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3.xml" ContentType="application/vnd.openxmlformats-officedocument.spreadsheetml.comments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F282" lockStructure="1"/>
  <bookViews>
    <workbookView xWindow="-15" yWindow="-15" windowWidth="8295" windowHeight="8595" tabRatio="899"/>
  </bookViews>
  <sheets>
    <sheet name="目次・予定表" sheetId="20" r:id="rId1"/>
    <sheet name="基本情報入力" sheetId="9" r:id="rId2"/>
    <sheet name="生徒情報入力" sheetId="10" r:id="rId3"/>
    <sheet name="個人登録①4.12" sheetId="29" r:id="rId4"/>
    <sheet name="個人登録②4.12" sheetId="30" r:id="rId5"/>
    <sheet name="審判員登録書4.12" sheetId="13" r:id="rId6"/>
    <sheet name="春季大会①4.12" sheetId="14" r:id="rId7"/>
    <sheet name="個人登録①4.21" sheetId="31" r:id="rId8"/>
    <sheet name="個人登録②4.21" sheetId="32" r:id="rId9"/>
    <sheet name="春季大会②4.24" sheetId="35" r:id="rId10"/>
    <sheet name="調査5.12" sheetId="55" r:id="rId11"/>
    <sheet name="個人登録①5.12" sheetId="36" r:id="rId12"/>
    <sheet name="個人登録②5.12" sheetId="37" r:id="rId13"/>
    <sheet name="総体①5.12" sheetId="16" r:id="rId14"/>
    <sheet name="総体②5.12" sheetId="38" r:id="rId15"/>
    <sheet name="個人登録①5.14" sheetId="39" r:id="rId16"/>
    <sheet name="個人登録②5.14" sheetId="40" r:id="rId17"/>
    <sheet name="審査5.14" sheetId="42" r:id="rId18"/>
    <sheet name="武道系①②5.31必着" sheetId="18" r:id="rId19"/>
    <sheet name="秋季大会①6.28" sheetId="19" r:id="rId20"/>
    <sheet name="秋季大会②822" sheetId="43" r:id="rId21"/>
    <sheet name="指導者講習8.22 or 10.8必着" sheetId="28" r:id="rId22"/>
    <sheet name="普及指導講習①9.16必着" sheetId="56" r:id="rId23"/>
    <sheet name="普及指導講習②9.16必着" sheetId="60" r:id="rId24"/>
    <sheet name="個人登録①10.8" sheetId="44" r:id="rId25"/>
    <sheet name="個人登録②10.8" sheetId="45" r:id="rId26"/>
    <sheet name="審査10.8" sheetId="46" r:id="rId27"/>
    <sheet name="形大会10.15必着" sheetId="22" r:id="rId28"/>
    <sheet name="個人登録①11.29" sheetId="47" r:id="rId29"/>
    <sheet name="個人登録②11.29" sheetId="48" r:id="rId30"/>
    <sheet name="新人戦①11.29" sheetId="12" r:id="rId31"/>
    <sheet name="新人戦②12～1" sheetId="49" r:id="rId32"/>
    <sheet name="個人登録①12.10" sheetId="54" r:id="rId33"/>
    <sheet name="個人登録②12.10" sheetId="53" r:id="rId34"/>
    <sheet name="審査12.10" sheetId="52" r:id="rId35"/>
    <sheet name="武道系③11.29～1.20必着" sheetId="23" r:id="rId36"/>
    <sheet name="個人登録予備①" sheetId="50" r:id="rId37"/>
    <sheet name="個人登録予備②" sheetId="51" r:id="rId38"/>
    <sheet name="基本情報(触れないでください)" sheetId="8" state="hidden" r:id="rId39"/>
  </sheets>
  <definedNames>
    <definedName name="_xlnm._FilterDatabase" localSheetId="1" hidden="1">基本情報入力!$A$3:$C$3</definedName>
    <definedName name="_xlnm.Print_Area" localSheetId="27">形大会10.15必着!$D$3:$AT$42</definedName>
    <definedName name="_xlnm.Print_Area" localSheetId="24">個人登録①10.8!$A$2:$BN$89</definedName>
    <definedName name="_xlnm.Print_Area" localSheetId="28">個人登録①11.29!$A$2:$BN$89</definedName>
    <definedName name="_xlnm.Print_Area" localSheetId="32">個人登録①12.10!$A$2:$BN$89</definedName>
    <definedName name="_xlnm.Print_Area" localSheetId="3">個人登録①4.12!$A$2:$BN$89</definedName>
    <definedName name="_xlnm.Print_Area" localSheetId="7">個人登録①4.21!$A$2:$BN$89</definedName>
    <definedName name="_xlnm.Print_Area" localSheetId="11">個人登録①5.12!$A$2:$BN$89</definedName>
    <definedName name="_xlnm.Print_Area" localSheetId="15">個人登録①5.14!$A$2:$BN$89</definedName>
    <definedName name="_xlnm.Print_Area" localSheetId="25">個人登録②10.8!$A$1:$AO$33</definedName>
    <definedName name="_xlnm.Print_Area" localSheetId="29">個人登録②11.29!$A$1:$AO$33</definedName>
    <definedName name="_xlnm.Print_Area" localSheetId="33">個人登録②12.10!$A$1:$AO$33</definedName>
    <definedName name="_xlnm.Print_Area" localSheetId="4">個人登録②4.12!$A$1:$AO$33</definedName>
    <definedName name="_xlnm.Print_Area" localSheetId="8">個人登録②4.21!$A$1:$AO$33</definedName>
    <definedName name="_xlnm.Print_Area" localSheetId="12">個人登録②5.12!$A$1:$AO$33</definedName>
    <definedName name="_xlnm.Print_Area" localSheetId="16">個人登録②5.14!$A$1:$AO$33</definedName>
    <definedName name="_xlnm.Print_Area" localSheetId="36">個人登録予備①!$A$2:$BN$23</definedName>
    <definedName name="_xlnm.Print_Area" localSheetId="37">個人登録予備②!$A$1:$AO$33</definedName>
    <definedName name="_xlnm.Print_Area" localSheetId="21">'指導者講習8.22 or 10.8必着'!$A$1:$AP$38</definedName>
    <definedName name="_xlnm.Print_Area" localSheetId="19">秋季大会①6.28!$G$2:$AW$46,秋季大会①6.28!$G$48:$AW$92,秋季大会①6.28!$G$94:$AW$137</definedName>
    <definedName name="_xlnm.Print_Area" localSheetId="20">秋季大会②822!$A$1:$AQ$60</definedName>
    <definedName name="_xlnm.Print_Area" localSheetId="6">春季大会①4.12!$G$2:$AW$46,春季大会①4.12!$G$48:$AW$92,春季大会①4.12!$G$94:$AW$137,春季大会①4.12!$G$139:$AW$185,春季大会①4.12!$G$188:$AW$234</definedName>
    <definedName name="_xlnm.Print_Area" localSheetId="9">春季大会②4.24!$A$1:$AP$171</definedName>
    <definedName name="_xlnm.Print_Area" localSheetId="30">新人戦①11.29!$F$2:$AV$46,新人戦①11.29!$F$48:$AV$92,新人戦①11.29!$F$94:$AV$137</definedName>
    <definedName name="_xlnm.Print_Area" localSheetId="31">'新人戦②12～1'!$A$1:$AO$58</definedName>
    <definedName name="_xlnm.Print_Area" localSheetId="2">生徒情報入力!$A$2:$AA$158</definedName>
    <definedName name="_xlnm.Print_Area" localSheetId="13">総体①5.12!$G$2:$AW$46,総体①5.12!$G$48:$AW$92,総体①5.12!$G$94:$AW$137,総体①5.12!$G$139:$AW$185,総体①5.12!$G$187:$AW$233</definedName>
    <definedName name="_xlnm.Print_Area" localSheetId="14">総体②5.12!$A$1:$AQ$111</definedName>
    <definedName name="_xlnm.Print_Area" localSheetId="10">調査5.12!$A$1:$AP$84</definedName>
    <definedName name="_xlnm.Print_Area" localSheetId="22">普及指導講習①9.16必着!$D$1:$AT$129</definedName>
    <definedName name="_xlnm.Print_Area" localSheetId="23">普及指導講習②9.16必着!$D$1:$AT$129</definedName>
    <definedName name="_xlnm.Print_Area" localSheetId="18">武道系①②5.31必着!$A$1:$AQ$27</definedName>
    <definedName name="_xlnm.Print_Area" localSheetId="35">'武道系③11.29～1.20必着'!$D$1:$AR$133</definedName>
  </definedNames>
  <calcPr calcId="145621"/>
</workbook>
</file>

<file path=xl/calcChain.xml><?xml version="1.0" encoding="utf-8"?>
<calcChain xmlns="http://schemas.openxmlformats.org/spreadsheetml/2006/main">
  <c r="B72" i="12" l="1"/>
  <c r="C72" i="12" s="1"/>
  <c r="B71" i="12"/>
  <c r="C71" i="12" s="1"/>
  <c r="B70" i="12"/>
  <c r="C70" i="12" s="1"/>
  <c r="B69" i="12"/>
  <c r="C69" i="12" s="1"/>
  <c r="B68" i="12"/>
  <c r="C68" i="12" s="1"/>
  <c r="B27" i="12"/>
  <c r="C27" i="12" s="1"/>
  <c r="B26" i="12"/>
  <c r="C26" i="12" s="1"/>
  <c r="B25" i="12"/>
  <c r="C25" i="12" s="1"/>
  <c r="B24" i="12"/>
  <c r="C24" i="12" s="1"/>
  <c r="B23" i="12"/>
  <c r="C23" i="12" s="1"/>
  <c r="B22" i="12"/>
  <c r="C22" i="12" s="1"/>
  <c r="C72" i="19"/>
  <c r="D72" i="19" s="1"/>
  <c r="C71" i="19"/>
  <c r="D71" i="19" s="1"/>
  <c r="C70" i="19"/>
  <c r="D70" i="19" s="1"/>
  <c r="E64" i="19"/>
  <c r="E63" i="19"/>
  <c r="E17" i="19"/>
  <c r="E18" i="19"/>
  <c r="I162" i="16"/>
  <c r="I160" i="16"/>
  <c r="I158" i="16"/>
  <c r="I156" i="16"/>
  <c r="I210" i="16"/>
  <c r="I208" i="16"/>
  <c r="I206" i="16"/>
  <c r="I204" i="16"/>
  <c r="AN206" i="16"/>
  <c r="AN208" i="16"/>
  <c r="AN210" i="16"/>
  <c r="AN204" i="16"/>
  <c r="AN158" i="16"/>
  <c r="AN160" i="16"/>
  <c r="AN162" i="16"/>
  <c r="AN156" i="16"/>
  <c r="C211" i="16"/>
  <c r="D211" i="16" s="1"/>
  <c r="C210" i="16"/>
  <c r="D210" i="16" s="1"/>
  <c r="C209" i="16"/>
  <c r="D209" i="16" s="1"/>
  <c r="C208" i="16"/>
  <c r="D208" i="16" s="1"/>
  <c r="C207" i="16"/>
  <c r="D207" i="16" s="1"/>
  <c r="C206" i="16"/>
  <c r="D206" i="16" s="1"/>
  <c r="C205" i="16"/>
  <c r="D205" i="16" s="1"/>
  <c r="C204" i="16"/>
  <c r="D204" i="16" s="1"/>
  <c r="C163" i="16"/>
  <c r="D163" i="16" s="1"/>
  <c r="C162" i="16"/>
  <c r="D162" i="16" s="1"/>
  <c r="C161" i="16"/>
  <c r="D161" i="16" s="1"/>
  <c r="C160" i="16"/>
  <c r="D160" i="16" s="1"/>
  <c r="C159" i="16"/>
  <c r="D159" i="16" s="1"/>
  <c r="C158" i="16"/>
  <c r="D158" i="16" s="1"/>
  <c r="C157" i="16"/>
  <c r="D157" i="16" s="1"/>
  <c r="C156" i="16"/>
  <c r="D156" i="16" s="1"/>
  <c r="C72" i="16"/>
  <c r="D72" i="16" s="1"/>
  <c r="C71" i="16"/>
  <c r="D71" i="16" s="1"/>
  <c r="C70" i="16"/>
  <c r="D70" i="16" s="1"/>
  <c r="C26" i="16"/>
  <c r="D26" i="16" s="1"/>
  <c r="C25" i="16"/>
  <c r="D25" i="16" s="1"/>
  <c r="C24" i="16"/>
  <c r="D24" i="16" s="1"/>
  <c r="C23" i="16"/>
  <c r="D23" i="16" s="1"/>
  <c r="C212" i="14"/>
  <c r="D212" i="14" s="1"/>
  <c r="C210" i="14"/>
  <c r="D210" i="14" s="1"/>
  <c r="C208" i="14"/>
  <c r="D208" i="14" s="1"/>
  <c r="C206" i="14"/>
  <c r="D206" i="14" s="1"/>
  <c r="C163" i="14"/>
  <c r="D163" i="14" s="1"/>
  <c r="C161" i="14"/>
  <c r="D161" i="14" s="1"/>
  <c r="C159" i="14"/>
  <c r="D159" i="14" s="1"/>
  <c r="C157" i="14"/>
  <c r="D157" i="14" s="1"/>
  <c r="C74" i="14"/>
  <c r="D74" i="14" s="1"/>
  <c r="AW72" i="55"/>
  <c r="AF72" i="55" s="1"/>
  <c r="AV72" i="55"/>
  <c r="AA72" i="55" s="1"/>
  <c r="AU72" i="55"/>
  <c r="V72" i="55" s="1"/>
  <c r="AT72" i="55"/>
  <c r="Q72" i="55" s="1"/>
  <c r="AS72" i="55"/>
  <c r="L72" i="55" s="1"/>
  <c r="AV68" i="55"/>
  <c r="AF68" i="55" s="1"/>
  <c r="AU68" i="55"/>
  <c r="AA68" i="55" s="1"/>
  <c r="AT68" i="55"/>
  <c r="V68" i="55" s="1"/>
  <c r="AS68" i="55"/>
  <c r="Q68" i="55" s="1"/>
  <c r="AU64" i="55"/>
  <c r="V64" i="55" s="1"/>
  <c r="AT64" i="55"/>
  <c r="Q64" i="55" s="1"/>
  <c r="AS64" i="55"/>
  <c r="L64" i="55" s="1"/>
  <c r="AT60" i="55"/>
  <c r="Q60" i="55" s="1"/>
  <c r="AS60" i="55"/>
  <c r="L60" i="55" s="1"/>
  <c r="AV56" i="55"/>
  <c r="AA56" i="55" s="1"/>
  <c r="AU56" i="55"/>
  <c r="V56" i="55" s="1"/>
  <c r="AT56" i="55"/>
  <c r="Q56" i="55" s="1"/>
  <c r="AS56" i="55"/>
  <c r="L56" i="55" s="1"/>
  <c r="S30" i="13"/>
  <c r="S29" i="13"/>
  <c r="S28" i="13"/>
  <c r="S27" i="13"/>
  <c r="S26" i="13"/>
  <c r="S25" i="13"/>
  <c r="S24" i="13"/>
  <c r="S23" i="13"/>
  <c r="S22" i="13"/>
  <c r="S21" i="13"/>
  <c r="BF30" i="13"/>
  <c r="AU30" i="13"/>
  <c r="AJ30" i="13"/>
  <c r="AF30" i="13"/>
  <c r="AC30" i="13"/>
  <c r="Z30" i="13"/>
  <c r="V30" i="13"/>
  <c r="E30" i="13"/>
  <c r="B30" i="13"/>
  <c r="BF29" i="13"/>
  <c r="AU29" i="13"/>
  <c r="AJ29" i="13"/>
  <c r="AF29" i="13"/>
  <c r="AC29" i="13"/>
  <c r="Z29" i="13"/>
  <c r="V29" i="13"/>
  <c r="E29" i="13"/>
  <c r="B29" i="13"/>
  <c r="BF28" i="13"/>
  <c r="AU28" i="13"/>
  <c r="AJ28" i="13"/>
  <c r="AF28" i="13"/>
  <c r="AC28" i="13"/>
  <c r="Z28" i="13"/>
  <c r="V28" i="13"/>
  <c r="E28" i="13"/>
  <c r="B28" i="13"/>
  <c r="BF27" i="13"/>
  <c r="AU27" i="13"/>
  <c r="AJ27" i="13"/>
  <c r="AF27" i="13"/>
  <c r="AC27" i="13"/>
  <c r="Z27" i="13"/>
  <c r="V27" i="13"/>
  <c r="E27" i="13"/>
  <c r="B27" i="13"/>
  <c r="BF26" i="13"/>
  <c r="AU26" i="13"/>
  <c r="AJ26" i="13"/>
  <c r="AF26" i="13"/>
  <c r="AC26" i="13"/>
  <c r="Z26" i="13"/>
  <c r="V26" i="13"/>
  <c r="E26" i="13"/>
  <c r="B26" i="13"/>
  <c r="A7" i="50"/>
  <c r="A7" i="54"/>
  <c r="A7" i="47"/>
  <c r="A7" i="44"/>
  <c r="A7" i="39"/>
  <c r="A7" i="36"/>
  <c r="A7" i="31"/>
  <c r="L52" i="55" l="1"/>
  <c r="L68" i="55" s="1"/>
  <c r="A7" i="29"/>
  <c r="A121" i="23" l="1"/>
  <c r="AJ118" i="23"/>
  <c r="AG118" i="23"/>
  <c r="AD118" i="23"/>
  <c r="AA118" i="23"/>
  <c r="L118" i="23"/>
  <c r="E118" i="23"/>
  <c r="AJ116" i="23"/>
  <c r="AG116" i="23"/>
  <c r="AD116" i="23"/>
  <c r="AA116" i="23"/>
  <c r="L116" i="23"/>
  <c r="E116" i="23"/>
  <c r="AJ114" i="23"/>
  <c r="AG114" i="23"/>
  <c r="AD114" i="23"/>
  <c r="AA114" i="23"/>
  <c r="L114" i="23"/>
  <c r="E114" i="23"/>
  <c r="AJ112" i="23"/>
  <c r="AG112" i="23"/>
  <c r="AD112" i="23"/>
  <c r="AA112" i="23"/>
  <c r="L112" i="23"/>
  <c r="E112" i="23"/>
  <c r="AJ110" i="23"/>
  <c r="AG110" i="23"/>
  <c r="AD110" i="23"/>
  <c r="AA110" i="23"/>
  <c r="L110" i="23"/>
  <c r="E110" i="23"/>
  <c r="A54" i="23"/>
  <c r="AJ51" i="23"/>
  <c r="AG51" i="23"/>
  <c r="AD51" i="23"/>
  <c r="AA51" i="23"/>
  <c r="L51" i="23"/>
  <c r="E51" i="23"/>
  <c r="AJ49" i="23"/>
  <c r="AG49" i="23"/>
  <c r="AD49" i="23"/>
  <c r="AA49" i="23"/>
  <c r="L49" i="23"/>
  <c r="E49" i="23"/>
  <c r="AJ47" i="23"/>
  <c r="AG47" i="23"/>
  <c r="AD47" i="23"/>
  <c r="AA47" i="23"/>
  <c r="L47" i="23"/>
  <c r="E47" i="23"/>
  <c r="AJ45" i="23"/>
  <c r="AG45" i="23"/>
  <c r="AD45" i="23"/>
  <c r="AA45" i="23"/>
  <c r="L45" i="23"/>
  <c r="E45" i="23"/>
  <c r="AJ43" i="23"/>
  <c r="AG43" i="23"/>
  <c r="AD43" i="23"/>
  <c r="AA43" i="23"/>
  <c r="L43" i="23"/>
  <c r="E43" i="23"/>
  <c r="AJ108" i="23"/>
  <c r="AG108" i="23"/>
  <c r="AD108" i="23"/>
  <c r="AA108" i="23"/>
  <c r="L108" i="23"/>
  <c r="E108" i="23"/>
  <c r="AJ106" i="23"/>
  <c r="AG106" i="23"/>
  <c r="AD106" i="23"/>
  <c r="AA106" i="23"/>
  <c r="L106" i="23"/>
  <c r="E106" i="23"/>
  <c r="AJ104" i="23"/>
  <c r="AG104" i="23"/>
  <c r="AD104" i="23"/>
  <c r="AA104" i="23"/>
  <c r="L104" i="23"/>
  <c r="E104" i="23"/>
  <c r="AJ102" i="23"/>
  <c r="AG102" i="23"/>
  <c r="AD102" i="23"/>
  <c r="AA102" i="23"/>
  <c r="L102" i="23"/>
  <c r="E102" i="23"/>
  <c r="AJ100" i="23"/>
  <c r="AG100" i="23"/>
  <c r="AD100" i="23"/>
  <c r="AA100" i="23"/>
  <c r="L100" i="23"/>
  <c r="E100" i="23"/>
  <c r="AJ41" i="23"/>
  <c r="AG41" i="23"/>
  <c r="AD41" i="23"/>
  <c r="AA41" i="23"/>
  <c r="L41" i="23"/>
  <c r="E41" i="23"/>
  <c r="AJ39" i="23"/>
  <c r="AG39" i="23"/>
  <c r="AD39" i="23"/>
  <c r="AA39" i="23"/>
  <c r="L39" i="23"/>
  <c r="E39" i="23"/>
  <c r="AJ37" i="23"/>
  <c r="AG37" i="23"/>
  <c r="AD37" i="23"/>
  <c r="AA37" i="23"/>
  <c r="L37" i="23"/>
  <c r="E37" i="23"/>
  <c r="AJ35" i="23"/>
  <c r="AG35" i="23"/>
  <c r="AD35" i="23"/>
  <c r="AA35" i="23"/>
  <c r="L35" i="23"/>
  <c r="E35" i="23"/>
  <c r="AJ33" i="23"/>
  <c r="AG33" i="23"/>
  <c r="AD33" i="23"/>
  <c r="AA33" i="23"/>
  <c r="L33" i="23"/>
  <c r="E33" i="23"/>
  <c r="AJ124" i="60"/>
  <c r="AH124" i="60"/>
  <c r="AF124" i="60"/>
  <c r="Z124" i="60"/>
  <c r="P124" i="60"/>
  <c r="O124" i="60"/>
  <c r="G124" i="60"/>
  <c r="AJ123" i="60"/>
  <c r="AH123" i="60"/>
  <c r="AF123" i="60"/>
  <c r="Z123" i="60"/>
  <c r="P123" i="60"/>
  <c r="O123" i="60"/>
  <c r="G123" i="60"/>
  <c r="AJ122" i="60"/>
  <c r="AH122" i="60"/>
  <c r="AF122" i="60"/>
  <c r="Z122" i="60"/>
  <c r="P122" i="60"/>
  <c r="O122" i="60"/>
  <c r="G122" i="60"/>
  <c r="AJ121" i="60"/>
  <c r="AH121" i="60"/>
  <c r="AF121" i="60"/>
  <c r="Z121" i="60"/>
  <c r="P121" i="60"/>
  <c r="O121" i="60"/>
  <c r="G121" i="60"/>
  <c r="AJ120" i="60"/>
  <c r="AH120" i="60"/>
  <c r="AF120" i="60"/>
  <c r="Z120" i="60"/>
  <c r="P120" i="60"/>
  <c r="O120" i="60"/>
  <c r="G120" i="60"/>
  <c r="AJ119" i="60"/>
  <c r="AH119" i="60"/>
  <c r="AF119" i="60"/>
  <c r="Z119" i="60"/>
  <c r="P119" i="60"/>
  <c r="O119" i="60"/>
  <c r="G119" i="60"/>
  <c r="AJ118" i="60"/>
  <c r="AH118" i="60"/>
  <c r="AF118" i="60"/>
  <c r="Z118" i="60"/>
  <c r="P118" i="60"/>
  <c r="O118" i="60"/>
  <c r="G118" i="60"/>
  <c r="AJ117" i="60"/>
  <c r="AH117" i="60"/>
  <c r="AF117" i="60"/>
  <c r="Z117" i="60"/>
  <c r="P117" i="60"/>
  <c r="O117" i="60"/>
  <c r="G117" i="60"/>
  <c r="AJ116" i="60"/>
  <c r="AH116" i="60"/>
  <c r="AF116" i="60"/>
  <c r="Z116" i="60"/>
  <c r="P116" i="60"/>
  <c r="O116" i="60"/>
  <c r="G116" i="60"/>
  <c r="AJ115" i="60"/>
  <c r="AH115" i="60"/>
  <c r="AF115" i="60"/>
  <c r="Z115" i="60"/>
  <c r="P115" i="60"/>
  <c r="O115" i="60"/>
  <c r="G115" i="60"/>
  <c r="AJ114" i="60"/>
  <c r="AH114" i="60"/>
  <c r="AF114" i="60"/>
  <c r="Z114" i="60"/>
  <c r="P114" i="60"/>
  <c r="O114" i="60"/>
  <c r="G114" i="60"/>
  <c r="AJ113" i="60"/>
  <c r="AH113" i="60"/>
  <c r="AF113" i="60"/>
  <c r="Z113" i="60"/>
  <c r="P113" i="60"/>
  <c r="O113" i="60"/>
  <c r="G113" i="60"/>
  <c r="AJ112" i="60"/>
  <c r="AH112" i="60"/>
  <c r="AF112" i="60"/>
  <c r="Z112" i="60"/>
  <c r="P112" i="60"/>
  <c r="O112" i="60"/>
  <c r="G112" i="60"/>
  <c r="AJ111" i="60"/>
  <c r="AH111" i="60"/>
  <c r="AF111" i="60"/>
  <c r="Z111" i="60"/>
  <c r="P111" i="60"/>
  <c r="O111" i="60"/>
  <c r="G111" i="60"/>
  <c r="AJ110" i="60"/>
  <c r="AH110" i="60"/>
  <c r="AF110" i="60"/>
  <c r="Z110" i="60"/>
  <c r="P110" i="60"/>
  <c r="O110" i="60"/>
  <c r="G110" i="60"/>
  <c r="AJ109" i="60"/>
  <c r="AH109" i="60"/>
  <c r="AF109" i="60"/>
  <c r="Z109" i="60"/>
  <c r="P109" i="60"/>
  <c r="O109" i="60"/>
  <c r="G109" i="60"/>
  <c r="AJ108" i="60"/>
  <c r="AH108" i="60"/>
  <c r="AF108" i="60"/>
  <c r="Z108" i="60"/>
  <c r="P108" i="60"/>
  <c r="O108" i="60"/>
  <c r="G108" i="60"/>
  <c r="AJ107" i="60"/>
  <c r="AH107" i="60"/>
  <c r="AF107" i="60"/>
  <c r="Z107" i="60"/>
  <c r="P107" i="60"/>
  <c r="O107" i="60"/>
  <c r="G107" i="60"/>
  <c r="AJ106" i="60"/>
  <c r="AH106" i="60"/>
  <c r="AF106" i="60"/>
  <c r="Z106" i="60"/>
  <c r="P106" i="60"/>
  <c r="O106" i="60"/>
  <c r="G106" i="60"/>
  <c r="AJ105" i="60"/>
  <c r="AH105" i="60"/>
  <c r="AF105" i="60"/>
  <c r="Z105" i="60"/>
  <c r="P105" i="60"/>
  <c r="O105" i="60"/>
  <c r="G105" i="60"/>
  <c r="Q93" i="60"/>
  <c r="M93" i="60"/>
  <c r="AJ86" i="60"/>
  <c r="AH86" i="60"/>
  <c r="AF86" i="60"/>
  <c r="Z86" i="60"/>
  <c r="P86" i="60"/>
  <c r="O86" i="60"/>
  <c r="G86" i="60"/>
  <c r="AJ85" i="60"/>
  <c r="AH85" i="60"/>
  <c r="AF85" i="60"/>
  <c r="Z85" i="60"/>
  <c r="P85" i="60"/>
  <c r="O85" i="60"/>
  <c r="G85" i="60"/>
  <c r="AJ84" i="60"/>
  <c r="AH84" i="60"/>
  <c r="AF84" i="60"/>
  <c r="Z84" i="60"/>
  <c r="P84" i="60"/>
  <c r="O84" i="60"/>
  <c r="G84" i="60"/>
  <c r="AJ83" i="60"/>
  <c r="AH83" i="60"/>
  <c r="AF83" i="60"/>
  <c r="Z83" i="60"/>
  <c r="P83" i="60"/>
  <c r="O83" i="60"/>
  <c r="G83" i="60"/>
  <c r="AJ82" i="60"/>
  <c r="AH82" i="60"/>
  <c r="AF82" i="60"/>
  <c r="Z82" i="60"/>
  <c r="P82" i="60"/>
  <c r="O82" i="60"/>
  <c r="G82" i="60"/>
  <c r="AJ81" i="60"/>
  <c r="AH81" i="60"/>
  <c r="AF81" i="60"/>
  <c r="Z81" i="60"/>
  <c r="P81" i="60"/>
  <c r="O81" i="60"/>
  <c r="G81" i="60"/>
  <c r="AJ80" i="60"/>
  <c r="AH80" i="60"/>
  <c r="AF80" i="60"/>
  <c r="Z80" i="60"/>
  <c r="P80" i="60"/>
  <c r="O80" i="60"/>
  <c r="G80" i="60"/>
  <c r="AJ79" i="60"/>
  <c r="AH79" i="60"/>
  <c r="AF79" i="60"/>
  <c r="Z79" i="60"/>
  <c r="P79" i="60"/>
  <c r="O79" i="60"/>
  <c r="G79" i="60"/>
  <c r="AJ78" i="60"/>
  <c r="AH78" i="60"/>
  <c r="AF78" i="60"/>
  <c r="Z78" i="60"/>
  <c r="P78" i="60"/>
  <c r="O78" i="60"/>
  <c r="G78" i="60"/>
  <c r="AJ77" i="60"/>
  <c r="AH77" i="60"/>
  <c r="AF77" i="60"/>
  <c r="Z77" i="60"/>
  <c r="P77" i="60"/>
  <c r="O77" i="60"/>
  <c r="G77" i="60"/>
  <c r="AJ76" i="60"/>
  <c r="AH76" i="60"/>
  <c r="AF76" i="60"/>
  <c r="Z76" i="60"/>
  <c r="P76" i="60"/>
  <c r="O76" i="60"/>
  <c r="G76" i="60"/>
  <c r="AJ75" i="60"/>
  <c r="AH75" i="60"/>
  <c r="AF75" i="60"/>
  <c r="Z75" i="60"/>
  <c r="P75" i="60"/>
  <c r="O75" i="60"/>
  <c r="G75" i="60"/>
  <c r="AJ74" i="60"/>
  <c r="AH74" i="60"/>
  <c r="AF74" i="60"/>
  <c r="Z74" i="60"/>
  <c r="P74" i="60"/>
  <c r="O74" i="60"/>
  <c r="G74" i="60"/>
  <c r="AJ73" i="60"/>
  <c r="AH73" i="60"/>
  <c r="AF73" i="60"/>
  <c r="Z73" i="60"/>
  <c r="P73" i="60"/>
  <c r="O73" i="60"/>
  <c r="G73" i="60"/>
  <c r="AJ72" i="60"/>
  <c r="AH72" i="60"/>
  <c r="AF72" i="60"/>
  <c r="Z72" i="60"/>
  <c r="P72" i="60"/>
  <c r="O72" i="60"/>
  <c r="G72" i="60"/>
  <c r="AJ71" i="60"/>
  <c r="AH71" i="60"/>
  <c r="AF71" i="60"/>
  <c r="Z71" i="60"/>
  <c r="P71" i="60"/>
  <c r="O71" i="60"/>
  <c r="G71" i="60"/>
  <c r="AJ70" i="60"/>
  <c r="AH70" i="60"/>
  <c r="AF70" i="60"/>
  <c r="Z70" i="60"/>
  <c r="P70" i="60"/>
  <c r="O70" i="60"/>
  <c r="G70" i="60"/>
  <c r="AJ69" i="60"/>
  <c r="AH69" i="60"/>
  <c r="AF69" i="60"/>
  <c r="Z69" i="60"/>
  <c r="P69" i="60"/>
  <c r="O69" i="60"/>
  <c r="G69" i="60"/>
  <c r="AJ68" i="60"/>
  <c r="AH68" i="60"/>
  <c r="AF68" i="60"/>
  <c r="Z68" i="60"/>
  <c r="P68" i="60"/>
  <c r="O68" i="60"/>
  <c r="G68" i="60"/>
  <c r="AJ67" i="60"/>
  <c r="AH67" i="60"/>
  <c r="AF67" i="60"/>
  <c r="Z67" i="60"/>
  <c r="P67" i="60"/>
  <c r="O67" i="60"/>
  <c r="G67" i="60"/>
  <c r="Q55" i="60"/>
  <c r="M55" i="60"/>
  <c r="AO39" i="60"/>
  <c r="AK39" i="60"/>
  <c r="AF39" i="60"/>
  <c r="S39" i="60"/>
  <c r="O39" i="60"/>
  <c r="J39" i="60"/>
  <c r="AF33" i="60"/>
  <c r="J33" i="60"/>
  <c r="AH28" i="60"/>
  <c r="AB28" i="60"/>
  <c r="L28" i="60"/>
  <c r="F28" i="60"/>
  <c r="AB15" i="60"/>
  <c r="Z128" i="12"/>
  <c r="W128" i="12"/>
  <c r="F211" i="14"/>
  <c r="F209" i="14"/>
  <c r="F207" i="14"/>
  <c r="F205" i="14"/>
  <c r="F162" i="14"/>
  <c r="F160" i="14"/>
  <c r="F158" i="14"/>
  <c r="F156" i="14"/>
  <c r="BI35" i="60" l="1"/>
  <c r="AK44" i="60" s="1"/>
  <c r="BF35" i="60"/>
  <c r="AG44" i="60" s="1"/>
  <c r="BG35" i="60"/>
  <c r="AK42" i="60" s="1"/>
  <c r="BD35" i="60"/>
  <c r="AG42" i="60" s="1"/>
  <c r="BH35" i="60"/>
  <c r="AK43" i="60" s="1"/>
  <c r="BE35" i="60"/>
  <c r="AG43" i="60" s="1"/>
  <c r="AJ124" i="56"/>
  <c r="AH124" i="56"/>
  <c r="AF124" i="56"/>
  <c r="Z124" i="56"/>
  <c r="P124" i="56"/>
  <c r="O124" i="56"/>
  <c r="G124" i="56"/>
  <c r="AJ123" i="56"/>
  <c r="AH123" i="56"/>
  <c r="AF123" i="56"/>
  <c r="Z123" i="56"/>
  <c r="P123" i="56"/>
  <c r="O123" i="56"/>
  <c r="G123" i="56"/>
  <c r="AJ122" i="56"/>
  <c r="AH122" i="56"/>
  <c r="AF122" i="56"/>
  <c r="Z122" i="56"/>
  <c r="P122" i="56"/>
  <c r="O122" i="56"/>
  <c r="G122" i="56"/>
  <c r="AJ121" i="56"/>
  <c r="AH121" i="56"/>
  <c r="AF121" i="56"/>
  <c r="Z121" i="56"/>
  <c r="P121" i="56"/>
  <c r="O121" i="56"/>
  <c r="G121" i="56"/>
  <c r="AJ120" i="56"/>
  <c r="AH120" i="56"/>
  <c r="AF120" i="56"/>
  <c r="Z120" i="56"/>
  <c r="P120" i="56"/>
  <c r="O120" i="56"/>
  <c r="G120" i="56"/>
  <c r="AJ119" i="56"/>
  <c r="AH119" i="56"/>
  <c r="AF119" i="56"/>
  <c r="Z119" i="56"/>
  <c r="P119" i="56"/>
  <c r="O119" i="56"/>
  <c r="G119" i="56"/>
  <c r="AJ118" i="56"/>
  <c r="AH118" i="56"/>
  <c r="AF118" i="56"/>
  <c r="Z118" i="56"/>
  <c r="P118" i="56"/>
  <c r="O118" i="56"/>
  <c r="G118" i="56"/>
  <c r="AJ117" i="56"/>
  <c r="AH117" i="56"/>
  <c r="AF117" i="56"/>
  <c r="Z117" i="56"/>
  <c r="P117" i="56"/>
  <c r="O117" i="56"/>
  <c r="G117" i="56"/>
  <c r="AJ116" i="56"/>
  <c r="AH116" i="56"/>
  <c r="AF116" i="56"/>
  <c r="Z116" i="56"/>
  <c r="P116" i="56"/>
  <c r="O116" i="56"/>
  <c r="G116" i="56"/>
  <c r="AJ115" i="56"/>
  <c r="AH115" i="56"/>
  <c r="AF115" i="56"/>
  <c r="Z115" i="56"/>
  <c r="P115" i="56"/>
  <c r="O115" i="56"/>
  <c r="G115" i="56"/>
  <c r="AJ114" i="56"/>
  <c r="AH114" i="56"/>
  <c r="AF114" i="56"/>
  <c r="Z114" i="56"/>
  <c r="P114" i="56"/>
  <c r="O114" i="56"/>
  <c r="G114" i="56"/>
  <c r="AJ113" i="56"/>
  <c r="AH113" i="56"/>
  <c r="AF113" i="56"/>
  <c r="Z113" i="56"/>
  <c r="P113" i="56"/>
  <c r="O113" i="56"/>
  <c r="G113" i="56"/>
  <c r="AJ112" i="56"/>
  <c r="AH112" i="56"/>
  <c r="AF112" i="56"/>
  <c r="Z112" i="56"/>
  <c r="P112" i="56"/>
  <c r="O112" i="56"/>
  <c r="G112" i="56"/>
  <c r="AJ111" i="56"/>
  <c r="AH111" i="56"/>
  <c r="AF111" i="56"/>
  <c r="Z111" i="56"/>
  <c r="P111" i="56"/>
  <c r="O111" i="56"/>
  <c r="G111" i="56"/>
  <c r="AJ110" i="56"/>
  <c r="AH110" i="56"/>
  <c r="AF110" i="56"/>
  <c r="Z110" i="56"/>
  <c r="P110" i="56"/>
  <c r="O110" i="56"/>
  <c r="G110" i="56"/>
  <c r="AJ109" i="56"/>
  <c r="AH109" i="56"/>
  <c r="AF109" i="56"/>
  <c r="Z109" i="56"/>
  <c r="P109" i="56"/>
  <c r="O109" i="56"/>
  <c r="G109" i="56"/>
  <c r="AJ108" i="56"/>
  <c r="AH108" i="56"/>
  <c r="AF108" i="56"/>
  <c r="Z108" i="56"/>
  <c r="P108" i="56"/>
  <c r="O108" i="56"/>
  <c r="G108" i="56"/>
  <c r="AJ107" i="56"/>
  <c r="AH107" i="56"/>
  <c r="AF107" i="56"/>
  <c r="Z107" i="56"/>
  <c r="P107" i="56"/>
  <c r="O107" i="56"/>
  <c r="G107" i="56"/>
  <c r="AJ106" i="56"/>
  <c r="AH106" i="56"/>
  <c r="AF106" i="56"/>
  <c r="Z106" i="56"/>
  <c r="P106" i="56"/>
  <c r="O106" i="56"/>
  <c r="G106" i="56"/>
  <c r="AJ105" i="56"/>
  <c r="AH105" i="56"/>
  <c r="AF105" i="56"/>
  <c r="Z105" i="56"/>
  <c r="P105" i="56"/>
  <c r="O105" i="56"/>
  <c r="G105" i="56"/>
  <c r="Q93" i="56"/>
  <c r="M93" i="56"/>
  <c r="AJ86" i="56"/>
  <c r="AH86" i="56"/>
  <c r="AF86" i="56"/>
  <c r="Z86" i="56"/>
  <c r="P86" i="56"/>
  <c r="O86" i="56"/>
  <c r="G86" i="56"/>
  <c r="AJ85" i="56"/>
  <c r="AH85" i="56"/>
  <c r="AF85" i="56"/>
  <c r="Z85" i="56"/>
  <c r="P85" i="56"/>
  <c r="O85" i="56"/>
  <c r="G85" i="56"/>
  <c r="AJ84" i="56"/>
  <c r="AH84" i="56"/>
  <c r="AF84" i="56"/>
  <c r="Z84" i="56"/>
  <c r="P84" i="56"/>
  <c r="O84" i="56"/>
  <c r="G84" i="56"/>
  <c r="AJ83" i="56"/>
  <c r="AH83" i="56"/>
  <c r="AF83" i="56"/>
  <c r="Z83" i="56"/>
  <c r="P83" i="56"/>
  <c r="O83" i="56"/>
  <c r="G83" i="56"/>
  <c r="AJ82" i="56"/>
  <c r="AH82" i="56"/>
  <c r="AF82" i="56"/>
  <c r="Z82" i="56"/>
  <c r="P82" i="56"/>
  <c r="O82" i="56"/>
  <c r="G82" i="56"/>
  <c r="AJ81" i="56"/>
  <c r="AH81" i="56"/>
  <c r="AF81" i="56"/>
  <c r="Z81" i="56"/>
  <c r="P81" i="56"/>
  <c r="O81" i="56"/>
  <c r="G81" i="56"/>
  <c r="AJ80" i="56"/>
  <c r="AH80" i="56"/>
  <c r="AF80" i="56"/>
  <c r="Z80" i="56"/>
  <c r="P80" i="56"/>
  <c r="O80" i="56"/>
  <c r="G80" i="56"/>
  <c r="AJ79" i="56"/>
  <c r="AH79" i="56"/>
  <c r="AF79" i="56"/>
  <c r="Z79" i="56"/>
  <c r="P79" i="56"/>
  <c r="O79" i="56"/>
  <c r="G79" i="56"/>
  <c r="AJ78" i="56"/>
  <c r="AH78" i="56"/>
  <c r="AF78" i="56"/>
  <c r="Z78" i="56"/>
  <c r="P78" i="56"/>
  <c r="O78" i="56"/>
  <c r="G78" i="56"/>
  <c r="AJ77" i="56"/>
  <c r="AH77" i="56"/>
  <c r="AF77" i="56"/>
  <c r="Z77" i="56"/>
  <c r="P77" i="56"/>
  <c r="O77" i="56"/>
  <c r="G77" i="56"/>
  <c r="AO39" i="56"/>
  <c r="AK39" i="56"/>
  <c r="AF39" i="56"/>
  <c r="S39" i="56"/>
  <c r="O39" i="56"/>
  <c r="J39" i="56"/>
  <c r="AF33" i="56"/>
  <c r="J33" i="56"/>
  <c r="AH28" i="56"/>
  <c r="AB28" i="56"/>
  <c r="L28" i="56"/>
  <c r="F28" i="56"/>
  <c r="AB15" i="56"/>
  <c r="AO44" i="60" l="1"/>
  <c r="AO43" i="60"/>
  <c r="AG45" i="60"/>
  <c r="AO42" i="60"/>
  <c r="AK45" i="60"/>
  <c r="U61" i="12"/>
  <c r="P61" i="12"/>
  <c r="AJ76" i="56"/>
  <c r="AH76" i="56"/>
  <c r="AF76" i="56"/>
  <c r="Z76" i="56"/>
  <c r="P76" i="56"/>
  <c r="O76" i="56"/>
  <c r="G76" i="56"/>
  <c r="AJ75" i="56"/>
  <c r="AH75" i="56"/>
  <c r="AF75" i="56"/>
  <c r="Z75" i="56"/>
  <c r="P75" i="56"/>
  <c r="O75" i="56"/>
  <c r="G75" i="56"/>
  <c r="AJ74" i="56"/>
  <c r="AH74" i="56"/>
  <c r="AF74" i="56"/>
  <c r="Z74" i="56"/>
  <c r="P74" i="56"/>
  <c r="O74" i="56"/>
  <c r="G74" i="56"/>
  <c r="AJ73" i="56"/>
  <c r="AH73" i="56"/>
  <c r="AF73" i="56"/>
  <c r="Z73" i="56"/>
  <c r="P73" i="56"/>
  <c r="O73" i="56"/>
  <c r="G73" i="56"/>
  <c r="AJ72" i="56"/>
  <c r="AH72" i="56"/>
  <c r="AF72" i="56"/>
  <c r="Z72" i="56"/>
  <c r="P72" i="56"/>
  <c r="O72" i="56"/>
  <c r="G72" i="56"/>
  <c r="AJ71" i="56"/>
  <c r="AH71" i="56"/>
  <c r="AF71" i="56"/>
  <c r="Z71" i="56"/>
  <c r="P71" i="56"/>
  <c r="O71" i="56"/>
  <c r="G71" i="56"/>
  <c r="AJ70" i="56"/>
  <c r="AH70" i="56"/>
  <c r="AF70" i="56"/>
  <c r="Z70" i="56"/>
  <c r="P70" i="56"/>
  <c r="O70" i="56"/>
  <c r="G70" i="56"/>
  <c r="AJ69" i="56"/>
  <c r="AH69" i="56"/>
  <c r="AF69" i="56"/>
  <c r="Z69" i="56"/>
  <c r="P69" i="56"/>
  <c r="O69" i="56"/>
  <c r="G69" i="56"/>
  <c r="AJ68" i="56"/>
  <c r="AH68" i="56"/>
  <c r="AF68" i="56"/>
  <c r="Z68" i="56"/>
  <c r="P68" i="56"/>
  <c r="O68" i="56"/>
  <c r="G68" i="56"/>
  <c r="AJ67" i="56"/>
  <c r="AH67" i="56"/>
  <c r="AF67" i="56"/>
  <c r="Z67" i="56"/>
  <c r="P67" i="56"/>
  <c r="O67" i="56"/>
  <c r="G67" i="56"/>
  <c r="Q55" i="56"/>
  <c r="M55" i="56"/>
  <c r="BC70" i="54"/>
  <c r="BC48" i="54"/>
  <c r="BC26" i="54"/>
  <c r="BC70" i="47"/>
  <c r="BC48" i="47"/>
  <c r="BC26" i="47"/>
  <c r="BC70" i="44"/>
  <c r="BC48" i="44"/>
  <c r="BC26" i="44"/>
  <c r="BC70" i="39"/>
  <c r="BC48" i="39"/>
  <c r="BC26" i="39"/>
  <c r="BC70" i="36"/>
  <c r="BC48" i="36"/>
  <c r="BC26" i="36"/>
  <c r="BC4" i="36"/>
  <c r="BC70" i="31"/>
  <c r="BC48" i="31"/>
  <c r="BC26" i="31"/>
  <c r="BC70" i="29"/>
  <c r="BC48" i="29"/>
  <c r="BC26" i="29"/>
  <c r="G1" i="12"/>
  <c r="A1" i="12"/>
  <c r="G1" i="19"/>
  <c r="A1" i="19"/>
  <c r="G1" i="16"/>
  <c r="A1" i="16"/>
  <c r="A1" i="14"/>
  <c r="G1" i="14"/>
  <c r="AO45" i="60" l="1"/>
  <c r="BI35" i="56"/>
  <c r="O44" i="56" s="1"/>
  <c r="BE35" i="56"/>
  <c r="K43" i="56" s="1"/>
  <c r="BD35" i="56"/>
  <c r="K42" i="56" s="1"/>
  <c r="BH35" i="56"/>
  <c r="O43" i="56" s="1"/>
  <c r="BG35" i="56"/>
  <c r="O42" i="56" s="1"/>
  <c r="BF35" i="56"/>
  <c r="K44" i="56" s="1"/>
  <c r="BD24" i="55"/>
  <c r="Q27" i="55" s="1"/>
  <c r="BE24" i="55"/>
  <c r="V27" i="55" s="1"/>
  <c r="BF24" i="55"/>
  <c r="AA27" i="55" s="1"/>
  <c r="BG24" i="55"/>
  <c r="AF27" i="55" s="1"/>
  <c r="BD25" i="55"/>
  <c r="Q28" i="55" s="1"/>
  <c r="BE25" i="55"/>
  <c r="V28" i="55" s="1"/>
  <c r="BF25" i="55"/>
  <c r="AA28" i="55" s="1"/>
  <c r="BG25" i="55"/>
  <c r="AF28" i="55" s="1"/>
  <c r="BD26" i="55"/>
  <c r="Q29" i="55" s="1"/>
  <c r="BE26" i="55"/>
  <c r="V29" i="55" s="1"/>
  <c r="BF26" i="55"/>
  <c r="AA29" i="55" s="1"/>
  <c r="BG26" i="55"/>
  <c r="AF29" i="55" s="1"/>
  <c r="BC25" i="55"/>
  <c r="L28" i="55" s="1"/>
  <c r="BC26" i="55"/>
  <c r="L29" i="55" s="1"/>
  <c r="BC24" i="55"/>
  <c r="L27" i="55" s="1"/>
  <c r="AW24" i="55"/>
  <c r="Q23" i="55" s="1"/>
  <c r="AX24" i="55"/>
  <c r="V23" i="55" s="1"/>
  <c r="AY24" i="55"/>
  <c r="AA23" i="55" s="1"/>
  <c r="AZ24" i="55"/>
  <c r="AF23" i="55" s="1"/>
  <c r="AW25" i="55"/>
  <c r="Q24" i="55" s="1"/>
  <c r="AX25" i="55"/>
  <c r="V24" i="55" s="1"/>
  <c r="AY25" i="55"/>
  <c r="AA24" i="55" s="1"/>
  <c r="AZ25" i="55"/>
  <c r="AF24" i="55" s="1"/>
  <c r="AW26" i="55"/>
  <c r="Q25" i="55" s="1"/>
  <c r="AX26" i="55"/>
  <c r="V25" i="55" s="1"/>
  <c r="AY26" i="55"/>
  <c r="AA25" i="55" s="1"/>
  <c r="AZ26" i="55"/>
  <c r="AF25" i="55" s="1"/>
  <c r="AV25" i="55"/>
  <c r="L24" i="55" s="1"/>
  <c r="AV26" i="55"/>
  <c r="L25" i="55" s="1"/>
  <c r="AV24" i="55"/>
  <c r="L23" i="55" s="1"/>
  <c r="G5" i="55"/>
  <c r="G37" i="55" s="1"/>
  <c r="C5" i="55"/>
  <c r="C37" i="55" s="1"/>
  <c r="S44" i="56" l="1"/>
  <c r="O45" i="56"/>
  <c r="K45" i="56"/>
  <c r="S42" i="56"/>
  <c r="S43" i="56"/>
  <c r="AK25" i="55"/>
  <c r="V30" i="55"/>
  <c r="V26" i="55"/>
  <c r="AK28" i="55"/>
  <c r="L30" i="55"/>
  <c r="AK27" i="55"/>
  <c r="Q30" i="55"/>
  <c r="AK24" i="55"/>
  <c r="AF30" i="55"/>
  <c r="Q26" i="55"/>
  <c r="AF26" i="55"/>
  <c r="AA30" i="55"/>
  <c r="L26" i="55"/>
  <c r="L31" i="55" s="1"/>
  <c r="AK23" i="55"/>
  <c r="AA26" i="55"/>
  <c r="AK29" i="55"/>
  <c r="AA10" i="55"/>
  <c r="AA42" i="55" s="1"/>
  <c r="AL21" i="53"/>
  <c r="AL28" i="53" s="1"/>
  <c r="AI21" i="53"/>
  <c r="AI28" i="53" s="1"/>
  <c r="AF21" i="53"/>
  <c r="AF28" i="53" s="1"/>
  <c r="K8" i="53"/>
  <c r="K7" i="53"/>
  <c r="H2" i="53"/>
  <c r="D2" i="53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T70" i="54"/>
  <c r="AP70" i="54"/>
  <c r="AK70" i="54"/>
  <c r="BK69" i="54"/>
  <c r="BG69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T48" i="54"/>
  <c r="AP48" i="54"/>
  <c r="AK48" i="54"/>
  <c r="BK47" i="54"/>
  <c r="BG47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T26" i="54"/>
  <c r="AP26" i="54"/>
  <c r="AK26" i="54"/>
  <c r="BK25" i="54"/>
  <c r="BG25" i="54"/>
  <c r="J24" i="54"/>
  <c r="J46" i="54" s="1"/>
  <c r="J68" i="54" s="1"/>
  <c r="G24" i="54"/>
  <c r="G46" i="54" s="1"/>
  <c r="G68" i="54" s="1"/>
  <c r="D24" i="54"/>
  <c r="D46" i="54" s="1"/>
  <c r="D68" i="54" s="1"/>
  <c r="A21" i="54"/>
  <c r="A20" i="54"/>
  <c r="U20" i="54" s="1"/>
  <c r="A19" i="54"/>
  <c r="A18" i="54"/>
  <c r="A17" i="54"/>
  <c r="A16" i="54"/>
  <c r="A15" i="54"/>
  <c r="A14" i="54"/>
  <c r="A13" i="54"/>
  <c r="A12" i="54"/>
  <c r="A11" i="54"/>
  <c r="A10" i="54"/>
  <c r="A9" i="54"/>
  <c r="A8" i="54"/>
  <c r="BO7" i="54"/>
  <c r="BC4" i="54"/>
  <c r="AT4" i="54"/>
  <c r="AP4" i="54"/>
  <c r="AK4" i="54"/>
  <c r="BK3" i="54"/>
  <c r="BG3" i="54"/>
  <c r="S39" i="51"/>
  <c r="T39" i="51"/>
  <c r="U39" i="51"/>
  <c r="V39" i="51"/>
  <c r="R39" i="51"/>
  <c r="S38" i="51"/>
  <c r="T38" i="51"/>
  <c r="U38" i="51"/>
  <c r="V38" i="51"/>
  <c r="R38" i="51"/>
  <c r="S37" i="51"/>
  <c r="T37" i="51"/>
  <c r="U37" i="51"/>
  <c r="V37" i="51"/>
  <c r="R37" i="51"/>
  <c r="L39" i="51"/>
  <c r="M39" i="51"/>
  <c r="N39" i="51"/>
  <c r="O39" i="51"/>
  <c r="K39" i="51"/>
  <c r="L38" i="51"/>
  <c r="M38" i="51"/>
  <c r="N38" i="51"/>
  <c r="O38" i="51"/>
  <c r="K38" i="51"/>
  <c r="L37" i="51"/>
  <c r="M37" i="51"/>
  <c r="N37" i="51"/>
  <c r="O37" i="51"/>
  <c r="K37" i="51"/>
  <c r="K8" i="51"/>
  <c r="K7" i="51"/>
  <c r="H2" i="51"/>
  <c r="D2" i="51"/>
  <c r="A21" i="50"/>
  <c r="A20" i="50"/>
  <c r="A19" i="50"/>
  <c r="A18" i="50"/>
  <c r="A17" i="50"/>
  <c r="A16" i="50"/>
  <c r="A15" i="50"/>
  <c r="A14" i="50"/>
  <c r="A13" i="50"/>
  <c r="A12" i="50"/>
  <c r="A11" i="50"/>
  <c r="A10" i="50"/>
  <c r="A9" i="50"/>
  <c r="A8" i="50"/>
  <c r="BO7" i="50"/>
  <c r="BC4" i="50"/>
  <c r="AT4" i="50"/>
  <c r="AP4" i="50"/>
  <c r="AK4" i="50"/>
  <c r="BK3" i="50"/>
  <c r="BG3" i="50"/>
  <c r="AL21" i="48"/>
  <c r="AL28" i="48" s="1"/>
  <c r="AI21" i="48"/>
  <c r="AI28" i="48" s="1"/>
  <c r="AF21" i="48"/>
  <c r="AF28" i="48" s="1"/>
  <c r="K8" i="48"/>
  <c r="K7" i="48"/>
  <c r="H2" i="48"/>
  <c r="D2" i="48"/>
  <c r="A87" i="47"/>
  <c r="A86" i="47"/>
  <c r="A85" i="47"/>
  <c r="A84" i="47"/>
  <c r="A83" i="47"/>
  <c r="A82" i="47"/>
  <c r="A81" i="47"/>
  <c r="A80" i="47"/>
  <c r="A79" i="47"/>
  <c r="A78" i="47"/>
  <c r="A77" i="47"/>
  <c r="A76" i="47"/>
  <c r="A75" i="47"/>
  <c r="A74" i="47"/>
  <c r="A73" i="47"/>
  <c r="AT70" i="47"/>
  <c r="AP70" i="47"/>
  <c r="AK70" i="47"/>
  <c r="BK69" i="47"/>
  <c r="BG69" i="47"/>
  <c r="A65" i="47"/>
  <c r="A64" i="47"/>
  <c r="A63" i="47"/>
  <c r="A62" i="47"/>
  <c r="A61" i="47"/>
  <c r="A60" i="47"/>
  <c r="A59" i="47"/>
  <c r="A58" i="47"/>
  <c r="A57" i="47"/>
  <c r="A56" i="47"/>
  <c r="A55" i="47"/>
  <c r="A54" i="47"/>
  <c r="A53" i="47"/>
  <c r="A52" i="47"/>
  <c r="A51" i="47"/>
  <c r="AT48" i="47"/>
  <c r="AP48" i="47"/>
  <c r="AK48" i="47"/>
  <c r="BK47" i="47"/>
  <c r="BG47" i="47"/>
  <c r="A43" i="47"/>
  <c r="A42" i="47"/>
  <c r="A41" i="47"/>
  <c r="A40" i="47"/>
  <c r="A39" i="47"/>
  <c r="A38" i="47"/>
  <c r="A37" i="47"/>
  <c r="A36" i="47"/>
  <c r="A35" i="47"/>
  <c r="A34" i="47"/>
  <c r="A33" i="47"/>
  <c r="A32" i="47"/>
  <c r="A31" i="47"/>
  <c r="A30" i="47"/>
  <c r="A29" i="47"/>
  <c r="AT26" i="47"/>
  <c r="AP26" i="47"/>
  <c r="AK26" i="47"/>
  <c r="BK25" i="47"/>
  <c r="BG25" i="47"/>
  <c r="J24" i="47"/>
  <c r="J46" i="47" s="1"/>
  <c r="J68" i="47" s="1"/>
  <c r="G24" i="47"/>
  <c r="G46" i="47" s="1"/>
  <c r="G68" i="47" s="1"/>
  <c r="D24" i="47"/>
  <c r="D46" i="47" s="1"/>
  <c r="D68" i="47" s="1"/>
  <c r="A21" i="47"/>
  <c r="A20" i="47"/>
  <c r="A19" i="47"/>
  <c r="A18" i="47"/>
  <c r="A17" i="47"/>
  <c r="A16" i="47"/>
  <c r="A15" i="47"/>
  <c r="A14" i="47"/>
  <c r="A13" i="47"/>
  <c r="A12" i="47"/>
  <c r="A11" i="47"/>
  <c r="A10" i="47"/>
  <c r="A9" i="47"/>
  <c r="A8" i="47"/>
  <c r="BO7" i="47"/>
  <c r="BC4" i="47"/>
  <c r="AT4" i="47"/>
  <c r="AP4" i="47"/>
  <c r="AK4" i="47"/>
  <c r="BK3" i="47"/>
  <c r="BG3" i="47"/>
  <c r="AL21" i="45"/>
  <c r="AL28" i="45" s="1"/>
  <c r="AI21" i="45"/>
  <c r="AI28" i="45" s="1"/>
  <c r="AF21" i="45"/>
  <c r="AF28" i="45" s="1"/>
  <c r="K8" i="45"/>
  <c r="K7" i="45"/>
  <c r="H2" i="45"/>
  <c r="D2" i="45"/>
  <c r="A87" i="44"/>
  <c r="A86" i="44"/>
  <c r="A85" i="44"/>
  <c r="A84" i="44"/>
  <c r="A83" i="44"/>
  <c r="A82" i="44"/>
  <c r="A81" i="44"/>
  <c r="A80" i="44"/>
  <c r="A79" i="44"/>
  <c r="A78" i="44"/>
  <c r="A77" i="44"/>
  <c r="A76" i="44"/>
  <c r="A75" i="44"/>
  <c r="A74" i="44"/>
  <c r="A73" i="44"/>
  <c r="AT70" i="44"/>
  <c r="AP70" i="44"/>
  <c r="AK70" i="44"/>
  <c r="BK69" i="44"/>
  <c r="BG69" i="44"/>
  <c r="A65" i="44"/>
  <c r="AC65" i="44" s="1"/>
  <c r="A64" i="44"/>
  <c r="A63" i="44"/>
  <c r="N63" i="44" s="1"/>
  <c r="A62" i="44"/>
  <c r="A61" i="44"/>
  <c r="AC61" i="44" s="1"/>
  <c r="A60" i="44"/>
  <c r="A59" i="44"/>
  <c r="A58" i="44"/>
  <c r="A57" i="44"/>
  <c r="A56" i="44"/>
  <c r="A55" i="44"/>
  <c r="A54" i="44"/>
  <c r="A53" i="44"/>
  <c r="A52" i="44"/>
  <c r="A51" i="44"/>
  <c r="AT48" i="44"/>
  <c r="AP48" i="44"/>
  <c r="AK48" i="44"/>
  <c r="BK47" i="44"/>
  <c r="BG47" i="44"/>
  <c r="A43" i="44"/>
  <c r="A42" i="44"/>
  <c r="A41" i="44"/>
  <c r="A40" i="44"/>
  <c r="A39" i="44"/>
  <c r="A38" i="44"/>
  <c r="A37" i="44"/>
  <c r="A36" i="44"/>
  <c r="A35" i="44"/>
  <c r="A34" i="44"/>
  <c r="A33" i="44"/>
  <c r="A32" i="44"/>
  <c r="A31" i="44"/>
  <c r="A30" i="44"/>
  <c r="A29" i="44"/>
  <c r="AT26" i="44"/>
  <c r="AP26" i="44"/>
  <c r="AK26" i="44"/>
  <c r="BK25" i="44"/>
  <c r="BG25" i="44"/>
  <c r="J24" i="44"/>
  <c r="J46" i="44" s="1"/>
  <c r="J68" i="44" s="1"/>
  <c r="G24" i="44"/>
  <c r="G46" i="44" s="1"/>
  <c r="G68" i="44" s="1"/>
  <c r="D24" i="44"/>
  <c r="D46" i="44" s="1"/>
  <c r="D68" i="44" s="1"/>
  <c r="A21" i="44"/>
  <c r="A20" i="44"/>
  <c r="A19" i="44"/>
  <c r="A18" i="44"/>
  <c r="A17" i="44"/>
  <c r="A16" i="44"/>
  <c r="A15" i="44"/>
  <c r="A14" i="44"/>
  <c r="A13" i="44"/>
  <c r="AA13" i="44" s="1"/>
  <c r="A12" i="44"/>
  <c r="Y12" i="44" s="1"/>
  <c r="A11" i="44"/>
  <c r="Y11" i="44" s="1"/>
  <c r="A10" i="44"/>
  <c r="A9" i="44"/>
  <c r="A8" i="44"/>
  <c r="BO7" i="44"/>
  <c r="BC4" i="44"/>
  <c r="AT4" i="44"/>
  <c r="AP4" i="44"/>
  <c r="AK4" i="44"/>
  <c r="BK3" i="44"/>
  <c r="BG3" i="44"/>
  <c r="C20" i="54" l="1"/>
  <c r="K63" i="44"/>
  <c r="S45" i="56"/>
  <c r="Y9" i="44"/>
  <c r="BI9" i="44"/>
  <c r="BL9" i="44"/>
  <c r="BF9" i="44"/>
  <c r="X18" i="44"/>
  <c r="BF18" i="44"/>
  <c r="BL18" i="44"/>
  <c r="BI18" i="44"/>
  <c r="BF33" i="44"/>
  <c r="BL33" i="44"/>
  <c r="BI33" i="44"/>
  <c r="BF41" i="44"/>
  <c r="BL41" i="44"/>
  <c r="BI41" i="44"/>
  <c r="BF51" i="44"/>
  <c r="BI51" i="44"/>
  <c r="BL51" i="44"/>
  <c r="BF59" i="44"/>
  <c r="BI59" i="44"/>
  <c r="BL59" i="44"/>
  <c r="BF75" i="44"/>
  <c r="BL75" i="44"/>
  <c r="BI75" i="44"/>
  <c r="BF83" i="44"/>
  <c r="BL83" i="44"/>
  <c r="BI83" i="44"/>
  <c r="BF87" i="44"/>
  <c r="BL87" i="44"/>
  <c r="BI87" i="44"/>
  <c r="BF8" i="47"/>
  <c r="BL8" i="47"/>
  <c r="BI8" i="47"/>
  <c r="BF12" i="47"/>
  <c r="BL12" i="47"/>
  <c r="BI12" i="47"/>
  <c r="BF16" i="47"/>
  <c r="BL16" i="47"/>
  <c r="BI16" i="47"/>
  <c r="BF20" i="47"/>
  <c r="BL20" i="47"/>
  <c r="BI20" i="47"/>
  <c r="AD30" i="47"/>
  <c r="BF30" i="47"/>
  <c r="BI30" i="47"/>
  <c r="BL30" i="47"/>
  <c r="AD34" i="47"/>
  <c r="BF34" i="47"/>
  <c r="BI34" i="47"/>
  <c r="BL34" i="47"/>
  <c r="BF38" i="47"/>
  <c r="BI38" i="47"/>
  <c r="BL38" i="47"/>
  <c r="BF42" i="47"/>
  <c r="BL42" i="47"/>
  <c r="BI42" i="47"/>
  <c r="BF52" i="47"/>
  <c r="BL52" i="47"/>
  <c r="BI52" i="47"/>
  <c r="BF56" i="47"/>
  <c r="BL56" i="47"/>
  <c r="BI56" i="47"/>
  <c r="BF60" i="47"/>
  <c r="BL60" i="47"/>
  <c r="BI60" i="47"/>
  <c r="BF64" i="47"/>
  <c r="BL64" i="47"/>
  <c r="BI64" i="47"/>
  <c r="BF74" i="47"/>
  <c r="BL74" i="47"/>
  <c r="BI74" i="47"/>
  <c r="BF78" i="47"/>
  <c r="BL78" i="47"/>
  <c r="BI78" i="47"/>
  <c r="BL82" i="47"/>
  <c r="BF82" i="47"/>
  <c r="BI82" i="47"/>
  <c r="BF86" i="47"/>
  <c r="BL86" i="47"/>
  <c r="BI86" i="47"/>
  <c r="BF7" i="44"/>
  <c r="BI7" i="44"/>
  <c r="BL7" i="44"/>
  <c r="R10" i="44"/>
  <c r="BF10" i="44"/>
  <c r="BL10" i="44"/>
  <c r="BI10" i="44"/>
  <c r="BF15" i="44"/>
  <c r="BI15" i="44"/>
  <c r="BL15" i="44"/>
  <c r="BF19" i="44"/>
  <c r="BI19" i="44"/>
  <c r="BL19" i="44"/>
  <c r="Y30" i="44"/>
  <c r="BF30" i="44"/>
  <c r="BI30" i="44"/>
  <c r="BL30" i="44"/>
  <c r="Y34" i="44"/>
  <c r="BF34" i="44"/>
  <c r="BI34" i="44"/>
  <c r="BL34" i="44"/>
  <c r="Y38" i="44"/>
  <c r="BF38" i="44"/>
  <c r="BI38" i="44"/>
  <c r="BL38" i="44"/>
  <c r="BF42" i="44"/>
  <c r="BI42" i="44"/>
  <c r="BL42" i="44"/>
  <c r="BF52" i="44"/>
  <c r="BL52" i="44"/>
  <c r="BI52" i="44"/>
  <c r="BF56" i="44"/>
  <c r="BL56" i="44"/>
  <c r="BI56" i="44"/>
  <c r="K59" i="44"/>
  <c r="BF76" i="44"/>
  <c r="BI76" i="44"/>
  <c r="BL76" i="44"/>
  <c r="BF80" i="44"/>
  <c r="BI80" i="44"/>
  <c r="BL80" i="44"/>
  <c r="BF84" i="44"/>
  <c r="BI84" i="44"/>
  <c r="BL84" i="44"/>
  <c r="BF9" i="47"/>
  <c r="BI9" i="47"/>
  <c r="BL9" i="47"/>
  <c r="BI13" i="47"/>
  <c r="BF13" i="47"/>
  <c r="BL13" i="47"/>
  <c r="BF17" i="47"/>
  <c r="BI17" i="47"/>
  <c r="BL17" i="47"/>
  <c r="C20" i="47"/>
  <c r="AT31" i="47"/>
  <c r="BF31" i="47"/>
  <c r="BL31" i="47"/>
  <c r="BI31" i="47"/>
  <c r="BF35" i="47"/>
  <c r="BL35" i="47"/>
  <c r="BI35" i="47"/>
  <c r="BF39" i="47"/>
  <c r="BL39" i="47"/>
  <c r="BI39" i="47"/>
  <c r="BF43" i="47"/>
  <c r="BL43" i="47"/>
  <c r="BI43" i="47"/>
  <c r="BF53" i="47"/>
  <c r="BL53" i="47"/>
  <c r="BI53" i="47"/>
  <c r="BF57" i="47"/>
  <c r="BL57" i="47"/>
  <c r="BI57" i="47"/>
  <c r="BF61" i="47"/>
  <c r="BL61" i="47"/>
  <c r="BI61" i="47"/>
  <c r="BF65" i="47"/>
  <c r="BL65" i="47"/>
  <c r="BI65" i="47"/>
  <c r="BF75" i="47"/>
  <c r="BL75" i="47"/>
  <c r="BI75" i="47"/>
  <c r="BF79" i="47"/>
  <c r="BL79" i="47"/>
  <c r="BI79" i="47"/>
  <c r="BF83" i="47"/>
  <c r="BL83" i="47"/>
  <c r="BI83" i="47"/>
  <c r="BF87" i="47"/>
  <c r="BL87" i="47"/>
  <c r="BI87" i="47"/>
  <c r="BF8" i="50"/>
  <c r="BL8" i="50"/>
  <c r="BI8" i="50"/>
  <c r="BF12" i="50"/>
  <c r="BL12" i="50"/>
  <c r="BI12" i="50"/>
  <c r="BF16" i="50"/>
  <c r="BL16" i="50"/>
  <c r="BI16" i="50"/>
  <c r="BF20" i="50"/>
  <c r="BL20" i="50"/>
  <c r="BI20" i="50"/>
  <c r="BF8" i="54"/>
  <c r="BL8" i="54"/>
  <c r="BI8" i="54"/>
  <c r="BF12" i="54"/>
  <c r="BL12" i="54"/>
  <c r="BI12" i="54"/>
  <c r="BF16" i="54"/>
  <c r="BL16" i="54"/>
  <c r="BI16" i="54"/>
  <c r="BF20" i="54"/>
  <c r="BL20" i="54"/>
  <c r="BI20" i="54"/>
  <c r="BF21" i="54"/>
  <c r="BL21" i="54"/>
  <c r="BI21" i="54"/>
  <c r="AT32" i="54"/>
  <c r="BF32" i="54"/>
  <c r="BL32" i="54"/>
  <c r="BI32" i="54"/>
  <c r="AT36" i="54"/>
  <c r="BF36" i="54"/>
  <c r="BL36" i="54"/>
  <c r="BI36" i="54"/>
  <c r="BL40" i="54"/>
  <c r="BF40" i="54"/>
  <c r="BI40" i="54"/>
  <c r="BF54" i="54"/>
  <c r="BL54" i="54"/>
  <c r="BI54" i="54"/>
  <c r="BF58" i="54"/>
  <c r="BL58" i="54"/>
  <c r="BI58" i="54"/>
  <c r="BF62" i="54"/>
  <c r="BL62" i="54"/>
  <c r="BI62" i="54"/>
  <c r="BF76" i="54"/>
  <c r="BL76" i="54"/>
  <c r="BI76" i="54"/>
  <c r="BF80" i="54"/>
  <c r="BL80" i="54"/>
  <c r="BI80" i="54"/>
  <c r="BF84" i="54"/>
  <c r="BL84" i="54"/>
  <c r="BI84" i="54"/>
  <c r="R11" i="44"/>
  <c r="BF11" i="44"/>
  <c r="BI11" i="44"/>
  <c r="BL11" i="44"/>
  <c r="M13" i="44"/>
  <c r="BF13" i="44"/>
  <c r="BI13" i="44"/>
  <c r="BL13" i="44"/>
  <c r="AA16" i="44"/>
  <c r="BF16" i="44"/>
  <c r="BL16" i="44"/>
  <c r="BI16" i="44"/>
  <c r="S20" i="44"/>
  <c r="BF20" i="44"/>
  <c r="BL20" i="44"/>
  <c r="BI20" i="44"/>
  <c r="BF31" i="44"/>
  <c r="BL31" i="44"/>
  <c r="BI31" i="44"/>
  <c r="BF35" i="44"/>
  <c r="BL35" i="44"/>
  <c r="BI35" i="44"/>
  <c r="BF39" i="44"/>
  <c r="BL39" i="44"/>
  <c r="BI39" i="44"/>
  <c r="BF43" i="44"/>
  <c r="BL43" i="44"/>
  <c r="BI43" i="44"/>
  <c r="BF53" i="44"/>
  <c r="BI53" i="44"/>
  <c r="BL53" i="44"/>
  <c r="BF57" i="44"/>
  <c r="BI57" i="44"/>
  <c r="BL57" i="44"/>
  <c r="N59" i="44"/>
  <c r="BF62" i="44"/>
  <c r="BL62" i="44"/>
  <c r="BI62" i="44"/>
  <c r="BF64" i="44"/>
  <c r="BL64" i="44"/>
  <c r="BI64" i="44"/>
  <c r="BF73" i="44"/>
  <c r="BL73" i="44"/>
  <c r="BI73" i="44"/>
  <c r="BF77" i="44"/>
  <c r="BL77" i="44"/>
  <c r="BI77" i="44"/>
  <c r="BF81" i="44"/>
  <c r="BL81" i="44"/>
  <c r="BI81" i="44"/>
  <c r="BF85" i="44"/>
  <c r="BL85" i="44"/>
  <c r="BI85" i="44"/>
  <c r="BF7" i="47"/>
  <c r="BI7" i="47"/>
  <c r="BL7" i="47"/>
  <c r="BF10" i="47"/>
  <c r="BL10" i="47"/>
  <c r="BI10" i="47"/>
  <c r="BF14" i="47"/>
  <c r="BL14" i="47"/>
  <c r="BI14" i="47"/>
  <c r="BF18" i="47"/>
  <c r="BL18" i="47"/>
  <c r="BI18" i="47"/>
  <c r="BF21" i="47"/>
  <c r="BI21" i="47"/>
  <c r="BL21" i="47"/>
  <c r="AT32" i="47"/>
  <c r="BF32" i="47"/>
  <c r="BI32" i="47"/>
  <c r="BL32" i="47"/>
  <c r="BI36" i="47"/>
  <c r="BF36" i="47"/>
  <c r="BL36" i="47"/>
  <c r="BF40" i="47"/>
  <c r="BI40" i="47"/>
  <c r="BL40" i="47"/>
  <c r="BF54" i="47"/>
  <c r="BL54" i="47"/>
  <c r="BI54" i="47"/>
  <c r="BF58" i="47"/>
  <c r="BL58" i="47"/>
  <c r="BI58" i="47"/>
  <c r="BF62" i="47"/>
  <c r="BL62" i="47"/>
  <c r="BI62" i="47"/>
  <c r="BF76" i="47"/>
  <c r="BL76" i="47"/>
  <c r="BI76" i="47"/>
  <c r="BF80" i="47"/>
  <c r="BL80" i="47"/>
  <c r="BI80" i="47"/>
  <c r="BF84" i="47"/>
  <c r="BL84" i="47"/>
  <c r="BI84" i="47"/>
  <c r="BF9" i="50"/>
  <c r="BL9" i="50"/>
  <c r="BI9" i="50"/>
  <c r="BF13" i="50"/>
  <c r="BL13" i="50"/>
  <c r="BI13" i="50"/>
  <c r="BF17" i="50"/>
  <c r="BL17" i="50"/>
  <c r="BI17" i="50"/>
  <c r="BL21" i="50"/>
  <c r="BF21" i="50"/>
  <c r="BI21" i="50"/>
  <c r="BF9" i="54"/>
  <c r="BL9" i="54"/>
  <c r="BI9" i="54"/>
  <c r="BF13" i="54"/>
  <c r="BL13" i="54"/>
  <c r="BI13" i="54"/>
  <c r="BL17" i="54"/>
  <c r="BF17" i="54"/>
  <c r="BI17" i="54"/>
  <c r="AT29" i="54"/>
  <c r="BF29" i="54"/>
  <c r="BL29" i="54"/>
  <c r="BI29" i="54"/>
  <c r="AT33" i="54"/>
  <c r="BF33" i="54"/>
  <c r="BL33" i="54"/>
  <c r="BI33" i="54"/>
  <c r="X37" i="54"/>
  <c r="BF37" i="54"/>
  <c r="BL37" i="54"/>
  <c r="BI37" i="54"/>
  <c r="BF41" i="54"/>
  <c r="BL41" i="54"/>
  <c r="BI41" i="54"/>
  <c r="BF51" i="54"/>
  <c r="BL51" i="54"/>
  <c r="BI51" i="54"/>
  <c r="BF55" i="54"/>
  <c r="BL55" i="54"/>
  <c r="BI55" i="54"/>
  <c r="BF59" i="54"/>
  <c r="BL59" i="54"/>
  <c r="BI59" i="54"/>
  <c r="BL63" i="54"/>
  <c r="BF63" i="54"/>
  <c r="BI63" i="54"/>
  <c r="BF73" i="54"/>
  <c r="BL73" i="54"/>
  <c r="BI73" i="54"/>
  <c r="BF77" i="54"/>
  <c r="BL77" i="54"/>
  <c r="BI77" i="54"/>
  <c r="BF81" i="54"/>
  <c r="BL81" i="54"/>
  <c r="BI81" i="54"/>
  <c r="BF85" i="54"/>
  <c r="BL85" i="54"/>
  <c r="BI85" i="54"/>
  <c r="X17" i="44"/>
  <c r="BF17" i="44"/>
  <c r="BI17" i="44"/>
  <c r="BL17" i="44"/>
  <c r="BF21" i="44"/>
  <c r="BI21" i="44"/>
  <c r="BL21" i="44"/>
  <c r="Y32" i="44"/>
  <c r="BI32" i="44"/>
  <c r="BF32" i="44"/>
  <c r="BL32" i="44"/>
  <c r="Y36" i="44"/>
  <c r="BF36" i="44"/>
  <c r="BI36" i="44"/>
  <c r="BL36" i="44"/>
  <c r="Y40" i="44"/>
  <c r="BF40" i="44"/>
  <c r="BI40" i="44"/>
  <c r="BL40" i="44"/>
  <c r="BF54" i="44"/>
  <c r="BL54" i="44"/>
  <c r="BI54" i="44"/>
  <c r="BF58" i="44"/>
  <c r="BL58" i="44"/>
  <c r="BI58" i="44"/>
  <c r="BF60" i="44"/>
  <c r="BL60" i="44"/>
  <c r="BI60" i="44"/>
  <c r="BF63" i="44"/>
  <c r="BI63" i="44"/>
  <c r="BL63" i="44"/>
  <c r="BF65" i="44"/>
  <c r="BI65" i="44"/>
  <c r="BL65" i="44"/>
  <c r="BF74" i="44"/>
  <c r="BI74" i="44"/>
  <c r="BL74" i="44"/>
  <c r="BF78" i="44"/>
  <c r="BI78" i="44"/>
  <c r="BL78" i="44"/>
  <c r="BF82" i="44"/>
  <c r="BI82" i="44"/>
  <c r="BL82" i="44"/>
  <c r="BF86" i="44"/>
  <c r="BI86" i="44"/>
  <c r="BL86" i="44"/>
  <c r="BF11" i="47"/>
  <c r="BI11" i="47"/>
  <c r="BL11" i="47"/>
  <c r="BF15" i="47"/>
  <c r="BI15" i="47"/>
  <c r="BL15" i="47"/>
  <c r="AQ19" i="47"/>
  <c r="BF19" i="47"/>
  <c r="BI19" i="47"/>
  <c r="BL19" i="47"/>
  <c r="AT29" i="47"/>
  <c r="BF29" i="47"/>
  <c r="BL29" i="47"/>
  <c r="BI29" i="47"/>
  <c r="AT33" i="47"/>
  <c r="BF33" i="47"/>
  <c r="BL33" i="47"/>
  <c r="BI33" i="47"/>
  <c r="BF37" i="47"/>
  <c r="BL37" i="47"/>
  <c r="BI37" i="47"/>
  <c r="BF41" i="47"/>
  <c r="BL41" i="47"/>
  <c r="BI41" i="47"/>
  <c r="BF51" i="47"/>
  <c r="BL51" i="47"/>
  <c r="BI51" i="47"/>
  <c r="BF55" i="47"/>
  <c r="BL55" i="47"/>
  <c r="BI55" i="47"/>
  <c r="BL59" i="47"/>
  <c r="BF59" i="47"/>
  <c r="BI59" i="47"/>
  <c r="BF63" i="47"/>
  <c r="BL63" i="47"/>
  <c r="BI63" i="47"/>
  <c r="BF73" i="47"/>
  <c r="BL73" i="47"/>
  <c r="BI73" i="47"/>
  <c r="BF77" i="47"/>
  <c r="BL77" i="47"/>
  <c r="BI77" i="47"/>
  <c r="BF81" i="47"/>
  <c r="BL81" i="47"/>
  <c r="BI81" i="47"/>
  <c r="BF85" i="47"/>
  <c r="BL85" i="47"/>
  <c r="BI85" i="47"/>
  <c r="BF7" i="50"/>
  <c r="BL7" i="50"/>
  <c r="BI7" i="50"/>
  <c r="BF10" i="50"/>
  <c r="BL10" i="50"/>
  <c r="BI10" i="50"/>
  <c r="BF14" i="50"/>
  <c r="BL14" i="50"/>
  <c r="BI14" i="50"/>
  <c r="BF18" i="50"/>
  <c r="BL18" i="50"/>
  <c r="BI18" i="50"/>
  <c r="BF7" i="54"/>
  <c r="BL7" i="54"/>
  <c r="BI7" i="54"/>
  <c r="BF10" i="54"/>
  <c r="BL10" i="54"/>
  <c r="BI10" i="54"/>
  <c r="BF14" i="54"/>
  <c r="BL14" i="54"/>
  <c r="BI14" i="54"/>
  <c r="BF18" i="54"/>
  <c r="BL18" i="54"/>
  <c r="BI18" i="54"/>
  <c r="AT30" i="54"/>
  <c r="BF30" i="54"/>
  <c r="BL30" i="54"/>
  <c r="BI30" i="54"/>
  <c r="AT34" i="54"/>
  <c r="BF34" i="54"/>
  <c r="BL34" i="54"/>
  <c r="BI34" i="54"/>
  <c r="BF38" i="54"/>
  <c r="BL38" i="54"/>
  <c r="BI38" i="54"/>
  <c r="BF42" i="54"/>
  <c r="BL42" i="54"/>
  <c r="BI42" i="54"/>
  <c r="BF52" i="54"/>
  <c r="BL52" i="54"/>
  <c r="BI52" i="54"/>
  <c r="BF56" i="54"/>
  <c r="BL56" i="54"/>
  <c r="BI56" i="54"/>
  <c r="BF60" i="54"/>
  <c r="BL60" i="54"/>
  <c r="BI60" i="54"/>
  <c r="BF64" i="54"/>
  <c r="BL64" i="54"/>
  <c r="BI64" i="54"/>
  <c r="BF74" i="54"/>
  <c r="BL74" i="54"/>
  <c r="BI74" i="54"/>
  <c r="BF78" i="54"/>
  <c r="BL78" i="54"/>
  <c r="BI78" i="54"/>
  <c r="BF82" i="54"/>
  <c r="BL82" i="54"/>
  <c r="BI82" i="54"/>
  <c r="BL86" i="54"/>
  <c r="BF86" i="54"/>
  <c r="BI86" i="54"/>
  <c r="R8" i="44"/>
  <c r="BF8" i="44"/>
  <c r="BL8" i="44"/>
  <c r="BI8" i="44"/>
  <c r="R12" i="44"/>
  <c r="BF12" i="44"/>
  <c r="BL12" i="44"/>
  <c r="BI12" i="44"/>
  <c r="BF14" i="44"/>
  <c r="BL14" i="44"/>
  <c r="BI14" i="44"/>
  <c r="BF29" i="44"/>
  <c r="BL29" i="44"/>
  <c r="BI29" i="44"/>
  <c r="BF37" i="44"/>
  <c r="BL37" i="44"/>
  <c r="BI37" i="44"/>
  <c r="BI55" i="44"/>
  <c r="BF55" i="44"/>
  <c r="BL55" i="44"/>
  <c r="BF61" i="44"/>
  <c r="BI61" i="44"/>
  <c r="BL61" i="44"/>
  <c r="BF79" i="44"/>
  <c r="BL79" i="44"/>
  <c r="BI79" i="44"/>
  <c r="BF11" i="50"/>
  <c r="BL11" i="50"/>
  <c r="BI11" i="50"/>
  <c r="BF15" i="50"/>
  <c r="BL15" i="50"/>
  <c r="BI15" i="50"/>
  <c r="BF19" i="50"/>
  <c r="BL19" i="50"/>
  <c r="BI19" i="50"/>
  <c r="BF11" i="54"/>
  <c r="BL11" i="54"/>
  <c r="BI11" i="54"/>
  <c r="BF15" i="54"/>
  <c r="BL15" i="54"/>
  <c r="BI15" i="54"/>
  <c r="BF19" i="54"/>
  <c r="BL19" i="54"/>
  <c r="BI19" i="54"/>
  <c r="AQ20" i="54"/>
  <c r="AD31" i="54"/>
  <c r="BF31" i="54"/>
  <c r="BL31" i="54"/>
  <c r="BI31" i="54"/>
  <c r="AD35" i="54"/>
  <c r="BF35" i="54"/>
  <c r="BL35" i="54"/>
  <c r="BI35" i="54"/>
  <c r="BF39" i="54"/>
  <c r="BL39" i="54"/>
  <c r="BI39" i="54"/>
  <c r="BF43" i="54"/>
  <c r="BL43" i="54"/>
  <c r="BI43" i="54"/>
  <c r="BF53" i="54"/>
  <c r="BL53" i="54"/>
  <c r="BI53" i="54"/>
  <c r="BF57" i="54"/>
  <c r="BL57" i="54"/>
  <c r="BI57" i="54"/>
  <c r="BF61" i="54"/>
  <c r="BL61" i="54"/>
  <c r="BI61" i="54"/>
  <c r="BF65" i="54"/>
  <c r="BL65" i="54"/>
  <c r="BI65" i="54"/>
  <c r="BF75" i="54"/>
  <c r="BL75" i="54"/>
  <c r="BI75" i="54"/>
  <c r="BF79" i="54"/>
  <c r="BL79" i="54"/>
  <c r="BI79" i="54"/>
  <c r="BF83" i="54"/>
  <c r="BL83" i="54"/>
  <c r="BI83" i="54"/>
  <c r="BF87" i="54"/>
  <c r="BL87" i="54"/>
  <c r="BI87" i="54"/>
  <c r="C17" i="47"/>
  <c r="C19" i="47"/>
  <c r="U15" i="47"/>
  <c r="U17" i="47"/>
  <c r="R40" i="44"/>
  <c r="AC59" i="44"/>
  <c r="K61" i="44"/>
  <c r="AC63" i="44"/>
  <c r="K65" i="44"/>
  <c r="S13" i="44"/>
  <c r="AQ59" i="44"/>
  <c r="N61" i="44"/>
  <c r="AQ63" i="44"/>
  <c r="N65" i="44"/>
  <c r="R32" i="44"/>
  <c r="AQ61" i="44"/>
  <c r="AQ65" i="44"/>
  <c r="U58" i="44"/>
  <c r="U60" i="44"/>
  <c r="U62" i="44"/>
  <c r="U64" i="44"/>
  <c r="K8" i="44"/>
  <c r="K9" i="44"/>
  <c r="R30" i="44"/>
  <c r="R38" i="44"/>
  <c r="K43" i="44"/>
  <c r="C58" i="44"/>
  <c r="Y58" i="44"/>
  <c r="C60" i="44"/>
  <c r="Y60" i="44"/>
  <c r="C62" i="44"/>
  <c r="Y62" i="44"/>
  <c r="C64" i="44"/>
  <c r="Y64" i="44"/>
  <c r="Y8" i="44"/>
  <c r="R9" i="44"/>
  <c r="K10" i="44"/>
  <c r="K11" i="44"/>
  <c r="R36" i="44"/>
  <c r="Y43" i="44"/>
  <c r="K58" i="44"/>
  <c r="AC58" i="44"/>
  <c r="U59" i="44"/>
  <c r="K60" i="44"/>
  <c r="AC60" i="44"/>
  <c r="U61" i="44"/>
  <c r="K62" i="44"/>
  <c r="AC62" i="44"/>
  <c r="U63" i="44"/>
  <c r="K64" i="44"/>
  <c r="AC64" i="44"/>
  <c r="U65" i="44"/>
  <c r="Y10" i="44"/>
  <c r="K12" i="44"/>
  <c r="R34" i="44"/>
  <c r="Y42" i="44"/>
  <c r="N58" i="44"/>
  <c r="AQ58" i="44"/>
  <c r="C59" i="44"/>
  <c r="Y59" i="44"/>
  <c r="N60" i="44"/>
  <c r="AQ60" i="44"/>
  <c r="C61" i="44"/>
  <c r="Y61" i="44"/>
  <c r="N62" i="44"/>
  <c r="AQ62" i="44"/>
  <c r="C63" i="44"/>
  <c r="Y63" i="44"/>
  <c r="N64" i="44"/>
  <c r="AQ64" i="44"/>
  <c r="C65" i="44"/>
  <c r="Y65" i="44"/>
  <c r="AF31" i="55"/>
  <c r="V31" i="55"/>
  <c r="AA31" i="55"/>
  <c r="AK26" i="55"/>
  <c r="Q31" i="55"/>
  <c r="AK30" i="55"/>
  <c r="AC31" i="44"/>
  <c r="N31" i="44"/>
  <c r="AQ31" i="44"/>
  <c r="U31" i="44"/>
  <c r="C31" i="44"/>
  <c r="AC33" i="44"/>
  <c r="N33" i="44"/>
  <c r="AQ33" i="44"/>
  <c r="U33" i="44"/>
  <c r="C33" i="44"/>
  <c r="AC35" i="44"/>
  <c r="N35" i="44"/>
  <c r="AQ35" i="44"/>
  <c r="U35" i="44"/>
  <c r="C35" i="44"/>
  <c r="AC37" i="44"/>
  <c r="N37" i="44"/>
  <c r="AQ37" i="44"/>
  <c r="U37" i="44"/>
  <c r="C37" i="44"/>
  <c r="AG37" i="44"/>
  <c r="AC39" i="44"/>
  <c r="N39" i="44"/>
  <c r="AQ39" i="44"/>
  <c r="U39" i="44"/>
  <c r="C39" i="44"/>
  <c r="AG39" i="44"/>
  <c r="AC41" i="44"/>
  <c r="N41" i="44"/>
  <c r="AQ41" i="44"/>
  <c r="U41" i="44"/>
  <c r="C41" i="44"/>
  <c r="AG41" i="44"/>
  <c r="AC9" i="44"/>
  <c r="N9" i="44"/>
  <c r="AQ9" i="44"/>
  <c r="U9" i="44"/>
  <c r="C9" i="44"/>
  <c r="AG9" i="44"/>
  <c r="AC11" i="44"/>
  <c r="N11" i="44"/>
  <c r="AQ11" i="44"/>
  <c r="U11" i="44"/>
  <c r="C11" i="44"/>
  <c r="AG11" i="44"/>
  <c r="AD13" i="44"/>
  <c r="P13" i="44"/>
  <c r="AT13" i="44"/>
  <c r="X13" i="44"/>
  <c r="D13" i="44"/>
  <c r="AL13" i="44"/>
  <c r="K29" i="44"/>
  <c r="K31" i="44"/>
  <c r="K33" i="44"/>
  <c r="K35" i="44"/>
  <c r="K37" i="44"/>
  <c r="K39" i="44"/>
  <c r="K41" i="44"/>
  <c r="AC29" i="44"/>
  <c r="N29" i="44"/>
  <c r="AQ29" i="44"/>
  <c r="U29" i="44"/>
  <c r="C29" i="44"/>
  <c r="AG29" i="44"/>
  <c r="AG31" i="44"/>
  <c r="AG33" i="44"/>
  <c r="AG35" i="44"/>
  <c r="R29" i="44"/>
  <c r="AC30" i="44"/>
  <c r="N30" i="44"/>
  <c r="AQ30" i="44"/>
  <c r="U30" i="44"/>
  <c r="C30" i="44"/>
  <c r="AG30" i="44"/>
  <c r="R31" i="44"/>
  <c r="AC32" i="44"/>
  <c r="N32" i="44"/>
  <c r="AQ32" i="44"/>
  <c r="U32" i="44"/>
  <c r="C32" i="44"/>
  <c r="AG32" i="44"/>
  <c r="R33" i="44"/>
  <c r="AC34" i="44"/>
  <c r="N34" i="44"/>
  <c r="AQ34" i="44"/>
  <c r="U34" i="44"/>
  <c r="C34" i="44"/>
  <c r="AG34" i="44"/>
  <c r="R35" i="44"/>
  <c r="AC36" i="44"/>
  <c r="N36" i="44"/>
  <c r="AQ36" i="44"/>
  <c r="U36" i="44"/>
  <c r="C36" i="44"/>
  <c r="AG36" i="44"/>
  <c r="R37" i="44"/>
  <c r="AC38" i="44"/>
  <c r="N38" i="44"/>
  <c r="AQ38" i="44"/>
  <c r="U38" i="44"/>
  <c r="C38" i="44"/>
  <c r="AG38" i="44"/>
  <c r="R39" i="44"/>
  <c r="AC40" i="44"/>
  <c r="N40" i="44"/>
  <c r="AQ40" i="44"/>
  <c r="U40" i="44"/>
  <c r="C40" i="44"/>
  <c r="AG40" i="44"/>
  <c r="R41" i="44"/>
  <c r="AC42" i="44"/>
  <c r="N42" i="44"/>
  <c r="AQ42" i="44"/>
  <c r="U42" i="44"/>
  <c r="C42" i="44"/>
  <c r="AG42" i="44"/>
  <c r="R42" i="44"/>
  <c r="AC8" i="44"/>
  <c r="N8" i="44"/>
  <c r="AQ8" i="44"/>
  <c r="U8" i="44"/>
  <c r="C8" i="44"/>
  <c r="AG8" i="44"/>
  <c r="AC10" i="44"/>
  <c r="N10" i="44"/>
  <c r="AQ10" i="44"/>
  <c r="U10" i="44"/>
  <c r="C10" i="44"/>
  <c r="AG10" i="44"/>
  <c r="AC12" i="44"/>
  <c r="N12" i="44"/>
  <c r="AQ12" i="44"/>
  <c r="U12" i="44"/>
  <c r="C12" i="44"/>
  <c r="AG12" i="44"/>
  <c r="Y29" i="44"/>
  <c r="K30" i="44"/>
  <c r="Y31" i="44"/>
  <c r="K32" i="44"/>
  <c r="Y33" i="44"/>
  <c r="K34" i="44"/>
  <c r="Y35" i="44"/>
  <c r="K36" i="44"/>
  <c r="Y37" i="44"/>
  <c r="K38" i="44"/>
  <c r="Y39" i="44"/>
  <c r="K40" i="44"/>
  <c r="Y41" i="44"/>
  <c r="K42" i="44"/>
  <c r="R43" i="44"/>
  <c r="AG43" i="44"/>
  <c r="C43" i="44"/>
  <c r="U43" i="44"/>
  <c r="AQ43" i="44"/>
  <c r="R58" i="44"/>
  <c r="AG58" i="44"/>
  <c r="R59" i="44"/>
  <c r="AG59" i="44"/>
  <c r="R60" i="44"/>
  <c r="AG60" i="44"/>
  <c r="R61" i="44"/>
  <c r="AG61" i="44"/>
  <c r="R62" i="44"/>
  <c r="AG62" i="44"/>
  <c r="R63" i="44"/>
  <c r="AG63" i="44"/>
  <c r="R64" i="44"/>
  <c r="AG64" i="44"/>
  <c r="R65" i="44"/>
  <c r="AG65" i="44"/>
  <c r="C15" i="47"/>
  <c r="U20" i="47"/>
  <c r="N43" i="44"/>
  <c r="AC43" i="44"/>
  <c r="AQ15" i="47"/>
  <c r="N21" i="54"/>
  <c r="AC21" i="54"/>
  <c r="X31" i="54"/>
  <c r="D35" i="54"/>
  <c r="AT35" i="54"/>
  <c r="N20" i="54"/>
  <c r="AC20" i="54"/>
  <c r="C21" i="54"/>
  <c r="U21" i="54"/>
  <c r="AQ21" i="54"/>
  <c r="D31" i="54"/>
  <c r="AT31" i="54"/>
  <c r="X35" i="54"/>
  <c r="K8" i="54"/>
  <c r="R8" i="54"/>
  <c r="Y8" i="54"/>
  <c r="AG8" i="54"/>
  <c r="K9" i="54"/>
  <c r="R9" i="54"/>
  <c r="Y9" i="54"/>
  <c r="AG9" i="54"/>
  <c r="K10" i="54"/>
  <c r="R10" i="54"/>
  <c r="Y10" i="54"/>
  <c r="AG10" i="54"/>
  <c r="K11" i="54"/>
  <c r="R11" i="54"/>
  <c r="Y11" i="54"/>
  <c r="AG11" i="54"/>
  <c r="K12" i="54"/>
  <c r="R12" i="54"/>
  <c r="Y12" i="54"/>
  <c r="AG12" i="54"/>
  <c r="M13" i="54"/>
  <c r="S13" i="54"/>
  <c r="AA13" i="54"/>
  <c r="AL13" i="54"/>
  <c r="P29" i="54"/>
  <c r="AD29" i="54"/>
  <c r="P33" i="54"/>
  <c r="AD33" i="54"/>
  <c r="P37" i="54"/>
  <c r="K51" i="54"/>
  <c r="R51" i="54"/>
  <c r="Y51" i="54"/>
  <c r="AG51" i="54"/>
  <c r="K52" i="54"/>
  <c r="R52" i="54"/>
  <c r="Y52" i="54"/>
  <c r="AG52" i="54"/>
  <c r="K53" i="54"/>
  <c r="R53" i="54"/>
  <c r="Y53" i="54"/>
  <c r="AG53" i="54"/>
  <c r="K54" i="54"/>
  <c r="R54" i="54"/>
  <c r="Y54" i="54"/>
  <c r="AG54" i="54"/>
  <c r="K55" i="54"/>
  <c r="R55" i="54"/>
  <c r="Y55" i="54"/>
  <c r="AG55" i="54"/>
  <c r="K56" i="54"/>
  <c r="R56" i="54"/>
  <c r="Y56" i="54"/>
  <c r="K57" i="54"/>
  <c r="K58" i="54"/>
  <c r="R58" i="54"/>
  <c r="Y58" i="54"/>
  <c r="AG58" i="54"/>
  <c r="K59" i="54"/>
  <c r="R59" i="54"/>
  <c r="Y59" i="54"/>
  <c r="AG59" i="54"/>
  <c r="K60" i="54"/>
  <c r="R60" i="54"/>
  <c r="Y60" i="54"/>
  <c r="AG60" i="54"/>
  <c r="K61" i="54"/>
  <c r="R61" i="54"/>
  <c r="Y61" i="54"/>
  <c r="AG61" i="54"/>
  <c r="K62" i="54"/>
  <c r="R62" i="54"/>
  <c r="Y62" i="54"/>
  <c r="AG62" i="54"/>
  <c r="K63" i="54"/>
  <c r="R63" i="54"/>
  <c r="Y63" i="54"/>
  <c r="AG63" i="54"/>
  <c r="K64" i="54"/>
  <c r="R64" i="54"/>
  <c r="Y64" i="54"/>
  <c r="AG64" i="54"/>
  <c r="K65" i="54"/>
  <c r="R65" i="54"/>
  <c r="Y65" i="54"/>
  <c r="AG65" i="54"/>
  <c r="C8" i="54"/>
  <c r="N8" i="54"/>
  <c r="U8" i="54"/>
  <c r="AC8" i="54"/>
  <c r="AQ8" i="54"/>
  <c r="C9" i="54"/>
  <c r="N9" i="54"/>
  <c r="U9" i="54"/>
  <c r="AC9" i="54"/>
  <c r="AQ9" i="54"/>
  <c r="C10" i="54"/>
  <c r="N10" i="54"/>
  <c r="U10" i="54"/>
  <c r="AC10" i="54"/>
  <c r="AQ10" i="54"/>
  <c r="C11" i="54"/>
  <c r="N11" i="54"/>
  <c r="U11" i="54"/>
  <c r="AC11" i="54"/>
  <c r="AQ11" i="54"/>
  <c r="C12" i="54"/>
  <c r="N12" i="54"/>
  <c r="U12" i="54"/>
  <c r="AC12" i="54"/>
  <c r="AQ12" i="54"/>
  <c r="D13" i="54"/>
  <c r="P13" i="54"/>
  <c r="X13" i="54"/>
  <c r="AD13" i="54"/>
  <c r="AT13" i="54"/>
  <c r="K20" i="54"/>
  <c r="R20" i="54"/>
  <c r="Y20" i="54"/>
  <c r="AG20" i="54"/>
  <c r="K21" i="54"/>
  <c r="R21" i="54"/>
  <c r="Y21" i="54"/>
  <c r="AG21" i="54"/>
  <c r="D29" i="54"/>
  <c r="X29" i="54"/>
  <c r="P31" i="54"/>
  <c r="D33" i="54"/>
  <c r="X33" i="54"/>
  <c r="P35" i="54"/>
  <c r="D37" i="54"/>
  <c r="C51" i="54"/>
  <c r="N51" i="54"/>
  <c r="U51" i="54"/>
  <c r="AC51" i="54"/>
  <c r="AQ51" i="54"/>
  <c r="C52" i="54"/>
  <c r="N52" i="54"/>
  <c r="U52" i="54"/>
  <c r="AC52" i="54"/>
  <c r="AQ52" i="54"/>
  <c r="C53" i="54"/>
  <c r="N53" i="54"/>
  <c r="U53" i="54"/>
  <c r="AC53" i="54"/>
  <c r="AQ53" i="54"/>
  <c r="C54" i="54"/>
  <c r="N54" i="54"/>
  <c r="U54" i="54"/>
  <c r="AC54" i="54"/>
  <c r="AQ54" i="54"/>
  <c r="C55" i="54"/>
  <c r="N55" i="54"/>
  <c r="U55" i="54"/>
  <c r="AC55" i="54"/>
  <c r="AQ55" i="54"/>
  <c r="C56" i="54"/>
  <c r="N56" i="54"/>
  <c r="U56" i="54"/>
  <c r="AC56" i="54"/>
  <c r="C57" i="54"/>
  <c r="R57" i="54"/>
  <c r="C58" i="54"/>
  <c r="N58" i="54"/>
  <c r="U58" i="54"/>
  <c r="AC58" i="54"/>
  <c r="AQ58" i="54"/>
  <c r="C59" i="54"/>
  <c r="N59" i="54"/>
  <c r="U59" i="54"/>
  <c r="AC59" i="54"/>
  <c r="AQ59" i="54"/>
  <c r="C60" i="54"/>
  <c r="N60" i="54"/>
  <c r="U60" i="54"/>
  <c r="AC60" i="54"/>
  <c r="AQ60" i="54"/>
  <c r="C61" i="54"/>
  <c r="N61" i="54"/>
  <c r="U61" i="54"/>
  <c r="AC61" i="54"/>
  <c r="AQ61" i="54"/>
  <c r="C62" i="54"/>
  <c r="N62" i="54"/>
  <c r="U62" i="54"/>
  <c r="AC62" i="54"/>
  <c r="AQ62" i="54"/>
  <c r="C63" i="54"/>
  <c r="N63" i="54"/>
  <c r="U63" i="54"/>
  <c r="AC63" i="54"/>
  <c r="AQ63" i="54"/>
  <c r="C64" i="54"/>
  <c r="N64" i="54"/>
  <c r="U64" i="54"/>
  <c r="AC64" i="54"/>
  <c r="AQ64" i="54"/>
  <c r="C65" i="54"/>
  <c r="N65" i="54"/>
  <c r="U65" i="54"/>
  <c r="AC65" i="54"/>
  <c r="AQ65" i="54"/>
  <c r="AQ29" i="54"/>
  <c r="AG29" i="54"/>
  <c r="AC29" i="54"/>
  <c r="Y29" i="54"/>
  <c r="U29" i="54"/>
  <c r="R29" i="54"/>
  <c r="N29" i="54"/>
  <c r="K29" i="54"/>
  <c r="C29" i="54"/>
  <c r="AQ31" i="54"/>
  <c r="AG31" i="54"/>
  <c r="AC31" i="54"/>
  <c r="Y31" i="54"/>
  <c r="U31" i="54"/>
  <c r="R31" i="54"/>
  <c r="N31" i="54"/>
  <c r="K31" i="54"/>
  <c r="C31" i="54"/>
  <c r="AQ33" i="54"/>
  <c r="AG33" i="54"/>
  <c r="AC33" i="54"/>
  <c r="Y33" i="54"/>
  <c r="U33" i="54"/>
  <c r="R33" i="54"/>
  <c r="N33" i="54"/>
  <c r="K33" i="54"/>
  <c r="C33" i="54"/>
  <c r="AQ35" i="54"/>
  <c r="AG35" i="54"/>
  <c r="AC35" i="54"/>
  <c r="Y35" i="54"/>
  <c r="U35" i="54"/>
  <c r="R35" i="54"/>
  <c r="N35" i="54"/>
  <c r="K35" i="54"/>
  <c r="C35" i="54"/>
  <c r="AQ37" i="54"/>
  <c r="AG37" i="54"/>
  <c r="AC37" i="54"/>
  <c r="Y37" i="54"/>
  <c r="U37" i="54"/>
  <c r="R37" i="54"/>
  <c r="N37" i="54"/>
  <c r="K37" i="54"/>
  <c r="C37" i="54"/>
  <c r="AT37" i="54"/>
  <c r="AL37" i="54"/>
  <c r="AD37" i="54"/>
  <c r="AA37" i="54"/>
  <c r="D7" i="54"/>
  <c r="M7" i="54"/>
  <c r="P7" i="54"/>
  <c r="S7" i="54"/>
  <c r="X7" i="54"/>
  <c r="AA7" i="54"/>
  <c r="AD7" i="54"/>
  <c r="AL7" i="54"/>
  <c r="AT7" i="54"/>
  <c r="C7" i="54"/>
  <c r="K7" i="54"/>
  <c r="N7" i="54"/>
  <c r="R7" i="54"/>
  <c r="U7" i="54"/>
  <c r="Y7" i="54"/>
  <c r="AC7" i="54"/>
  <c r="AG7" i="54"/>
  <c r="AQ7" i="54"/>
  <c r="D8" i="54"/>
  <c r="M8" i="54"/>
  <c r="P8" i="54"/>
  <c r="S8" i="54"/>
  <c r="X8" i="54"/>
  <c r="AA8" i="54"/>
  <c r="AD8" i="54"/>
  <c r="AL8" i="54"/>
  <c r="AT8" i="54"/>
  <c r="D9" i="54"/>
  <c r="M9" i="54"/>
  <c r="P9" i="54"/>
  <c r="S9" i="54"/>
  <c r="X9" i="54"/>
  <c r="AA9" i="54"/>
  <c r="AD9" i="54"/>
  <c r="AL9" i="54"/>
  <c r="AT9" i="54"/>
  <c r="D10" i="54"/>
  <c r="M10" i="54"/>
  <c r="P10" i="54"/>
  <c r="S10" i="54"/>
  <c r="X10" i="54"/>
  <c r="AA10" i="54"/>
  <c r="AD10" i="54"/>
  <c r="AL10" i="54"/>
  <c r="AT10" i="54"/>
  <c r="D11" i="54"/>
  <c r="M11" i="54"/>
  <c r="P11" i="54"/>
  <c r="S11" i="54"/>
  <c r="X11" i="54"/>
  <c r="AA11" i="54"/>
  <c r="AD11" i="54"/>
  <c r="AL11" i="54"/>
  <c r="AT11" i="54"/>
  <c r="D12" i="54"/>
  <c r="M12" i="54"/>
  <c r="P12" i="54"/>
  <c r="S12" i="54"/>
  <c r="X12" i="54"/>
  <c r="AA12" i="54"/>
  <c r="AD12" i="54"/>
  <c r="AL12" i="54"/>
  <c r="AT12" i="54"/>
  <c r="K13" i="54"/>
  <c r="N13" i="54"/>
  <c r="R13" i="54"/>
  <c r="U13" i="54"/>
  <c r="Y13" i="54"/>
  <c r="AC13" i="54"/>
  <c r="AG13" i="54"/>
  <c r="AQ13" i="54"/>
  <c r="C14" i="54"/>
  <c r="K14" i="54"/>
  <c r="N14" i="54"/>
  <c r="R14" i="54"/>
  <c r="U14" i="54"/>
  <c r="Y14" i="54"/>
  <c r="AC14" i="54"/>
  <c r="AG14" i="54"/>
  <c r="AQ14" i="54"/>
  <c r="C15" i="54"/>
  <c r="K15" i="54"/>
  <c r="N15" i="54"/>
  <c r="R15" i="54"/>
  <c r="U15" i="54"/>
  <c r="Y15" i="54"/>
  <c r="AC15" i="54"/>
  <c r="AG15" i="54"/>
  <c r="AQ15" i="54"/>
  <c r="C16" i="54"/>
  <c r="K16" i="54"/>
  <c r="N16" i="54"/>
  <c r="R16" i="54"/>
  <c r="U16" i="54"/>
  <c r="Y16" i="54"/>
  <c r="AC16" i="54"/>
  <c r="AG16" i="54"/>
  <c r="AQ16" i="54"/>
  <c r="C17" i="54"/>
  <c r="K17" i="54"/>
  <c r="N17" i="54"/>
  <c r="R17" i="54"/>
  <c r="U17" i="54"/>
  <c r="Y17" i="54"/>
  <c r="AC17" i="54"/>
  <c r="AG17" i="54"/>
  <c r="AQ17" i="54"/>
  <c r="C18" i="54"/>
  <c r="K18" i="54"/>
  <c r="N18" i="54"/>
  <c r="R18" i="54"/>
  <c r="U18" i="54"/>
  <c r="Y18" i="54"/>
  <c r="AC18" i="54"/>
  <c r="AG18" i="54"/>
  <c r="AQ18" i="54"/>
  <c r="C19" i="54"/>
  <c r="K19" i="54"/>
  <c r="N19" i="54"/>
  <c r="R19" i="54"/>
  <c r="U19" i="54"/>
  <c r="Y19" i="54"/>
  <c r="AC19" i="54"/>
  <c r="AQ19" i="54"/>
  <c r="M29" i="54"/>
  <c r="S29" i="54"/>
  <c r="AA29" i="54"/>
  <c r="AL29" i="54"/>
  <c r="D30" i="54"/>
  <c r="P30" i="54"/>
  <c r="X30" i="54"/>
  <c r="AD30" i="54"/>
  <c r="M31" i="54"/>
  <c r="S31" i="54"/>
  <c r="AA31" i="54"/>
  <c r="AL31" i="54"/>
  <c r="D32" i="54"/>
  <c r="P32" i="54"/>
  <c r="X32" i="54"/>
  <c r="AD32" i="54"/>
  <c r="M33" i="54"/>
  <c r="S33" i="54"/>
  <c r="AA33" i="54"/>
  <c r="AL33" i="54"/>
  <c r="D34" i="54"/>
  <c r="P34" i="54"/>
  <c r="X34" i="54"/>
  <c r="AD34" i="54"/>
  <c r="M35" i="54"/>
  <c r="S35" i="54"/>
  <c r="AA35" i="54"/>
  <c r="AL35" i="54"/>
  <c r="D36" i="54"/>
  <c r="P36" i="54"/>
  <c r="X36" i="54"/>
  <c r="AD36" i="54"/>
  <c r="M37" i="54"/>
  <c r="S37" i="54"/>
  <c r="AT19" i="54"/>
  <c r="AL19" i="54"/>
  <c r="AD19" i="54"/>
  <c r="AQ30" i="54"/>
  <c r="AG30" i="54"/>
  <c r="AC30" i="54"/>
  <c r="Y30" i="54"/>
  <c r="U30" i="54"/>
  <c r="R30" i="54"/>
  <c r="N30" i="54"/>
  <c r="K30" i="54"/>
  <c r="C30" i="54"/>
  <c r="AQ32" i="54"/>
  <c r="AG32" i="54"/>
  <c r="AC32" i="54"/>
  <c r="Y32" i="54"/>
  <c r="U32" i="54"/>
  <c r="R32" i="54"/>
  <c r="N32" i="54"/>
  <c r="K32" i="54"/>
  <c r="C32" i="54"/>
  <c r="AQ34" i="54"/>
  <c r="AG34" i="54"/>
  <c r="AC34" i="54"/>
  <c r="Y34" i="54"/>
  <c r="U34" i="54"/>
  <c r="R34" i="54"/>
  <c r="N34" i="54"/>
  <c r="K34" i="54"/>
  <c r="C34" i="54"/>
  <c r="AQ36" i="54"/>
  <c r="AG36" i="54"/>
  <c r="AC36" i="54"/>
  <c r="Y36" i="54"/>
  <c r="U36" i="54"/>
  <c r="R36" i="54"/>
  <c r="N36" i="54"/>
  <c r="K36" i="54"/>
  <c r="C36" i="54"/>
  <c r="D14" i="54"/>
  <c r="M14" i="54"/>
  <c r="P14" i="54"/>
  <c r="S14" i="54"/>
  <c r="X14" i="54"/>
  <c r="AA14" i="54"/>
  <c r="AD14" i="54"/>
  <c r="AL14" i="54"/>
  <c r="AT14" i="54"/>
  <c r="D15" i="54"/>
  <c r="M15" i="54"/>
  <c r="P15" i="54"/>
  <c r="S15" i="54"/>
  <c r="X15" i="54"/>
  <c r="AA15" i="54"/>
  <c r="AD15" i="54"/>
  <c r="AL15" i="54"/>
  <c r="AT15" i="54"/>
  <c r="D16" i="54"/>
  <c r="M16" i="54"/>
  <c r="P16" i="54"/>
  <c r="S16" i="54"/>
  <c r="X16" i="54"/>
  <c r="AA16" i="54"/>
  <c r="AD16" i="54"/>
  <c r="AL16" i="54"/>
  <c r="AT16" i="54"/>
  <c r="D17" i="54"/>
  <c r="M17" i="54"/>
  <c r="P17" i="54"/>
  <c r="S17" i="54"/>
  <c r="X17" i="54"/>
  <c r="AA17" i="54"/>
  <c r="AD17" i="54"/>
  <c r="AL17" i="54"/>
  <c r="AT17" i="54"/>
  <c r="D18" i="54"/>
  <c r="M18" i="54"/>
  <c r="P18" i="54"/>
  <c r="S18" i="54"/>
  <c r="X18" i="54"/>
  <c r="AA18" i="54"/>
  <c r="AD18" i="54"/>
  <c r="AL18" i="54"/>
  <c r="AT18" i="54"/>
  <c r="D19" i="54"/>
  <c r="M19" i="54"/>
  <c r="P19" i="54"/>
  <c r="S19" i="54"/>
  <c r="X19" i="54"/>
  <c r="AA19" i="54"/>
  <c r="AG19" i="54"/>
  <c r="M30" i="54"/>
  <c r="S30" i="54"/>
  <c r="AA30" i="54"/>
  <c r="AL30" i="54"/>
  <c r="M32" i="54"/>
  <c r="S32" i="54"/>
  <c r="AA32" i="54"/>
  <c r="AL32" i="54"/>
  <c r="M34" i="54"/>
  <c r="S34" i="54"/>
  <c r="AA34" i="54"/>
  <c r="AL34" i="54"/>
  <c r="M36" i="54"/>
  <c r="S36" i="54"/>
  <c r="AA36" i="54"/>
  <c r="AL36" i="54"/>
  <c r="D38" i="54"/>
  <c r="M38" i="54"/>
  <c r="P38" i="54"/>
  <c r="S38" i="54"/>
  <c r="X38" i="54"/>
  <c r="AA38" i="54"/>
  <c r="AD38" i="54"/>
  <c r="AL38" i="54"/>
  <c r="AT38" i="54"/>
  <c r="D39" i="54"/>
  <c r="M39" i="54"/>
  <c r="P39" i="54"/>
  <c r="S39" i="54"/>
  <c r="X39" i="54"/>
  <c r="AA39" i="54"/>
  <c r="AD39" i="54"/>
  <c r="AL39" i="54"/>
  <c r="AT39" i="54"/>
  <c r="D40" i="54"/>
  <c r="M40" i="54"/>
  <c r="P40" i="54"/>
  <c r="S40" i="54"/>
  <c r="X40" i="54"/>
  <c r="AA40" i="54"/>
  <c r="AD40" i="54"/>
  <c r="AL40" i="54"/>
  <c r="AT40" i="54"/>
  <c r="D41" i="54"/>
  <c r="M41" i="54"/>
  <c r="P41" i="54"/>
  <c r="S41" i="54"/>
  <c r="X41" i="54"/>
  <c r="AA41" i="54"/>
  <c r="AD41" i="54"/>
  <c r="AL41" i="54"/>
  <c r="AT41" i="54"/>
  <c r="D42" i="54"/>
  <c r="M42" i="54"/>
  <c r="P42" i="54"/>
  <c r="S42" i="54"/>
  <c r="X42" i="54"/>
  <c r="AA42" i="54"/>
  <c r="AD42" i="54"/>
  <c r="AL42" i="54"/>
  <c r="AT42" i="54"/>
  <c r="D43" i="54"/>
  <c r="M43" i="54"/>
  <c r="P43" i="54"/>
  <c r="S43" i="54"/>
  <c r="X43" i="54"/>
  <c r="AA43" i="54"/>
  <c r="AD43" i="54"/>
  <c r="AL43" i="54"/>
  <c r="AT43" i="54"/>
  <c r="AG56" i="54"/>
  <c r="AQ56" i="54"/>
  <c r="Y57" i="54"/>
  <c r="AG57" i="54"/>
  <c r="AT57" i="54"/>
  <c r="AL57" i="54"/>
  <c r="AD57" i="54"/>
  <c r="AA57" i="54"/>
  <c r="X57" i="54"/>
  <c r="S57" i="54"/>
  <c r="P57" i="54"/>
  <c r="M57" i="54"/>
  <c r="D20" i="54"/>
  <c r="M20" i="54"/>
  <c r="P20" i="54"/>
  <c r="S20" i="54"/>
  <c r="X20" i="54"/>
  <c r="AA20" i="54"/>
  <c r="AD20" i="54"/>
  <c r="AL20" i="54"/>
  <c r="AT20" i="54"/>
  <c r="D21" i="54"/>
  <c r="M21" i="54"/>
  <c r="P21" i="54"/>
  <c r="S21" i="54"/>
  <c r="X21" i="54"/>
  <c r="AA21" i="54"/>
  <c r="AD21" i="54"/>
  <c r="AL21" i="54"/>
  <c r="AT21" i="54"/>
  <c r="C38" i="54"/>
  <c r="K38" i="54"/>
  <c r="N38" i="54"/>
  <c r="R38" i="54"/>
  <c r="U38" i="54"/>
  <c r="Y38" i="54"/>
  <c r="AC38" i="54"/>
  <c r="AG38" i="54"/>
  <c r="AQ38" i="54"/>
  <c r="C39" i="54"/>
  <c r="K39" i="54"/>
  <c r="N39" i="54"/>
  <c r="R39" i="54"/>
  <c r="U39" i="54"/>
  <c r="Y39" i="54"/>
  <c r="AC39" i="54"/>
  <c r="AG39" i="54"/>
  <c r="AQ39" i="54"/>
  <c r="C40" i="54"/>
  <c r="K40" i="54"/>
  <c r="N40" i="54"/>
  <c r="R40" i="54"/>
  <c r="U40" i="54"/>
  <c r="Y40" i="54"/>
  <c r="AC40" i="54"/>
  <c r="AG40" i="54"/>
  <c r="AQ40" i="54"/>
  <c r="C41" i="54"/>
  <c r="K41" i="54"/>
  <c r="N41" i="54"/>
  <c r="R41" i="54"/>
  <c r="U41" i="54"/>
  <c r="Y41" i="54"/>
  <c r="AC41" i="54"/>
  <c r="AG41" i="54"/>
  <c r="AQ41" i="54"/>
  <c r="C42" i="54"/>
  <c r="K42" i="54"/>
  <c r="N42" i="54"/>
  <c r="R42" i="54"/>
  <c r="U42" i="54"/>
  <c r="Y42" i="54"/>
  <c r="AC42" i="54"/>
  <c r="AG42" i="54"/>
  <c r="AQ42" i="54"/>
  <c r="C43" i="54"/>
  <c r="K43" i="54"/>
  <c r="N43" i="54"/>
  <c r="R43" i="54"/>
  <c r="U43" i="54"/>
  <c r="Y43" i="54"/>
  <c r="AC43" i="54"/>
  <c r="AG43" i="54"/>
  <c r="AQ43" i="54"/>
  <c r="D51" i="54"/>
  <c r="M51" i="54"/>
  <c r="P51" i="54"/>
  <c r="S51" i="54"/>
  <c r="X51" i="54"/>
  <c r="AA51" i="54"/>
  <c r="AD51" i="54"/>
  <c r="AL51" i="54"/>
  <c r="AT51" i="54"/>
  <c r="D52" i="54"/>
  <c r="M52" i="54"/>
  <c r="P52" i="54"/>
  <c r="S52" i="54"/>
  <c r="X52" i="54"/>
  <c r="AA52" i="54"/>
  <c r="AD52" i="54"/>
  <c r="AL52" i="54"/>
  <c r="AT52" i="54"/>
  <c r="D53" i="54"/>
  <c r="M53" i="54"/>
  <c r="P53" i="54"/>
  <c r="S53" i="54"/>
  <c r="X53" i="54"/>
  <c r="AA53" i="54"/>
  <c r="AD53" i="54"/>
  <c r="AL53" i="54"/>
  <c r="AT53" i="54"/>
  <c r="D54" i="54"/>
  <c r="M54" i="54"/>
  <c r="P54" i="54"/>
  <c r="S54" i="54"/>
  <c r="X54" i="54"/>
  <c r="AA54" i="54"/>
  <c r="AD54" i="54"/>
  <c r="AL54" i="54"/>
  <c r="AT54" i="54"/>
  <c r="D55" i="54"/>
  <c r="M55" i="54"/>
  <c r="P55" i="54"/>
  <c r="S55" i="54"/>
  <c r="X55" i="54"/>
  <c r="AA55" i="54"/>
  <c r="AD55" i="54"/>
  <c r="AL55" i="54"/>
  <c r="AT55" i="54"/>
  <c r="D56" i="54"/>
  <c r="M56" i="54"/>
  <c r="P56" i="54"/>
  <c r="S56" i="54"/>
  <c r="X56" i="54"/>
  <c r="AA56" i="54"/>
  <c r="AD56" i="54"/>
  <c r="AL56" i="54"/>
  <c r="AT56" i="54"/>
  <c r="D57" i="54"/>
  <c r="N57" i="54"/>
  <c r="U57" i="54"/>
  <c r="AC57" i="54"/>
  <c r="AQ57" i="54"/>
  <c r="D58" i="54"/>
  <c r="M58" i="54"/>
  <c r="P58" i="54"/>
  <c r="S58" i="54"/>
  <c r="X58" i="54"/>
  <c r="AA58" i="54"/>
  <c r="AD58" i="54"/>
  <c r="AL58" i="54"/>
  <c r="AT58" i="54"/>
  <c r="D59" i="54"/>
  <c r="M59" i="54"/>
  <c r="P59" i="54"/>
  <c r="S59" i="54"/>
  <c r="X59" i="54"/>
  <c r="AA59" i="54"/>
  <c r="AD59" i="54"/>
  <c r="AL59" i="54"/>
  <c r="AT59" i="54"/>
  <c r="D60" i="54"/>
  <c r="M60" i="54"/>
  <c r="P60" i="54"/>
  <c r="S60" i="54"/>
  <c r="X60" i="54"/>
  <c r="AA60" i="54"/>
  <c r="AD60" i="54"/>
  <c r="AL60" i="54"/>
  <c r="AT60" i="54"/>
  <c r="D61" i="54"/>
  <c r="M61" i="54"/>
  <c r="P61" i="54"/>
  <c r="S61" i="54"/>
  <c r="X61" i="54"/>
  <c r="AA61" i="54"/>
  <c r="AD61" i="54"/>
  <c r="AL61" i="54"/>
  <c r="AT61" i="54"/>
  <c r="D62" i="54"/>
  <c r="M62" i="54"/>
  <c r="P62" i="54"/>
  <c r="S62" i="54"/>
  <c r="X62" i="54"/>
  <c r="AA62" i="54"/>
  <c r="AD62" i="54"/>
  <c r="AL62" i="54"/>
  <c r="AT62" i="54"/>
  <c r="D63" i="54"/>
  <c r="M63" i="54"/>
  <c r="P63" i="54"/>
  <c r="S63" i="54"/>
  <c r="X63" i="54"/>
  <c r="AA63" i="54"/>
  <c r="AD63" i="54"/>
  <c r="AL63" i="54"/>
  <c r="AT63" i="54"/>
  <c r="D64" i="54"/>
  <c r="M64" i="54"/>
  <c r="P64" i="54"/>
  <c r="S64" i="54"/>
  <c r="X64" i="54"/>
  <c r="AA64" i="54"/>
  <c r="AD64" i="54"/>
  <c r="AL64" i="54"/>
  <c r="AT64" i="54"/>
  <c r="D65" i="54"/>
  <c r="M65" i="54"/>
  <c r="P65" i="54"/>
  <c r="S65" i="54"/>
  <c r="X65" i="54"/>
  <c r="AA65" i="54"/>
  <c r="AD65" i="54"/>
  <c r="AL65" i="54"/>
  <c r="AT65" i="54"/>
  <c r="C73" i="54"/>
  <c r="K73" i="54"/>
  <c r="N73" i="54"/>
  <c r="R73" i="54"/>
  <c r="U73" i="54"/>
  <c r="Y73" i="54"/>
  <c r="AC73" i="54"/>
  <c r="AG73" i="54"/>
  <c r="AQ73" i="54"/>
  <c r="C74" i="54"/>
  <c r="K74" i="54"/>
  <c r="N74" i="54"/>
  <c r="R74" i="54"/>
  <c r="U74" i="54"/>
  <c r="Y74" i="54"/>
  <c r="AC74" i="54"/>
  <c r="AG74" i="54"/>
  <c r="AQ74" i="54"/>
  <c r="C75" i="54"/>
  <c r="K75" i="54"/>
  <c r="N75" i="54"/>
  <c r="R75" i="54"/>
  <c r="U75" i="54"/>
  <c r="Y75" i="54"/>
  <c r="AC75" i="54"/>
  <c r="AG75" i="54"/>
  <c r="AQ75" i="54"/>
  <c r="C76" i="54"/>
  <c r="K76" i="54"/>
  <c r="N76" i="54"/>
  <c r="R76" i="54"/>
  <c r="U76" i="54"/>
  <c r="Y76" i="54"/>
  <c r="AC76" i="54"/>
  <c r="AG76" i="54"/>
  <c r="AQ76" i="54"/>
  <c r="C77" i="54"/>
  <c r="K77" i="54"/>
  <c r="N77" i="54"/>
  <c r="R77" i="54"/>
  <c r="U77" i="54"/>
  <c r="Y77" i="54"/>
  <c r="AC77" i="54"/>
  <c r="AG77" i="54"/>
  <c r="AQ77" i="54"/>
  <c r="C78" i="54"/>
  <c r="K78" i="54"/>
  <c r="N78" i="54"/>
  <c r="R78" i="54"/>
  <c r="U78" i="54"/>
  <c r="Y78" i="54"/>
  <c r="AC78" i="54"/>
  <c r="AG78" i="54"/>
  <c r="AQ78" i="54"/>
  <c r="C79" i="54"/>
  <c r="K79" i="54"/>
  <c r="N79" i="54"/>
  <c r="R79" i="54"/>
  <c r="U79" i="54"/>
  <c r="Y79" i="54"/>
  <c r="AC79" i="54"/>
  <c r="AG79" i="54"/>
  <c r="AQ79" i="54"/>
  <c r="C80" i="54"/>
  <c r="K80" i="54"/>
  <c r="N80" i="54"/>
  <c r="R80" i="54"/>
  <c r="U80" i="54"/>
  <c r="Y80" i="54"/>
  <c r="AC80" i="54"/>
  <c r="AG80" i="54"/>
  <c r="AQ80" i="54"/>
  <c r="C81" i="54"/>
  <c r="K81" i="54"/>
  <c r="N81" i="54"/>
  <c r="R81" i="54"/>
  <c r="U81" i="54"/>
  <c r="Y81" i="54"/>
  <c r="AC81" i="54"/>
  <c r="AG81" i="54"/>
  <c r="AQ81" i="54"/>
  <c r="C82" i="54"/>
  <c r="K82" i="54"/>
  <c r="N82" i="54"/>
  <c r="R82" i="54"/>
  <c r="U82" i="54"/>
  <c r="Y82" i="54"/>
  <c r="AC82" i="54"/>
  <c r="AG82" i="54"/>
  <c r="AQ82" i="54"/>
  <c r="C83" i="54"/>
  <c r="K83" i="54"/>
  <c r="N83" i="54"/>
  <c r="R83" i="54"/>
  <c r="U83" i="54"/>
  <c r="Y83" i="54"/>
  <c r="AC83" i="54"/>
  <c r="AG83" i="54"/>
  <c r="AQ83" i="54"/>
  <c r="C84" i="54"/>
  <c r="K84" i="54"/>
  <c r="N84" i="54"/>
  <c r="R84" i="54"/>
  <c r="U84" i="54"/>
  <c r="Y84" i="54"/>
  <c r="AC84" i="54"/>
  <c r="AG84" i="54"/>
  <c r="AQ84" i="54"/>
  <c r="C85" i="54"/>
  <c r="K85" i="54"/>
  <c r="N85" i="54"/>
  <c r="R85" i="54"/>
  <c r="U85" i="54"/>
  <c r="Y85" i="54"/>
  <c r="AC85" i="54"/>
  <c r="AG85" i="54"/>
  <c r="AQ85" i="54"/>
  <c r="C86" i="54"/>
  <c r="K86" i="54"/>
  <c r="N86" i="54"/>
  <c r="R86" i="54"/>
  <c r="U86" i="54"/>
  <c r="Y86" i="54"/>
  <c r="AC86" i="54"/>
  <c r="AG86" i="54"/>
  <c r="AQ86" i="54"/>
  <c r="C87" i="54"/>
  <c r="K87" i="54"/>
  <c r="N87" i="54"/>
  <c r="R87" i="54"/>
  <c r="U87" i="54"/>
  <c r="Y87" i="54"/>
  <c r="AC87" i="54"/>
  <c r="AG87" i="54"/>
  <c r="AQ87" i="54"/>
  <c r="D73" i="54"/>
  <c r="M73" i="54"/>
  <c r="P73" i="54"/>
  <c r="S73" i="54"/>
  <c r="X73" i="54"/>
  <c r="AA73" i="54"/>
  <c r="AD73" i="54"/>
  <c r="AL73" i="54"/>
  <c r="AT73" i="54"/>
  <c r="D74" i="54"/>
  <c r="M74" i="54"/>
  <c r="P74" i="54"/>
  <c r="S74" i="54"/>
  <c r="X74" i="54"/>
  <c r="AA74" i="54"/>
  <c r="AD74" i="54"/>
  <c r="AL74" i="54"/>
  <c r="AT74" i="54"/>
  <c r="D75" i="54"/>
  <c r="M75" i="54"/>
  <c r="P75" i="54"/>
  <c r="S75" i="54"/>
  <c r="X75" i="54"/>
  <c r="AA75" i="54"/>
  <c r="AD75" i="54"/>
  <c r="AL75" i="54"/>
  <c r="AT75" i="54"/>
  <c r="D76" i="54"/>
  <c r="M76" i="54"/>
  <c r="P76" i="54"/>
  <c r="S76" i="54"/>
  <c r="X76" i="54"/>
  <c r="AA76" i="54"/>
  <c r="AD76" i="54"/>
  <c r="AL76" i="54"/>
  <c r="AT76" i="54"/>
  <c r="D77" i="54"/>
  <c r="M77" i="54"/>
  <c r="P77" i="54"/>
  <c r="S77" i="54"/>
  <c r="X77" i="54"/>
  <c r="AA77" i="54"/>
  <c r="AD77" i="54"/>
  <c r="AL77" i="54"/>
  <c r="AT77" i="54"/>
  <c r="D78" i="54"/>
  <c r="M78" i="54"/>
  <c r="P78" i="54"/>
  <c r="S78" i="54"/>
  <c r="X78" i="54"/>
  <c r="AA78" i="54"/>
  <c r="AD78" i="54"/>
  <c r="AL78" i="54"/>
  <c r="AT78" i="54"/>
  <c r="D79" i="54"/>
  <c r="M79" i="54"/>
  <c r="P79" i="54"/>
  <c r="S79" i="54"/>
  <c r="X79" i="54"/>
  <c r="AA79" i="54"/>
  <c r="AD79" i="54"/>
  <c r="AL79" i="54"/>
  <c r="AT79" i="54"/>
  <c r="D80" i="54"/>
  <c r="M80" i="54"/>
  <c r="P80" i="54"/>
  <c r="S80" i="54"/>
  <c r="X80" i="54"/>
  <c r="AA80" i="54"/>
  <c r="AD80" i="54"/>
  <c r="AL80" i="54"/>
  <c r="AT80" i="54"/>
  <c r="D81" i="54"/>
  <c r="M81" i="54"/>
  <c r="P81" i="54"/>
  <c r="S81" i="54"/>
  <c r="X81" i="54"/>
  <c r="AA81" i="54"/>
  <c r="AD81" i="54"/>
  <c r="AL81" i="54"/>
  <c r="AT81" i="54"/>
  <c r="D82" i="54"/>
  <c r="M82" i="54"/>
  <c r="P82" i="54"/>
  <c r="S82" i="54"/>
  <c r="X82" i="54"/>
  <c r="AA82" i="54"/>
  <c r="AD82" i="54"/>
  <c r="AL82" i="54"/>
  <c r="AT82" i="54"/>
  <c r="D83" i="54"/>
  <c r="M83" i="54"/>
  <c r="P83" i="54"/>
  <c r="S83" i="54"/>
  <c r="X83" i="54"/>
  <c r="AA83" i="54"/>
  <c r="AD83" i="54"/>
  <c r="AL83" i="54"/>
  <c r="AT83" i="54"/>
  <c r="D84" i="54"/>
  <c r="M84" i="54"/>
  <c r="P84" i="54"/>
  <c r="S84" i="54"/>
  <c r="X84" i="54"/>
  <c r="AA84" i="54"/>
  <c r="AD84" i="54"/>
  <c r="AL84" i="54"/>
  <c r="AT84" i="54"/>
  <c r="D85" i="54"/>
  <c r="M85" i="54"/>
  <c r="P85" i="54"/>
  <c r="S85" i="54"/>
  <c r="X85" i="54"/>
  <c r="AA85" i="54"/>
  <c r="AD85" i="54"/>
  <c r="AL85" i="54"/>
  <c r="AT85" i="54"/>
  <c r="D86" i="54"/>
  <c r="M86" i="54"/>
  <c r="P86" i="54"/>
  <c r="S86" i="54"/>
  <c r="X86" i="54"/>
  <c r="AA86" i="54"/>
  <c r="AD86" i="54"/>
  <c r="AL86" i="54"/>
  <c r="AT86" i="54"/>
  <c r="D87" i="54"/>
  <c r="M87" i="54"/>
  <c r="P87" i="54"/>
  <c r="S87" i="54"/>
  <c r="X87" i="54"/>
  <c r="AA87" i="54"/>
  <c r="AD87" i="54"/>
  <c r="AL87" i="54"/>
  <c r="AT87" i="54"/>
  <c r="K8" i="50"/>
  <c r="R8" i="50"/>
  <c r="Y8" i="50"/>
  <c r="AG8" i="50"/>
  <c r="K9" i="50"/>
  <c r="R9" i="50"/>
  <c r="Y9" i="50"/>
  <c r="AG9" i="50"/>
  <c r="K10" i="50"/>
  <c r="R10" i="50"/>
  <c r="Y10" i="50"/>
  <c r="AG10" i="50"/>
  <c r="K11" i="50"/>
  <c r="R11" i="50"/>
  <c r="Y11" i="50"/>
  <c r="AG11" i="50"/>
  <c r="K12" i="50"/>
  <c r="R12" i="50"/>
  <c r="Y12" i="50"/>
  <c r="AG12" i="50"/>
  <c r="M13" i="50"/>
  <c r="S13" i="50"/>
  <c r="AA13" i="50"/>
  <c r="AL13" i="50"/>
  <c r="C8" i="50"/>
  <c r="N8" i="50"/>
  <c r="U8" i="50"/>
  <c r="AC8" i="50"/>
  <c r="AQ8" i="50"/>
  <c r="C9" i="50"/>
  <c r="N9" i="50"/>
  <c r="U9" i="50"/>
  <c r="AC9" i="50"/>
  <c r="AQ9" i="50"/>
  <c r="C10" i="50"/>
  <c r="N10" i="50"/>
  <c r="U10" i="50"/>
  <c r="AC10" i="50"/>
  <c r="AQ10" i="50"/>
  <c r="C11" i="50"/>
  <c r="N11" i="50"/>
  <c r="U11" i="50"/>
  <c r="AC11" i="50"/>
  <c r="AQ11" i="50"/>
  <c r="C12" i="50"/>
  <c r="N12" i="50"/>
  <c r="U12" i="50"/>
  <c r="AC12" i="50"/>
  <c r="AQ12" i="50"/>
  <c r="D13" i="50"/>
  <c r="P13" i="50"/>
  <c r="X13" i="50"/>
  <c r="AD13" i="50"/>
  <c r="AT13" i="50"/>
  <c r="D7" i="50"/>
  <c r="M7" i="50"/>
  <c r="P7" i="50"/>
  <c r="S7" i="50"/>
  <c r="X7" i="50"/>
  <c r="AA7" i="50"/>
  <c r="AD7" i="50"/>
  <c r="AL7" i="50"/>
  <c r="AT7" i="50"/>
  <c r="C7" i="50"/>
  <c r="K7" i="50"/>
  <c r="N7" i="50"/>
  <c r="R7" i="50"/>
  <c r="U7" i="50"/>
  <c r="Y7" i="50"/>
  <c r="AC7" i="50"/>
  <c r="AG7" i="50"/>
  <c r="AQ7" i="50"/>
  <c r="D8" i="50"/>
  <c r="M8" i="50"/>
  <c r="P8" i="50"/>
  <c r="S8" i="50"/>
  <c r="X8" i="50"/>
  <c r="AA8" i="50"/>
  <c r="AD8" i="50"/>
  <c r="AL8" i="50"/>
  <c r="AT8" i="50"/>
  <c r="D9" i="50"/>
  <c r="M9" i="50"/>
  <c r="P9" i="50"/>
  <c r="S9" i="50"/>
  <c r="X9" i="50"/>
  <c r="AA9" i="50"/>
  <c r="AD9" i="50"/>
  <c r="AL9" i="50"/>
  <c r="AT9" i="50"/>
  <c r="D10" i="50"/>
  <c r="M10" i="50"/>
  <c r="P10" i="50"/>
  <c r="S10" i="50"/>
  <c r="X10" i="50"/>
  <c r="AA10" i="50"/>
  <c r="AD10" i="50"/>
  <c r="AL10" i="50"/>
  <c r="AT10" i="50"/>
  <c r="D11" i="50"/>
  <c r="M11" i="50"/>
  <c r="P11" i="50"/>
  <c r="S11" i="50"/>
  <c r="X11" i="50"/>
  <c r="AA11" i="50"/>
  <c r="AD11" i="50"/>
  <c r="AL11" i="50"/>
  <c r="AT11" i="50"/>
  <c r="D12" i="50"/>
  <c r="M12" i="50"/>
  <c r="P12" i="50"/>
  <c r="S12" i="50"/>
  <c r="X12" i="50"/>
  <c r="AA12" i="50"/>
  <c r="AD12" i="50"/>
  <c r="AL12" i="50"/>
  <c r="AT12" i="50"/>
  <c r="K13" i="50"/>
  <c r="N13" i="50"/>
  <c r="R13" i="50"/>
  <c r="U13" i="50"/>
  <c r="Y13" i="50"/>
  <c r="AC13" i="50"/>
  <c r="AG13" i="50"/>
  <c r="AQ13" i="50"/>
  <c r="C14" i="50"/>
  <c r="K14" i="50"/>
  <c r="N14" i="50"/>
  <c r="R14" i="50"/>
  <c r="U14" i="50"/>
  <c r="Y14" i="50"/>
  <c r="AC14" i="50"/>
  <c r="AG14" i="50"/>
  <c r="AQ14" i="50"/>
  <c r="C15" i="50"/>
  <c r="K15" i="50"/>
  <c r="N15" i="50"/>
  <c r="R15" i="50"/>
  <c r="U15" i="50"/>
  <c r="Y15" i="50"/>
  <c r="AC15" i="50"/>
  <c r="AG15" i="50"/>
  <c r="AQ15" i="50"/>
  <c r="C16" i="50"/>
  <c r="K16" i="50"/>
  <c r="N16" i="50"/>
  <c r="R16" i="50"/>
  <c r="U16" i="50"/>
  <c r="Y16" i="50"/>
  <c r="AC16" i="50"/>
  <c r="AG16" i="50"/>
  <c r="AQ16" i="50"/>
  <c r="C17" i="50"/>
  <c r="K17" i="50"/>
  <c r="N17" i="50"/>
  <c r="R17" i="50"/>
  <c r="U17" i="50"/>
  <c r="Y17" i="50"/>
  <c r="AC17" i="50"/>
  <c r="AG17" i="50"/>
  <c r="AQ17" i="50"/>
  <c r="C18" i="50"/>
  <c r="K18" i="50"/>
  <c r="N18" i="50"/>
  <c r="R18" i="50"/>
  <c r="U18" i="50"/>
  <c r="Y18" i="50"/>
  <c r="AC18" i="50"/>
  <c r="AG18" i="50"/>
  <c r="AQ18" i="50"/>
  <c r="C19" i="50"/>
  <c r="K19" i="50"/>
  <c r="N19" i="50"/>
  <c r="R19" i="50"/>
  <c r="U19" i="50"/>
  <c r="Y19" i="50"/>
  <c r="AC19" i="50"/>
  <c r="AG19" i="50"/>
  <c r="AQ19" i="50"/>
  <c r="C20" i="50"/>
  <c r="K20" i="50"/>
  <c r="N20" i="50"/>
  <c r="R20" i="50"/>
  <c r="U20" i="50"/>
  <c r="Y20" i="50"/>
  <c r="AC20" i="50"/>
  <c r="AG20" i="50"/>
  <c r="AQ20" i="50"/>
  <c r="C21" i="50"/>
  <c r="K21" i="50"/>
  <c r="N21" i="50"/>
  <c r="R21" i="50"/>
  <c r="U21" i="50"/>
  <c r="Y21" i="50"/>
  <c r="AC21" i="50"/>
  <c r="AG21" i="50"/>
  <c r="AQ21" i="50"/>
  <c r="D14" i="50"/>
  <c r="M14" i="50"/>
  <c r="P14" i="50"/>
  <c r="S14" i="50"/>
  <c r="X14" i="50"/>
  <c r="AA14" i="50"/>
  <c r="AD14" i="50"/>
  <c r="AL14" i="50"/>
  <c r="AT14" i="50"/>
  <c r="D15" i="50"/>
  <c r="M15" i="50"/>
  <c r="P15" i="50"/>
  <c r="S15" i="50"/>
  <c r="X15" i="50"/>
  <c r="AA15" i="50"/>
  <c r="AD15" i="50"/>
  <c r="AL15" i="50"/>
  <c r="AT15" i="50"/>
  <c r="D16" i="50"/>
  <c r="M16" i="50"/>
  <c r="P16" i="50"/>
  <c r="S16" i="50"/>
  <c r="X16" i="50"/>
  <c r="AA16" i="50"/>
  <c r="AD16" i="50"/>
  <c r="AL16" i="50"/>
  <c r="AT16" i="50"/>
  <c r="D17" i="50"/>
  <c r="M17" i="50"/>
  <c r="P17" i="50"/>
  <c r="S17" i="50"/>
  <c r="X17" i="50"/>
  <c r="AA17" i="50"/>
  <c r="AD17" i="50"/>
  <c r="AL17" i="50"/>
  <c r="AT17" i="50"/>
  <c r="D18" i="50"/>
  <c r="M18" i="50"/>
  <c r="P18" i="50"/>
  <c r="S18" i="50"/>
  <c r="X18" i="50"/>
  <c r="AA18" i="50"/>
  <c r="AD18" i="50"/>
  <c r="AL18" i="50"/>
  <c r="AT18" i="50"/>
  <c r="D19" i="50"/>
  <c r="M19" i="50"/>
  <c r="P19" i="50"/>
  <c r="S19" i="50"/>
  <c r="X19" i="50"/>
  <c r="AA19" i="50"/>
  <c r="AD19" i="50"/>
  <c r="AL19" i="50"/>
  <c r="AT19" i="50"/>
  <c r="D20" i="50"/>
  <c r="M20" i="50"/>
  <c r="P20" i="50"/>
  <c r="S20" i="50"/>
  <c r="X20" i="50"/>
  <c r="AA20" i="50"/>
  <c r="AD20" i="50"/>
  <c r="AL20" i="50"/>
  <c r="AT20" i="50"/>
  <c r="D21" i="50"/>
  <c r="M21" i="50"/>
  <c r="P21" i="50"/>
  <c r="S21" i="50"/>
  <c r="X21" i="50"/>
  <c r="AA21" i="50"/>
  <c r="AD21" i="50"/>
  <c r="AL21" i="50"/>
  <c r="AT21" i="50"/>
  <c r="N14" i="47"/>
  <c r="AC14" i="47"/>
  <c r="N16" i="47"/>
  <c r="AC16" i="47"/>
  <c r="AQ17" i="47"/>
  <c r="N18" i="47"/>
  <c r="AC18" i="47"/>
  <c r="U19" i="47"/>
  <c r="AQ20" i="47"/>
  <c r="N21" i="47"/>
  <c r="AC21" i="47"/>
  <c r="D30" i="47"/>
  <c r="AT30" i="47"/>
  <c r="X34" i="47"/>
  <c r="C57" i="47"/>
  <c r="C14" i="47"/>
  <c r="U14" i="47"/>
  <c r="AQ14" i="47"/>
  <c r="N15" i="47"/>
  <c r="AC15" i="47"/>
  <c r="C16" i="47"/>
  <c r="U16" i="47"/>
  <c r="AQ16" i="47"/>
  <c r="N17" i="47"/>
  <c r="AC17" i="47"/>
  <c r="C18" i="47"/>
  <c r="U18" i="47"/>
  <c r="AQ18" i="47"/>
  <c r="N19" i="47"/>
  <c r="AC19" i="47"/>
  <c r="N20" i="47"/>
  <c r="AC20" i="47"/>
  <c r="C21" i="47"/>
  <c r="U21" i="47"/>
  <c r="AQ21" i="47"/>
  <c r="X30" i="47"/>
  <c r="D34" i="47"/>
  <c r="AT34" i="47"/>
  <c r="R57" i="47"/>
  <c r="P32" i="47"/>
  <c r="AD32" i="47"/>
  <c r="K51" i="47"/>
  <c r="R51" i="47"/>
  <c r="Y51" i="47"/>
  <c r="AG51" i="47"/>
  <c r="K52" i="47"/>
  <c r="R52" i="47"/>
  <c r="Y52" i="47"/>
  <c r="AG52" i="47"/>
  <c r="K53" i="47"/>
  <c r="R53" i="47"/>
  <c r="Y53" i="47"/>
  <c r="AG53" i="47"/>
  <c r="K54" i="47"/>
  <c r="R54" i="47"/>
  <c r="Y54" i="47"/>
  <c r="AG54" i="47"/>
  <c r="K55" i="47"/>
  <c r="R55" i="47"/>
  <c r="Y55" i="47"/>
  <c r="AG55" i="47"/>
  <c r="K56" i="47"/>
  <c r="R56" i="47"/>
  <c r="Y56" i="47"/>
  <c r="AG56" i="47"/>
  <c r="K58" i="47"/>
  <c r="R58" i="47"/>
  <c r="Y58" i="47"/>
  <c r="AG58" i="47"/>
  <c r="K59" i="47"/>
  <c r="R59" i="47"/>
  <c r="Y59" i="47"/>
  <c r="AG59" i="47"/>
  <c r="K60" i="47"/>
  <c r="R60" i="47"/>
  <c r="Y60" i="47"/>
  <c r="AG60" i="47"/>
  <c r="K61" i="47"/>
  <c r="R61" i="47"/>
  <c r="Y61" i="47"/>
  <c r="AG61" i="47"/>
  <c r="K62" i="47"/>
  <c r="R62" i="47"/>
  <c r="Y62" i="47"/>
  <c r="AG62" i="47"/>
  <c r="K63" i="47"/>
  <c r="R63" i="47"/>
  <c r="Y63" i="47"/>
  <c r="AG63" i="47"/>
  <c r="K64" i="47"/>
  <c r="R64" i="47"/>
  <c r="Y64" i="47"/>
  <c r="AG64" i="47"/>
  <c r="K65" i="47"/>
  <c r="R65" i="47"/>
  <c r="Y65" i="47"/>
  <c r="AG65" i="47"/>
  <c r="K14" i="47"/>
  <c r="R14" i="47"/>
  <c r="Y14" i="47"/>
  <c r="AG14" i="47"/>
  <c r="K15" i="47"/>
  <c r="R15" i="47"/>
  <c r="Y15" i="47"/>
  <c r="AG15" i="47"/>
  <c r="K16" i="47"/>
  <c r="R16" i="47"/>
  <c r="Y16" i="47"/>
  <c r="AG16" i="47"/>
  <c r="K17" i="47"/>
  <c r="R17" i="47"/>
  <c r="Y17" i="47"/>
  <c r="AG17" i="47"/>
  <c r="K18" i="47"/>
  <c r="R18" i="47"/>
  <c r="Y18" i="47"/>
  <c r="AG18" i="47"/>
  <c r="K19" i="47"/>
  <c r="R19" i="47"/>
  <c r="Y19" i="47"/>
  <c r="K20" i="47"/>
  <c r="R20" i="47"/>
  <c r="Y20" i="47"/>
  <c r="AG20" i="47"/>
  <c r="K21" i="47"/>
  <c r="R21" i="47"/>
  <c r="Y21" i="47"/>
  <c r="AG21" i="47"/>
  <c r="P30" i="47"/>
  <c r="D32" i="47"/>
  <c r="X32" i="47"/>
  <c r="P34" i="47"/>
  <c r="C51" i="47"/>
  <c r="N51" i="47"/>
  <c r="U51" i="47"/>
  <c r="AC51" i="47"/>
  <c r="AQ51" i="47"/>
  <c r="C52" i="47"/>
  <c r="N52" i="47"/>
  <c r="U52" i="47"/>
  <c r="AC52" i="47"/>
  <c r="AQ52" i="47"/>
  <c r="C53" i="47"/>
  <c r="N53" i="47"/>
  <c r="U53" i="47"/>
  <c r="AC53" i="47"/>
  <c r="AQ53" i="47"/>
  <c r="C54" i="47"/>
  <c r="N54" i="47"/>
  <c r="U54" i="47"/>
  <c r="AC54" i="47"/>
  <c r="AQ54" i="47"/>
  <c r="C55" i="47"/>
  <c r="N55" i="47"/>
  <c r="U55" i="47"/>
  <c r="AC55" i="47"/>
  <c r="AQ55" i="47"/>
  <c r="C56" i="47"/>
  <c r="N56" i="47"/>
  <c r="U56" i="47"/>
  <c r="AC56" i="47"/>
  <c r="K57" i="47"/>
  <c r="Y57" i="47"/>
  <c r="C58" i="47"/>
  <c r="N58" i="47"/>
  <c r="U58" i="47"/>
  <c r="AC58" i="47"/>
  <c r="AQ58" i="47"/>
  <c r="C59" i="47"/>
  <c r="N59" i="47"/>
  <c r="U59" i="47"/>
  <c r="AC59" i="47"/>
  <c r="AQ59" i="47"/>
  <c r="C60" i="47"/>
  <c r="N60" i="47"/>
  <c r="U60" i="47"/>
  <c r="AC60" i="47"/>
  <c r="AQ60" i="47"/>
  <c r="C61" i="47"/>
  <c r="N61" i="47"/>
  <c r="U61" i="47"/>
  <c r="AC61" i="47"/>
  <c r="AQ61" i="47"/>
  <c r="C62" i="47"/>
  <c r="N62" i="47"/>
  <c r="U62" i="47"/>
  <c r="AC62" i="47"/>
  <c r="AQ62" i="47"/>
  <c r="C63" i="47"/>
  <c r="N63" i="47"/>
  <c r="U63" i="47"/>
  <c r="AC63" i="47"/>
  <c r="AQ63" i="47"/>
  <c r="C64" i="47"/>
  <c r="N64" i="47"/>
  <c r="U64" i="47"/>
  <c r="AC64" i="47"/>
  <c r="AQ64" i="47"/>
  <c r="C65" i="47"/>
  <c r="N65" i="47"/>
  <c r="U65" i="47"/>
  <c r="AC65" i="47"/>
  <c r="AQ65" i="47"/>
  <c r="AT19" i="47"/>
  <c r="AL19" i="47"/>
  <c r="AD19" i="47"/>
  <c r="AQ30" i="47"/>
  <c r="AG30" i="47"/>
  <c r="AC30" i="47"/>
  <c r="Y30" i="47"/>
  <c r="U30" i="47"/>
  <c r="R30" i="47"/>
  <c r="N30" i="47"/>
  <c r="K30" i="47"/>
  <c r="C30" i="47"/>
  <c r="AQ32" i="47"/>
  <c r="AG32" i="47"/>
  <c r="AC32" i="47"/>
  <c r="Y32" i="47"/>
  <c r="U32" i="47"/>
  <c r="R32" i="47"/>
  <c r="N32" i="47"/>
  <c r="K32" i="47"/>
  <c r="C32" i="47"/>
  <c r="AQ34" i="47"/>
  <c r="AG34" i="47"/>
  <c r="AC34" i="47"/>
  <c r="Y34" i="47"/>
  <c r="U34" i="47"/>
  <c r="R34" i="47"/>
  <c r="N34" i="47"/>
  <c r="K34" i="47"/>
  <c r="C34" i="47"/>
  <c r="D7" i="47"/>
  <c r="M7" i="47"/>
  <c r="P7" i="47"/>
  <c r="S7" i="47"/>
  <c r="X7" i="47"/>
  <c r="AA7" i="47"/>
  <c r="AD7" i="47"/>
  <c r="AL7" i="47"/>
  <c r="AT7" i="47"/>
  <c r="C8" i="47"/>
  <c r="K8" i="47"/>
  <c r="N8" i="47"/>
  <c r="R8" i="47"/>
  <c r="U8" i="47"/>
  <c r="Y8" i="47"/>
  <c r="AC8" i="47"/>
  <c r="AG8" i="47"/>
  <c r="AQ8" i="47"/>
  <c r="C9" i="47"/>
  <c r="K9" i="47"/>
  <c r="N9" i="47"/>
  <c r="R9" i="47"/>
  <c r="U9" i="47"/>
  <c r="Y9" i="47"/>
  <c r="AC9" i="47"/>
  <c r="AG9" i="47"/>
  <c r="AQ9" i="47"/>
  <c r="C10" i="47"/>
  <c r="K10" i="47"/>
  <c r="N10" i="47"/>
  <c r="R10" i="47"/>
  <c r="U10" i="47"/>
  <c r="Y10" i="47"/>
  <c r="AC10" i="47"/>
  <c r="AG10" i="47"/>
  <c r="AQ10" i="47"/>
  <c r="C11" i="47"/>
  <c r="K11" i="47"/>
  <c r="N11" i="47"/>
  <c r="R11" i="47"/>
  <c r="U11" i="47"/>
  <c r="Y11" i="47"/>
  <c r="AC11" i="47"/>
  <c r="AG11" i="47"/>
  <c r="AQ11" i="47"/>
  <c r="C12" i="47"/>
  <c r="K12" i="47"/>
  <c r="N12" i="47"/>
  <c r="R12" i="47"/>
  <c r="U12" i="47"/>
  <c r="Y12" i="47"/>
  <c r="AC12" i="47"/>
  <c r="AG12" i="47"/>
  <c r="AQ12" i="47"/>
  <c r="D13" i="47"/>
  <c r="M13" i="47"/>
  <c r="P13" i="47"/>
  <c r="S13" i="47"/>
  <c r="X13" i="47"/>
  <c r="AA13" i="47"/>
  <c r="AD13" i="47"/>
  <c r="AL13" i="47"/>
  <c r="AT13" i="47"/>
  <c r="D14" i="47"/>
  <c r="M14" i="47"/>
  <c r="P14" i="47"/>
  <c r="S14" i="47"/>
  <c r="X14" i="47"/>
  <c r="AA14" i="47"/>
  <c r="AD14" i="47"/>
  <c r="AL14" i="47"/>
  <c r="AT14" i="47"/>
  <c r="D15" i="47"/>
  <c r="M15" i="47"/>
  <c r="P15" i="47"/>
  <c r="S15" i="47"/>
  <c r="X15" i="47"/>
  <c r="AA15" i="47"/>
  <c r="AD15" i="47"/>
  <c r="AL15" i="47"/>
  <c r="AT15" i="47"/>
  <c r="D16" i="47"/>
  <c r="M16" i="47"/>
  <c r="P16" i="47"/>
  <c r="S16" i="47"/>
  <c r="X16" i="47"/>
  <c r="AA16" i="47"/>
  <c r="AD16" i="47"/>
  <c r="AL16" i="47"/>
  <c r="AT16" i="47"/>
  <c r="D17" i="47"/>
  <c r="M17" i="47"/>
  <c r="P17" i="47"/>
  <c r="S17" i="47"/>
  <c r="X17" i="47"/>
  <c r="AA17" i="47"/>
  <c r="AD17" i="47"/>
  <c r="AL17" i="47"/>
  <c r="AT17" i="47"/>
  <c r="D18" i="47"/>
  <c r="M18" i="47"/>
  <c r="P18" i="47"/>
  <c r="S18" i="47"/>
  <c r="X18" i="47"/>
  <c r="AA18" i="47"/>
  <c r="AD18" i="47"/>
  <c r="AL18" i="47"/>
  <c r="AT18" i="47"/>
  <c r="D19" i="47"/>
  <c r="M19" i="47"/>
  <c r="P19" i="47"/>
  <c r="S19" i="47"/>
  <c r="X19" i="47"/>
  <c r="AA19" i="47"/>
  <c r="AG19" i="47"/>
  <c r="D29" i="47"/>
  <c r="P29" i="47"/>
  <c r="X29" i="47"/>
  <c r="AD29" i="47"/>
  <c r="M30" i="47"/>
  <c r="S30" i="47"/>
  <c r="AA30" i="47"/>
  <c r="AL30" i="47"/>
  <c r="D31" i="47"/>
  <c r="P31" i="47"/>
  <c r="X31" i="47"/>
  <c r="AD31" i="47"/>
  <c r="M32" i="47"/>
  <c r="S32" i="47"/>
  <c r="AA32" i="47"/>
  <c r="AL32" i="47"/>
  <c r="D33" i="47"/>
  <c r="P33" i="47"/>
  <c r="X33" i="47"/>
  <c r="AD33" i="47"/>
  <c r="M34" i="47"/>
  <c r="S34" i="47"/>
  <c r="AA34" i="47"/>
  <c r="AL34" i="47"/>
  <c r="AQ29" i="47"/>
  <c r="AG29" i="47"/>
  <c r="AC29" i="47"/>
  <c r="Y29" i="47"/>
  <c r="U29" i="47"/>
  <c r="R29" i="47"/>
  <c r="N29" i="47"/>
  <c r="K29" i="47"/>
  <c r="C29" i="47"/>
  <c r="AQ31" i="47"/>
  <c r="AG31" i="47"/>
  <c r="AC31" i="47"/>
  <c r="Y31" i="47"/>
  <c r="U31" i="47"/>
  <c r="R31" i="47"/>
  <c r="N31" i="47"/>
  <c r="K31" i="47"/>
  <c r="C31" i="47"/>
  <c r="AQ33" i="47"/>
  <c r="AG33" i="47"/>
  <c r="AC33" i="47"/>
  <c r="Y33" i="47"/>
  <c r="U33" i="47"/>
  <c r="R33" i="47"/>
  <c r="N33" i="47"/>
  <c r="K33" i="47"/>
  <c r="C33" i="47"/>
  <c r="AQ35" i="47"/>
  <c r="AG35" i="47"/>
  <c r="AC35" i="47"/>
  <c r="Y35" i="47"/>
  <c r="U35" i="47"/>
  <c r="R35" i="47"/>
  <c r="N35" i="47"/>
  <c r="K35" i="47"/>
  <c r="C35" i="47"/>
  <c r="AT35" i="47"/>
  <c r="AL35" i="47"/>
  <c r="AD35" i="47"/>
  <c r="AA35" i="47"/>
  <c r="X35" i="47"/>
  <c r="S35" i="47"/>
  <c r="P35" i="47"/>
  <c r="M35" i="47"/>
  <c r="D35" i="47"/>
  <c r="C7" i="47"/>
  <c r="K7" i="47"/>
  <c r="N7" i="47"/>
  <c r="R7" i="47"/>
  <c r="U7" i="47"/>
  <c r="Y7" i="47"/>
  <c r="AC7" i="47"/>
  <c r="AG7" i="47"/>
  <c r="AQ7" i="47"/>
  <c r="D8" i="47"/>
  <c r="M8" i="47"/>
  <c r="P8" i="47"/>
  <c r="S8" i="47"/>
  <c r="X8" i="47"/>
  <c r="AA8" i="47"/>
  <c r="AD8" i="47"/>
  <c r="AL8" i="47"/>
  <c r="AT8" i="47"/>
  <c r="D9" i="47"/>
  <c r="M9" i="47"/>
  <c r="P9" i="47"/>
  <c r="S9" i="47"/>
  <c r="X9" i="47"/>
  <c r="AA9" i="47"/>
  <c r="AD9" i="47"/>
  <c r="AL9" i="47"/>
  <c r="AT9" i="47"/>
  <c r="D10" i="47"/>
  <c r="M10" i="47"/>
  <c r="P10" i="47"/>
  <c r="S10" i="47"/>
  <c r="X10" i="47"/>
  <c r="AA10" i="47"/>
  <c r="AD10" i="47"/>
  <c r="AL10" i="47"/>
  <c r="AT10" i="47"/>
  <c r="D11" i="47"/>
  <c r="M11" i="47"/>
  <c r="P11" i="47"/>
  <c r="S11" i="47"/>
  <c r="X11" i="47"/>
  <c r="AA11" i="47"/>
  <c r="AD11" i="47"/>
  <c r="AL11" i="47"/>
  <c r="AT11" i="47"/>
  <c r="D12" i="47"/>
  <c r="M12" i="47"/>
  <c r="P12" i="47"/>
  <c r="S12" i="47"/>
  <c r="X12" i="47"/>
  <c r="AA12" i="47"/>
  <c r="AD12" i="47"/>
  <c r="AL12" i="47"/>
  <c r="AT12" i="47"/>
  <c r="K13" i="47"/>
  <c r="N13" i="47"/>
  <c r="R13" i="47"/>
  <c r="U13" i="47"/>
  <c r="Y13" i="47"/>
  <c r="AC13" i="47"/>
  <c r="AG13" i="47"/>
  <c r="AQ13" i="47"/>
  <c r="M29" i="47"/>
  <c r="S29" i="47"/>
  <c r="AA29" i="47"/>
  <c r="AL29" i="47"/>
  <c r="M31" i="47"/>
  <c r="S31" i="47"/>
  <c r="AA31" i="47"/>
  <c r="AL31" i="47"/>
  <c r="M33" i="47"/>
  <c r="S33" i="47"/>
  <c r="AA33" i="47"/>
  <c r="AL33" i="47"/>
  <c r="D36" i="47"/>
  <c r="M36" i="47"/>
  <c r="P36" i="47"/>
  <c r="S36" i="47"/>
  <c r="X36" i="47"/>
  <c r="AA36" i="47"/>
  <c r="AD36" i="47"/>
  <c r="AL36" i="47"/>
  <c r="AT36" i="47"/>
  <c r="D37" i="47"/>
  <c r="M37" i="47"/>
  <c r="P37" i="47"/>
  <c r="S37" i="47"/>
  <c r="X37" i="47"/>
  <c r="AA37" i="47"/>
  <c r="AD37" i="47"/>
  <c r="AL37" i="47"/>
  <c r="AT37" i="47"/>
  <c r="D38" i="47"/>
  <c r="M38" i="47"/>
  <c r="P38" i="47"/>
  <c r="S38" i="47"/>
  <c r="X38" i="47"/>
  <c r="AA38" i="47"/>
  <c r="AD38" i="47"/>
  <c r="AL38" i="47"/>
  <c r="AT38" i="47"/>
  <c r="D39" i="47"/>
  <c r="M39" i="47"/>
  <c r="P39" i="47"/>
  <c r="S39" i="47"/>
  <c r="X39" i="47"/>
  <c r="AA39" i="47"/>
  <c r="AD39" i="47"/>
  <c r="AL39" i="47"/>
  <c r="AT39" i="47"/>
  <c r="D40" i="47"/>
  <c r="M40" i="47"/>
  <c r="P40" i="47"/>
  <c r="S40" i="47"/>
  <c r="X40" i="47"/>
  <c r="AA40" i="47"/>
  <c r="AD40" i="47"/>
  <c r="AL40" i="47"/>
  <c r="AT40" i="47"/>
  <c r="D41" i="47"/>
  <c r="M41" i="47"/>
  <c r="P41" i="47"/>
  <c r="S41" i="47"/>
  <c r="X41" i="47"/>
  <c r="AA41" i="47"/>
  <c r="AD41" i="47"/>
  <c r="AL41" i="47"/>
  <c r="AT41" i="47"/>
  <c r="D42" i="47"/>
  <c r="M42" i="47"/>
  <c r="P42" i="47"/>
  <c r="S42" i="47"/>
  <c r="X42" i="47"/>
  <c r="AA42" i="47"/>
  <c r="AD42" i="47"/>
  <c r="AL42" i="47"/>
  <c r="AT42" i="47"/>
  <c r="D43" i="47"/>
  <c r="M43" i="47"/>
  <c r="P43" i="47"/>
  <c r="S43" i="47"/>
  <c r="X43" i="47"/>
  <c r="AA43" i="47"/>
  <c r="AD43" i="47"/>
  <c r="AL43" i="47"/>
  <c r="AT43" i="47"/>
  <c r="AQ56" i="47"/>
  <c r="AG57" i="47"/>
  <c r="AT57" i="47"/>
  <c r="AL57" i="47"/>
  <c r="AD57" i="47"/>
  <c r="AA57" i="47"/>
  <c r="X57" i="47"/>
  <c r="S57" i="47"/>
  <c r="P57" i="47"/>
  <c r="M57" i="47"/>
  <c r="D20" i="47"/>
  <c r="M20" i="47"/>
  <c r="P20" i="47"/>
  <c r="S20" i="47"/>
  <c r="X20" i="47"/>
  <c r="AA20" i="47"/>
  <c r="AD20" i="47"/>
  <c r="AL20" i="47"/>
  <c r="AT20" i="47"/>
  <c r="D21" i="47"/>
  <c r="M21" i="47"/>
  <c r="P21" i="47"/>
  <c r="S21" i="47"/>
  <c r="X21" i="47"/>
  <c r="AA21" i="47"/>
  <c r="AD21" i="47"/>
  <c r="AL21" i="47"/>
  <c r="AT21" i="47"/>
  <c r="C36" i="47"/>
  <c r="K36" i="47"/>
  <c r="N36" i="47"/>
  <c r="R36" i="47"/>
  <c r="U36" i="47"/>
  <c r="Y36" i="47"/>
  <c r="AC36" i="47"/>
  <c r="AG36" i="47"/>
  <c r="AQ36" i="47"/>
  <c r="C37" i="47"/>
  <c r="K37" i="47"/>
  <c r="N37" i="47"/>
  <c r="R37" i="47"/>
  <c r="U37" i="47"/>
  <c r="Y37" i="47"/>
  <c r="AC37" i="47"/>
  <c r="AG37" i="47"/>
  <c r="AQ37" i="47"/>
  <c r="C38" i="47"/>
  <c r="K38" i="47"/>
  <c r="N38" i="47"/>
  <c r="R38" i="47"/>
  <c r="U38" i="47"/>
  <c r="Y38" i="47"/>
  <c r="AC38" i="47"/>
  <c r="AG38" i="47"/>
  <c r="AQ38" i="47"/>
  <c r="C39" i="47"/>
  <c r="K39" i="47"/>
  <c r="N39" i="47"/>
  <c r="R39" i="47"/>
  <c r="U39" i="47"/>
  <c r="Y39" i="47"/>
  <c r="AC39" i="47"/>
  <c r="AG39" i="47"/>
  <c r="AQ39" i="47"/>
  <c r="C40" i="47"/>
  <c r="K40" i="47"/>
  <c r="N40" i="47"/>
  <c r="R40" i="47"/>
  <c r="U40" i="47"/>
  <c r="Y40" i="47"/>
  <c r="AC40" i="47"/>
  <c r="AG40" i="47"/>
  <c r="AQ40" i="47"/>
  <c r="C41" i="47"/>
  <c r="K41" i="47"/>
  <c r="N41" i="47"/>
  <c r="R41" i="47"/>
  <c r="U41" i="47"/>
  <c r="Y41" i="47"/>
  <c r="AC41" i="47"/>
  <c r="AG41" i="47"/>
  <c r="AQ41" i="47"/>
  <c r="C42" i="47"/>
  <c r="K42" i="47"/>
  <c r="N42" i="47"/>
  <c r="R42" i="47"/>
  <c r="U42" i="47"/>
  <c r="Y42" i="47"/>
  <c r="AC42" i="47"/>
  <c r="AG42" i="47"/>
  <c r="AQ42" i="47"/>
  <c r="C43" i="47"/>
  <c r="K43" i="47"/>
  <c r="N43" i="47"/>
  <c r="R43" i="47"/>
  <c r="U43" i="47"/>
  <c r="Y43" i="47"/>
  <c r="AC43" i="47"/>
  <c r="AG43" i="47"/>
  <c r="AQ43" i="47"/>
  <c r="D51" i="47"/>
  <c r="M51" i="47"/>
  <c r="P51" i="47"/>
  <c r="S51" i="47"/>
  <c r="X51" i="47"/>
  <c r="AA51" i="47"/>
  <c r="AD51" i="47"/>
  <c r="AL51" i="47"/>
  <c r="AT51" i="47"/>
  <c r="D52" i="47"/>
  <c r="M52" i="47"/>
  <c r="P52" i="47"/>
  <c r="S52" i="47"/>
  <c r="X52" i="47"/>
  <c r="AA52" i="47"/>
  <c r="AD52" i="47"/>
  <c r="AL52" i="47"/>
  <c r="AT52" i="47"/>
  <c r="D53" i="47"/>
  <c r="M53" i="47"/>
  <c r="P53" i="47"/>
  <c r="S53" i="47"/>
  <c r="X53" i="47"/>
  <c r="AA53" i="47"/>
  <c r="AD53" i="47"/>
  <c r="AL53" i="47"/>
  <c r="AT53" i="47"/>
  <c r="D54" i="47"/>
  <c r="M54" i="47"/>
  <c r="P54" i="47"/>
  <c r="S54" i="47"/>
  <c r="X54" i="47"/>
  <c r="AA54" i="47"/>
  <c r="AD54" i="47"/>
  <c r="AL54" i="47"/>
  <c r="AT54" i="47"/>
  <c r="D55" i="47"/>
  <c r="M55" i="47"/>
  <c r="P55" i="47"/>
  <c r="S55" i="47"/>
  <c r="X55" i="47"/>
  <c r="AA55" i="47"/>
  <c r="AD55" i="47"/>
  <c r="AL55" i="47"/>
  <c r="AT55" i="47"/>
  <c r="D56" i="47"/>
  <c r="M56" i="47"/>
  <c r="P56" i="47"/>
  <c r="S56" i="47"/>
  <c r="X56" i="47"/>
  <c r="AA56" i="47"/>
  <c r="AD56" i="47"/>
  <c r="AL56" i="47"/>
  <c r="AT56" i="47"/>
  <c r="D57" i="47"/>
  <c r="N57" i="47"/>
  <c r="U57" i="47"/>
  <c r="AC57" i="47"/>
  <c r="AQ57" i="47"/>
  <c r="D58" i="47"/>
  <c r="M58" i="47"/>
  <c r="P58" i="47"/>
  <c r="S58" i="47"/>
  <c r="X58" i="47"/>
  <c r="AA58" i="47"/>
  <c r="AD58" i="47"/>
  <c r="AL58" i="47"/>
  <c r="AT58" i="47"/>
  <c r="D59" i="47"/>
  <c r="M59" i="47"/>
  <c r="P59" i="47"/>
  <c r="S59" i="47"/>
  <c r="X59" i="47"/>
  <c r="AA59" i="47"/>
  <c r="AD59" i="47"/>
  <c r="AL59" i="47"/>
  <c r="AT59" i="47"/>
  <c r="D60" i="47"/>
  <c r="M60" i="47"/>
  <c r="P60" i="47"/>
  <c r="S60" i="47"/>
  <c r="X60" i="47"/>
  <c r="AA60" i="47"/>
  <c r="AD60" i="47"/>
  <c r="AL60" i="47"/>
  <c r="AT60" i="47"/>
  <c r="D61" i="47"/>
  <c r="M61" i="47"/>
  <c r="P61" i="47"/>
  <c r="S61" i="47"/>
  <c r="X61" i="47"/>
  <c r="AA61" i="47"/>
  <c r="AD61" i="47"/>
  <c r="AL61" i="47"/>
  <c r="AT61" i="47"/>
  <c r="D62" i="47"/>
  <c r="M62" i="47"/>
  <c r="P62" i="47"/>
  <c r="S62" i="47"/>
  <c r="X62" i="47"/>
  <c r="AA62" i="47"/>
  <c r="AD62" i="47"/>
  <c r="AL62" i="47"/>
  <c r="AT62" i="47"/>
  <c r="D63" i="47"/>
  <c r="M63" i="47"/>
  <c r="P63" i="47"/>
  <c r="S63" i="47"/>
  <c r="X63" i="47"/>
  <c r="AA63" i="47"/>
  <c r="AD63" i="47"/>
  <c r="AL63" i="47"/>
  <c r="AT63" i="47"/>
  <c r="D64" i="47"/>
  <c r="M64" i="47"/>
  <c r="P64" i="47"/>
  <c r="S64" i="47"/>
  <c r="X64" i="47"/>
  <c r="AA64" i="47"/>
  <c r="AD64" i="47"/>
  <c r="AL64" i="47"/>
  <c r="AT64" i="47"/>
  <c r="D65" i="47"/>
  <c r="M65" i="47"/>
  <c r="P65" i="47"/>
  <c r="S65" i="47"/>
  <c r="X65" i="47"/>
  <c r="AA65" i="47"/>
  <c r="AD65" i="47"/>
  <c r="AL65" i="47"/>
  <c r="AT65" i="47"/>
  <c r="C73" i="47"/>
  <c r="K73" i="47"/>
  <c r="N73" i="47"/>
  <c r="R73" i="47"/>
  <c r="U73" i="47"/>
  <c r="Y73" i="47"/>
  <c r="AC73" i="47"/>
  <c r="AG73" i="47"/>
  <c r="AQ73" i="47"/>
  <c r="C74" i="47"/>
  <c r="K74" i="47"/>
  <c r="N74" i="47"/>
  <c r="R74" i="47"/>
  <c r="U74" i="47"/>
  <c r="Y74" i="47"/>
  <c r="AC74" i="47"/>
  <c r="AG74" i="47"/>
  <c r="AQ74" i="47"/>
  <c r="C75" i="47"/>
  <c r="K75" i="47"/>
  <c r="N75" i="47"/>
  <c r="R75" i="47"/>
  <c r="U75" i="47"/>
  <c r="Y75" i="47"/>
  <c r="AC75" i="47"/>
  <c r="AG75" i="47"/>
  <c r="AQ75" i="47"/>
  <c r="C76" i="47"/>
  <c r="K76" i="47"/>
  <c r="N76" i="47"/>
  <c r="R76" i="47"/>
  <c r="U76" i="47"/>
  <c r="Y76" i="47"/>
  <c r="AC76" i="47"/>
  <c r="AG76" i="47"/>
  <c r="AQ76" i="47"/>
  <c r="C77" i="47"/>
  <c r="K77" i="47"/>
  <c r="N77" i="47"/>
  <c r="R77" i="47"/>
  <c r="U77" i="47"/>
  <c r="Y77" i="47"/>
  <c r="AC77" i="47"/>
  <c r="AG77" i="47"/>
  <c r="AQ77" i="47"/>
  <c r="C78" i="47"/>
  <c r="K78" i="47"/>
  <c r="N78" i="47"/>
  <c r="R78" i="47"/>
  <c r="U78" i="47"/>
  <c r="Y78" i="47"/>
  <c r="AC78" i="47"/>
  <c r="AG78" i="47"/>
  <c r="AQ78" i="47"/>
  <c r="C79" i="47"/>
  <c r="K79" i="47"/>
  <c r="N79" i="47"/>
  <c r="R79" i="47"/>
  <c r="U79" i="47"/>
  <c r="Y79" i="47"/>
  <c r="AC79" i="47"/>
  <c r="AG79" i="47"/>
  <c r="AQ79" i="47"/>
  <c r="C80" i="47"/>
  <c r="K80" i="47"/>
  <c r="N80" i="47"/>
  <c r="R80" i="47"/>
  <c r="U80" i="47"/>
  <c r="Y80" i="47"/>
  <c r="AC80" i="47"/>
  <c r="AG80" i="47"/>
  <c r="AQ80" i="47"/>
  <c r="C81" i="47"/>
  <c r="K81" i="47"/>
  <c r="N81" i="47"/>
  <c r="R81" i="47"/>
  <c r="U81" i="47"/>
  <c r="Y81" i="47"/>
  <c r="AC81" i="47"/>
  <c r="AG81" i="47"/>
  <c r="AQ81" i="47"/>
  <c r="C82" i="47"/>
  <c r="K82" i="47"/>
  <c r="N82" i="47"/>
  <c r="R82" i="47"/>
  <c r="U82" i="47"/>
  <c r="Y82" i="47"/>
  <c r="AC82" i="47"/>
  <c r="AG82" i="47"/>
  <c r="AQ82" i="47"/>
  <c r="C83" i="47"/>
  <c r="K83" i="47"/>
  <c r="N83" i="47"/>
  <c r="R83" i="47"/>
  <c r="U83" i="47"/>
  <c r="Y83" i="47"/>
  <c r="AC83" i="47"/>
  <c r="AG83" i="47"/>
  <c r="AQ83" i="47"/>
  <c r="C84" i="47"/>
  <c r="K84" i="47"/>
  <c r="N84" i="47"/>
  <c r="R84" i="47"/>
  <c r="U84" i="47"/>
  <c r="Y84" i="47"/>
  <c r="AC84" i="47"/>
  <c r="AG84" i="47"/>
  <c r="AQ84" i="47"/>
  <c r="C85" i="47"/>
  <c r="K85" i="47"/>
  <c r="N85" i="47"/>
  <c r="R85" i="47"/>
  <c r="U85" i="47"/>
  <c r="Y85" i="47"/>
  <c r="AC85" i="47"/>
  <c r="AG85" i="47"/>
  <c r="AQ85" i="47"/>
  <c r="C86" i="47"/>
  <c r="K86" i="47"/>
  <c r="N86" i="47"/>
  <c r="R86" i="47"/>
  <c r="U86" i="47"/>
  <c r="Y86" i="47"/>
  <c r="AC86" i="47"/>
  <c r="AG86" i="47"/>
  <c r="AQ86" i="47"/>
  <c r="C87" i="47"/>
  <c r="K87" i="47"/>
  <c r="N87" i="47"/>
  <c r="R87" i="47"/>
  <c r="U87" i="47"/>
  <c r="Y87" i="47"/>
  <c r="AC87" i="47"/>
  <c r="AG87" i="47"/>
  <c r="AQ87" i="47"/>
  <c r="D73" i="47"/>
  <c r="M73" i="47"/>
  <c r="P73" i="47"/>
  <c r="S73" i="47"/>
  <c r="X73" i="47"/>
  <c r="AA73" i="47"/>
  <c r="AD73" i="47"/>
  <c r="AL73" i="47"/>
  <c r="AT73" i="47"/>
  <c r="D74" i="47"/>
  <c r="M74" i="47"/>
  <c r="P74" i="47"/>
  <c r="S74" i="47"/>
  <c r="X74" i="47"/>
  <c r="AA74" i="47"/>
  <c r="AD74" i="47"/>
  <c r="AL74" i="47"/>
  <c r="AT74" i="47"/>
  <c r="D75" i="47"/>
  <c r="M75" i="47"/>
  <c r="P75" i="47"/>
  <c r="S75" i="47"/>
  <c r="X75" i="47"/>
  <c r="AA75" i="47"/>
  <c r="AD75" i="47"/>
  <c r="AL75" i="47"/>
  <c r="AT75" i="47"/>
  <c r="D76" i="47"/>
  <c r="M76" i="47"/>
  <c r="P76" i="47"/>
  <c r="S76" i="47"/>
  <c r="X76" i="47"/>
  <c r="AA76" i="47"/>
  <c r="AD76" i="47"/>
  <c r="AL76" i="47"/>
  <c r="AT76" i="47"/>
  <c r="D77" i="47"/>
  <c r="M77" i="47"/>
  <c r="P77" i="47"/>
  <c r="S77" i="47"/>
  <c r="X77" i="47"/>
  <c r="AA77" i="47"/>
  <c r="AD77" i="47"/>
  <c r="AL77" i="47"/>
  <c r="AT77" i="47"/>
  <c r="D78" i="47"/>
  <c r="M78" i="47"/>
  <c r="P78" i="47"/>
  <c r="S78" i="47"/>
  <c r="X78" i="47"/>
  <c r="AA78" i="47"/>
  <c r="AD78" i="47"/>
  <c r="AL78" i="47"/>
  <c r="AT78" i="47"/>
  <c r="D79" i="47"/>
  <c r="M79" i="47"/>
  <c r="P79" i="47"/>
  <c r="S79" i="47"/>
  <c r="X79" i="47"/>
  <c r="AA79" i="47"/>
  <c r="AD79" i="47"/>
  <c r="AL79" i="47"/>
  <c r="AT79" i="47"/>
  <c r="D80" i="47"/>
  <c r="M80" i="47"/>
  <c r="P80" i="47"/>
  <c r="S80" i="47"/>
  <c r="X80" i="47"/>
  <c r="AA80" i="47"/>
  <c r="AD80" i="47"/>
  <c r="AL80" i="47"/>
  <c r="AT80" i="47"/>
  <c r="D81" i="47"/>
  <c r="M81" i="47"/>
  <c r="P81" i="47"/>
  <c r="S81" i="47"/>
  <c r="X81" i="47"/>
  <c r="AA81" i="47"/>
  <c r="AD81" i="47"/>
  <c r="AL81" i="47"/>
  <c r="AT81" i="47"/>
  <c r="D82" i="47"/>
  <c r="M82" i="47"/>
  <c r="P82" i="47"/>
  <c r="S82" i="47"/>
  <c r="X82" i="47"/>
  <c r="AA82" i="47"/>
  <c r="AD82" i="47"/>
  <c r="AL82" i="47"/>
  <c r="AT82" i="47"/>
  <c r="D83" i="47"/>
  <c r="M83" i="47"/>
  <c r="P83" i="47"/>
  <c r="S83" i="47"/>
  <c r="X83" i="47"/>
  <c r="AA83" i="47"/>
  <c r="AD83" i="47"/>
  <c r="AL83" i="47"/>
  <c r="AT83" i="47"/>
  <c r="D84" i="47"/>
  <c r="M84" i="47"/>
  <c r="P84" i="47"/>
  <c r="S84" i="47"/>
  <c r="X84" i="47"/>
  <c r="AA84" i="47"/>
  <c r="AD84" i="47"/>
  <c r="AL84" i="47"/>
  <c r="AT84" i="47"/>
  <c r="D85" i="47"/>
  <c r="M85" i="47"/>
  <c r="P85" i="47"/>
  <c r="S85" i="47"/>
  <c r="X85" i="47"/>
  <c r="AA85" i="47"/>
  <c r="AD85" i="47"/>
  <c r="AL85" i="47"/>
  <c r="AT85" i="47"/>
  <c r="D86" i="47"/>
  <c r="M86" i="47"/>
  <c r="P86" i="47"/>
  <c r="S86" i="47"/>
  <c r="X86" i="47"/>
  <c r="AA86" i="47"/>
  <c r="AD86" i="47"/>
  <c r="AL86" i="47"/>
  <c r="AT86" i="47"/>
  <c r="D87" i="47"/>
  <c r="M87" i="47"/>
  <c r="P87" i="47"/>
  <c r="S87" i="47"/>
  <c r="X87" i="47"/>
  <c r="AA87" i="47"/>
  <c r="AD87" i="47"/>
  <c r="AL87" i="47"/>
  <c r="AT87" i="47"/>
  <c r="D14" i="44"/>
  <c r="P14" i="44"/>
  <c r="X14" i="44"/>
  <c r="AD14" i="44"/>
  <c r="D15" i="44"/>
  <c r="P15" i="44"/>
  <c r="X15" i="44"/>
  <c r="M16" i="44"/>
  <c r="S16" i="44"/>
  <c r="X16" i="44"/>
  <c r="AD16" i="44"/>
  <c r="AL16" i="44"/>
  <c r="AT16" i="44"/>
  <c r="D17" i="44"/>
  <c r="P17" i="44"/>
  <c r="S17" i="44"/>
  <c r="AA17" i="44"/>
  <c r="AD17" i="44"/>
  <c r="AL17" i="44"/>
  <c r="AT17" i="44"/>
  <c r="D18" i="44"/>
  <c r="P18" i="44"/>
  <c r="S18" i="44"/>
  <c r="AA18" i="44"/>
  <c r="AD18" i="44"/>
  <c r="AL18" i="44"/>
  <c r="AT18" i="44"/>
  <c r="D19" i="44"/>
  <c r="P19" i="44"/>
  <c r="X19" i="44"/>
  <c r="M20" i="44"/>
  <c r="P20" i="44"/>
  <c r="X20" i="44"/>
  <c r="AA20" i="44"/>
  <c r="AD20" i="44"/>
  <c r="AL20" i="44"/>
  <c r="AT20" i="44"/>
  <c r="D21" i="44"/>
  <c r="P21" i="44"/>
  <c r="X21" i="44"/>
  <c r="AA21" i="44"/>
  <c r="AL21" i="44"/>
  <c r="AT21" i="44"/>
  <c r="C7" i="44"/>
  <c r="K7" i="44"/>
  <c r="N7" i="44"/>
  <c r="R7" i="44"/>
  <c r="U7" i="44"/>
  <c r="Y7" i="44"/>
  <c r="AC7" i="44"/>
  <c r="AG7" i="44"/>
  <c r="AQ7" i="44"/>
  <c r="D8" i="44"/>
  <c r="M8" i="44"/>
  <c r="P8" i="44"/>
  <c r="S8" i="44"/>
  <c r="X8" i="44"/>
  <c r="AA8" i="44"/>
  <c r="AD8" i="44"/>
  <c r="AL8" i="44"/>
  <c r="AT8" i="44"/>
  <c r="D9" i="44"/>
  <c r="M9" i="44"/>
  <c r="P9" i="44"/>
  <c r="S9" i="44"/>
  <c r="X9" i="44"/>
  <c r="AA9" i="44"/>
  <c r="AD9" i="44"/>
  <c r="AL9" i="44"/>
  <c r="AT9" i="44"/>
  <c r="D10" i="44"/>
  <c r="M10" i="44"/>
  <c r="P10" i="44"/>
  <c r="S10" i="44"/>
  <c r="X10" i="44"/>
  <c r="AA10" i="44"/>
  <c r="AD10" i="44"/>
  <c r="AL10" i="44"/>
  <c r="AT10" i="44"/>
  <c r="D11" i="44"/>
  <c r="M11" i="44"/>
  <c r="P11" i="44"/>
  <c r="S11" i="44"/>
  <c r="X11" i="44"/>
  <c r="AA11" i="44"/>
  <c r="AD11" i="44"/>
  <c r="AL11" i="44"/>
  <c r="AT11" i="44"/>
  <c r="D12" i="44"/>
  <c r="M12" i="44"/>
  <c r="P12" i="44"/>
  <c r="S12" i="44"/>
  <c r="X12" i="44"/>
  <c r="AA12" i="44"/>
  <c r="AD12" i="44"/>
  <c r="AL12" i="44"/>
  <c r="AT12" i="44"/>
  <c r="K13" i="44"/>
  <c r="N13" i="44"/>
  <c r="R13" i="44"/>
  <c r="U13" i="44"/>
  <c r="Y13" i="44"/>
  <c r="AC13" i="44"/>
  <c r="AG13" i="44"/>
  <c r="AQ13" i="44"/>
  <c r="C14" i="44"/>
  <c r="K14" i="44"/>
  <c r="N14" i="44"/>
  <c r="R14" i="44"/>
  <c r="U14" i="44"/>
  <c r="Y14" i="44"/>
  <c r="AC14" i="44"/>
  <c r="AG14" i="44"/>
  <c r="AQ14" i="44"/>
  <c r="C15" i="44"/>
  <c r="K15" i="44"/>
  <c r="N15" i="44"/>
  <c r="R15" i="44"/>
  <c r="U15" i="44"/>
  <c r="Y15" i="44"/>
  <c r="AC15" i="44"/>
  <c r="AG15" i="44"/>
  <c r="AQ15" i="44"/>
  <c r="C16" i="44"/>
  <c r="K16" i="44"/>
  <c r="N16" i="44"/>
  <c r="R16" i="44"/>
  <c r="U16" i="44"/>
  <c r="Y16" i="44"/>
  <c r="AC16" i="44"/>
  <c r="AG16" i="44"/>
  <c r="AQ16" i="44"/>
  <c r="C17" i="44"/>
  <c r="K17" i="44"/>
  <c r="N17" i="44"/>
  <c r="R17" i="44"/>
  <c r="U17" i="44"/>
  <c r="Y17" i="44"/>
  <c r="AC17" i="44"/>
  <c r="AG17" i="44"/>
  <c r="AQ17" i="44"/>
  <c r="C18" i="44"/>
  <c r="K18" i="44"/>
  <c r="N18" i="44"/>
  <c r="R18" i="44"/>
  <c r="U18" i="44"/>
  <c r="Y18" i="44"/>
  <c r="AC18" i="44"/>
  <c r="AG18" i="44"/>
  <c r="AQ18" i="44"/>
  <c r="C19" i="44"/>
  <c r="K19" i="44"/>
  <c r="N19" i="44"/>
  <c r="R19" i="44"/>
  <c r="U19" i="44"/>
  <c r="Y19" i="44"/>
  <c r="AC19" i="44"/>
  <c r="AG19" i="44"/>
  <c r="AQ19" i="44"/>
  <c r="C20" i="44"/>
  <c r="K20" i="44"/>
  <c r="N20" i="44"/>
  <c r="R20" i="44"/>
  <c r="U20" i="44"/>
  <c r="Y20" i="44"/>
  <c r="AC20" i="44"/>
  <c r="AG20" i="44"/>
  <c r="AQ20" i="44"/>
  <c r="C21" i="44"/>
  <c r="K21" i="44"/>
  <c r="N21" i="44"/>
  <c r="R21" i="44"/>
  <c r="U21" i="44"/>
  <c r="Y21" i="44"/>
  <c r="AC21" i="44"/>
  <c r="AG21" i="44"/>
  <c r="AQ21" i="44"/>
  <c r="D29" i="44"/>
  <c r="M29" i="44"/>
  <c r="P29" i="44"/>
  <c r="S29" i="44"/>
  <c r="X29" i="44"/>
  <c r="AA29" i="44"/>
  <c r="AD29" i="44"/>
  <c r="AL29" i="44"/>
  <c r="AT29" i="44"/>
  <c r="D30" i="44"/>
  <c r="M30" i="44"/>
  <c r="P30" i="44"/>
  <c r="S30" i="44"/>
  <c r="X30" i="44"/>
  <c r="AA30" i="44"/>
  <c r="AD30" i="44"/>
  <c r="AL30" i="44"/>
  <c r="AT30" i="44"/>
  <c r="D31" i="44"/>
  <c r="M31" i="44"/>
  <c r="P31" i="44"/>
  <c r="S31" i="44"/>
  <c r="X31" i="44"/>
  <c r="AA31" i="44"/>
  <c r="AD31" i="44"/>
  <c r="AL31" i="44"/>
  <c r="AT31" i="44"/>
  <c r="D32" i="44"/>
  <c r="M32" i="44"/>
  <c r="P32" i="44"/>
  <c r="S32" i="44"/>
  <c r="X32" i="44"/>
  <c r="AA32" i="44"/>
  <c r="AD32" i="44"/>
  <c r="AL32" i="44"/>
  <c r="AT32" i="44"/>
  <c r="D33" i="44"/>
  <c r="M33" i="44"/>
  <c r="P33" i="44"/>
  <c r="S33" i="44"/>
  <c r="X33" i="44"/>
  <c r="AA33" i="44"/>
  <c r="AD33" i="44"/>
  <c r="AL33" i="44"/>
  <c r="AT33" i="44"/>
  <c r="D34" i="44"/>
  <c r="M34" i="44"/>
  <c r="P34" i="44"/>
  <c r="S34" i="44"/>
  <c r="X34" i="44"/>
  <c r="AA34" i="44"/>
  <c r="AD34" i="44"/>
  <c r="AL34" i="44"/>
  <c r="AT34" i="44"/>
  <c r="D35" i="44"/>
  <c r="M35" i="44"/>
  <c r="P35" i="44"/>
  <c r="S35" i="44"/>
  <c r="X35" i="44"/>
  <c r="AA35" i="44"/>
  <c r="AD35" i="44"/>
  <c r="AL35" i="44"/>
  <c r="AT35" i="44"/>
  <c r="D36" i="44"/>
  <c r="M36" i="44"/>
  <c r="P36" i="44"/>
  <c r="S36" i="44"/>
  <c r="X36" i="44"/>
  <c r="AA36" i="44"/>
  <c r="AD36" i="44"/>
  <c r="AL36" i="44"/>
  <c r="AT36" i="44"/>
  <c r="D37" i="44"/>
  <c r="M37" i="44"/>
  <c r="P37" i="44"/>
  <c r="S37" i="44"/>
  <c r="X37" i="44"/>
  <c r="AA37" i="44"/>
  <c r="AD37" i="44"/>
  <c r="AL37" i="44"/>
  <c r="AT37" i="44"/>
  <c r="D38" i="44"/>
  <c r="M38" i="44"/>
  <c r="P38" i="44"/>
  <c r="S38" i="44"/>
  <c r="X38" i="44"/>
  <c r="AA38" i="44"/>
  <c r="AD38" i="44"/>
  <c r="AL38" i="44"/>
  <c r="AT38" i="44"/>
  <c r="D39" i="44"/>
  <c r="M39" i="44"/>
  <c r="P39" i="44"/>
  <c r="S39" i="44"/>
  <c r="X39" i="44"/>
  <c r="AA39" i="44"/>
  <c r="AD39" i="44"/>
  <c r="AL39" i="44"/>
  <c r="AT39" i="44"/>
  <c r="D40" i="44"/>
  <c r="M40" i="44"/>
  <c r="P40" i="44"/>
  <c r="S40" i="44"/>
  <c r="X40" i="44"/>
  <c r="AA40" i="44"/>
  <c r="AD40" i="44"/>
  <c r="AL40" i="44"/>
  <c r="AT40" i="44"/>
  <c r="D41" i="44"/>
  <c r="M41" i="44"/>
  <c r="P41" i="44"/>
  <c r="S41" i="44"/>
  <c r="X41" i="44"/>
  <c r="AA41" i="44"/>
  <c r="AD41" i="44"/>
  <c r="AL41" i="44"/>
  <c r="AT41" i="44"/>
  <c r="D42" i="44"/>
  <c r="M42" i="44"/>
  <c r="P42" i="44"/>
  <c r="S42" i="44"/>
  <c r="X42" i="44"/>
  <c r="AA42" i="44"/>
  <c r="AD42" i="44"/>
  <c r="AL42" i="44"/>
  <c r="AT42" i="44"/>
  <c r="D43" i="44"/>
  <c r="M43" i="44"/>
  <c r="P43" i="44"/>
  <c r="S43" i="44"/>
  <c r="X43" i="44"/>
  <c r="AA43" i="44"/>
  <c r="AD43" i="44"/>
  <c r="AL43" i="44"/>
  <c r="AT43" i="44"/>
  <c r="C51" i="44"/>
  <c r="K51" i="44"/>
  <c r="N51" i="44"/>
  <c r="R51" i="44"/>
  <c r="U51" i="44"/>
  <c r="Y51" i="44"/>
  <c r="AC51" i="44"/>
  <c r="AG51" i="44"/>
  <c r="AQ51" i="44"/>
  <c r="C52" i="44"/>
  <c r="K52" i="44"/>
  <c r="N52" i="44"/>
  <c r="R52" i="44"/>
  <c r="U52" i="44"/>
  <c r="Y52" i="44"/>
  <c r="AC52" i="44"/>
  <c r="AG52" i="44"/>
  <c r="AQ52" i="44"/>
  <c r="C53" i="44"/>
  <c r="K53" i="44"/>
  <c r="N53" i="44"/>
  <c r="R53" i="44"/>
  <c r="U53" i="44"/>
  <c r="Y53" i="44"/>
  <c r="AC53" i="44"/>
  <c r="AG53" i="44"/>
  <c r="AQ53" i="44"/>
  <c r="C54" i="44"/>
  <c r="K54" i="44"/>
  <c r="N54" i="44"/>
  <c r="R54" i="44"/>
  <c r="U54" i="44"/>
  <c r="Y54" i="44"/>
  <c r="AC54" i="44"/>
  <c r="AG54" i="44"/>
  <c r="AQ54" i="44"/>
  <c r="C55" i="44"/>
  <c r="K55" i="44"/>
  <c r="N55" i="44"/>
  <c r="R55" i="44"/>
  <c r="U55" i="44"/>
  <c r="Y55" i="44"/>
  <c r="AC55" i="44"/>
  <c r="AG55" i="44"/>
  <c r="AQ55" i="44"/>
  <c r="C56" i="44"/>
  <c r="K56" i="44"/>
  <c r="N56" i="44"/>
  <c r="R56" i="44"/>
  <c r="U56" i="44"/>
  <c r="Y56" i="44"/>
  <c r="AC56" i="44"/>
  <c r="AG56" i="44"/>
  <c r="AQ56" i="44"/>
  <c r="C57" i="44"/>
  <c r="K57" i="44"/>
  <c r="R57" i="44"/>
  <c r="Y57" i="44"/>
  <c r="AG57" i="44"/>
  <c r="AT57" i="44"/>
  <c r="AL57" i="44"/>
  <c r="AD57" i="44"/>
  <c r="AA57" i="44"/>
  <c r="X57" i="44"/>
  <c r="S57" i="44"/>
  <c r="P57" i="44"/>
  <c r="M57" i="44"/>
  <c r="D7" i="44"/>
  <c r="M7" i="44"/>
  <c r="P7" i="44"/>
  <c r="S7" i="44"/>
  <c r="X7" i="44"/>
  <c r="AA7" i="44"/>
  <c r="AD7" i="44"/>
  <c r="AL7" i="44"/>
  <c r="AT7" i="44"/>
  <c r="M14" i="44"/>
  <c r="S14" i="44"/>
  <c r="AA14" i="44"/>
  <c r="AL14" i="44"/>
  <c r="AT14" i="44"/>
  <c r="M15" i="44"/>
  <c r="S15" i="44"/>
  <c r="AA15" i="44"/>
  <c r="AD15" i="44"/>
  <c r="AL15" i="44"/>
  <c r="AT15" i="44"/>
  <c r="D16" i="44"/>
  <c r="P16" i="44"/>
  <c r="M17" i="44"/>
  <c r="M18" i="44"/>
  <c r="M19" i="44"/>
  <c r="S19" i="44"/>
  <c r="AA19" i="44"/>
  <c r="AD19" i="44"/>
  <c r="AL19" i="44"/>
  <c r="AT19" i="44"/>
  <c r="D20" i="44"/>
  <c r="M21" i="44"/>
  <c r="S21" i="44"/>
  <c r="AD21" i="44"/>
  <c r="D51" i="44"/>
  <c r="M51" i="44"/>
  <c r="P51" i="44"/>
  <c r="S51" i="44"/>
  <c r="X51" i="44"/>
  <c r="AA51" i="44"/>
  <c r="AD51" i="44"/>
  <c r="AL51" i="44"/>
  <c r="AT51" i="44"/>
  <c r="D52" i="44"/>
  <c r="M52" i="44"/>
  <c r="P52" i="44"/>
  <c r="S52" i="44"/>
  <c r="X52" i="44"/>
  <c r="AA52" i="44"/>
  <c r="AD52" i="44"/>
  <c r="AL52" i="44"/>
  <c r="AT52" i="44"/>
  <c r="D53" i="44"/>
  <c r="M53" i="44"/>
  <c r="P53" i="44"/>
  <c r="S53" i="44"/>
  <c r="X53" i="44"/>
  <c r="AA53" i="44"/>
  <c r="AD53" i="44"/>
  <c r="AL53" i="44"/>
  <c r="AT53" i="44"/>
  <c r="D54" i="44"/>
  <c r="M54" i="44"/>
  <c r="P54" i="44"/>
  <c r="S54" i="44"/>
  <c r="X54" i="44"/>
  <c r="AA54" i="44"/>
  <c r="AD54" i="44"/>
  <c r="AL54" i="44"/>
  <c r="AT54" i="44"/>
  <c r="D55" i="44"/>
  <c r="M55" i="44"/>
  <c r="P55" i="44"/>
  <c r="S55" i="44"/>
  <c r="X55" i="44"/>
  <c r="AA55" i="44"/>
  <c r="AD55" i="44"/>
  <c r="AL55" i="44"/>
  <c r="AT55" i="44"/>
  <c r="D56" i="44"/>
  <c r="M56" i="44"/>
  <c r="P56" i="44"/>
  <c r="S56" i="44"/>
  <c r="X56" i="44"/>
  <c r="AA56" i="44"/>
  <c r="AD56" i="44"/>
  <c r="AL56" i="44"/>
  <c r="AT56" i="44"/>
  <c r="D57" i="44"/>
  <c r="N57" i="44"/>
  <c r="U57" i="44"/>
  <c r="AC57" i="44"/>
  <c r="AQ57" i="44"/>
  <c r="D58" i="44"/>
  <c r="M58" i="44"/>
  <c r="P58" i="44"/>
  <c r="S58" i="44"/>
  <c r="X58" i="44"/>
  <c r="AA58" i="44"/>
  <c r="AD58" i="44"/>
  <c r="AL58" i="44"/>
  <c r="AT58" i="44"/>
  <c r="D59" i="44"/>
  <c r="M59" i="44"/>
  <c r="P59" i="44"/>
  <c r="S59" i="44"/>
  <c r="X59" i="44"/>
  <c r="AA59" i="44"/>
  <c r="AD59" i="44"/>
  <c r="AL59" i="44"/>
  <c r="AT59" i="44"/>
  <c r="D60" i="44"/>
  <c r="M60" i="44"/>
  <c r="P60" i="44"/>
  <c r="S60" i="44"/>
  <c r="X60" i="44"/>
  <c r="AA60" i="44"/>
  <c r="AD60" i="44"/>
  <c r="AL60" i="44"/>
  <c r="AT60" i="44"/>
  <c r="D61" i="44"/>
  <c r="M61" i="44"/>
  <c r="P61" i="44"/>
  <c r="S61" i="44"/>
  <c r="X61" i="44"/>
  <c r="AA61" i="44"/>
  <c r="AD61" i="44"/>
  <c r="AL61" i="44"/>
  <c r="AT61" i="44"/>
  <c r="D62" i="44"/>
  <c r="M62" i="44"/>
  <c r="P62" i="44"/>
  <c r="S62" i="44"/>
  <c r="X62" i="44"/>
  <c r="AA62" i="44"/>
  <c r="AD62" i="44"/>
  <c r="AL62" i="44"/>
  <c r="AT62" i="44"/>
  <c r="D63" i="44"/>
  <c r="M63" i="44"/>
  <c r="P63" i="44"/>
  <c r="S63" i="44"/>
  <c r="X63" i="44"/>
  <c r="AA63" i="44"/>
  <c r="AD63" i="44"/>
  <c r="AL63" i="44"/>
  <c r="AT63" i="44"/>
  <c r="D64" i="44"/>
  <c r="M64" i="44"/>
  <c r="P64" i="44"/>
  <c r="S64" i="44"/>
  <c r="X64" i="44"/>
  <c r="AA64" i="44"/>
  <c r="AD64" i="44"/>
  <c r="AL64" i="44"/>
  <c r="AT64" i="44"/>
  <c r="D65" i="44"/>
  <c r="M65" i="44"/>
  <c r="P65" i="44"/>
  <c r="S65" i="44"/>
  <c r="X65" i="44"/>
  <c r="AA65" i="44"/>
  <c r="AD65" i="44"/>
  <c r="AL65" i="44"/>
  <c r="AT65" i="44"/>
  <c r="C73" i="44"/>
  <c r="K73" i="44"/>
  <c r="N73" i="44"/>
  <c r="R73" i="44"/>
  <c r="U73" i="44"/>
  <c r="Y73" i="44"/>
  <c r="AC73" i="44"/>
  <c r="AG73" i="44"/>
  <c r="AQ73" i="44"/>
  <c r="C74" i="44"/>
  <c r="K74" i="44"/>
  <c r="N74" i="44"/>
  <c r="R74" i="44"/>
  <c r="U74" i="44"/>
  <c r="Y74" i="44"/>
  <c r="AC74" i="44"/>
  <c r="AG74" i="44"/>
  <c r="AQ74" i="44"/>
  <c r="C75" i="44"/>
  <c r="K75" i="44"/>
  <c r="N75" i="44"/>
  <c r="R75" i="44"/>
  <c r="U75" i="44"/>
  <c r="Y75" i="44"/>
  <c r="AC75" i="44"/>
  <c r="AG75" i="44"/>
  <c r="AQ75" i="44"/>
  <c r="C76" i="44"/>
  <c r="K76" i="44"/>
  <c r="N76" i="44"/>
  <c r="R76" i="44"/>
  <c r="U76" i="44"/>
  <c r="Y76" i="44"/>
  <c r="AC76" i="44"/>
  <c r="AG76" i="44"/>
  <c r="AQ76" i="44"/>
  <c r="C77" i="44"/>
  <c r="K77" i="44"/>
  <c r="N77" i="44"/>
  <c r="R77" i="44"/>
  <c r="U77" i="44"/>
  <c r="Y77" i="44"/>
  <c r="AC77" i="44"/>
  <c r="AG77" i="44"/>
  <c r="AQ77" i="44"/>
  <c r="C78" i="44"/>
  <c r="K78" i="44"/>
  <c r="N78" i="44"/>
  <c r="R78" i="44"/>
  <c r="U78" i="44"/>
  <c r="Y78" i="44"/>
  <c r="AC78" i="44"/>
  <c r="AG78" i="44"/>
  <c r="AQ78" i="44"/>
  <c r="C79" i="44"/>
  <c r="K79" i="44"/>
  <c r="N79" i="44"/>
  <c r="R79" i="44"/>
  <c r="U79" i="44"/>
  <c r="Y79" i="44"/>
  <c r="AC79" i="44"/>
  <c r="AG79" i="44"/>
  <c r="AQ79" i="44"/>
  <c r="C80" i="44"/>
  <c r="K80" i="44"/>
  <c r="N80" i="44"/>
  <c r="R80" i="44"/>
  <c r="U80" i="44"/>
  <c r="Y80" i="44"/>
  <c r="AC80" i="44"/>
  <c r="AG80" i="44"/>
  <c r="AQ80" i="44"/>
  <c r="C81" i="44"/>
  <c r="K81" i="44"/>
  <c r="N81" i="44"/>
  <c r="R81" i="44"/>
  <c r="U81" i="44"/>
  <c r="Y81" i="44"/>
  <c r="AC81" i="44"/>
  <c r="AG81" i="44"/>
  <c r="AQ81" i="44"/>
  <c r="C82" i="44"/>
  <c r="K82" i="44"/>
  <c r="N82" i="44"/>
  <c r="R82" i="44"/>
  <c r="U82" i="44"/>
  <c r="Y82" i="44"/>
  <c r="AC82" i="44"/>
  <c r="AG82" i="44"/>
  <c r="AQ82" i="44"/>
  <c r="C83" i="44"/>
  <c r="K83" i="44"/>
  <c r="N83" i="44"/>
  <c r="R83" i="44"/>
  <c r="U83" i="44"/>
  <c r="Y83" i="44"/>
  <c r="AC83" i="44"/>
  <c r="AG83" i="44"/>
  <c r="AQ83" i="44"/>
  <c r="C84" i="44"/>
  <c r="K84" i="44"/>
  <c r="N84" i="44"/>
  <c r="R84" i="44"/>
  <c r="U84" i="44"/>
  <c r="Y84" i="44"/>
  <c r="AC84" i="44"/>
  <c r="AG84" i="44"/>
  <c r="AQ84" i="44"/>
  <c r="C85" i="44"/>
  <c r="K85" i="44"/>
  <c r="N85" i="44"/>
  <c r="R85" i="44"/>
  <c r="U85" i="44"/>
  <c r="Y85" i="44"/>
  <c r="AC85" i="44"/>
  <c r="AG85" i="44"/>
  <c r="AQ85" i="44"/>
  <c r="C86" i="44"/>
  <c r="K86" i="44"/>
  <c r="N86" i="44"/>
  <c r="R86" i="44"/>
  <c r="U86" i="44"/>
  <c r="Y86" i="44"/>
  <c r="AC86" i="44"/>
  <c r="AG86" i="44"/>
  <c r="AQ86" i="44"/>
  <c r="C87" i="44"/>
  <c r="K87" i="44"/>
  <c r="N87" i="44"/>
  <c r="R87" i="44"/>
  <c r="U87" i="44"/>
  <c r="Y87" i="44"/>
  <c r="AC87" i="44"/>
  <c r="AG87" i="44"/>
  <c r="AQ87" i="44"/>
  <c r="D73" i="44"/>
  <c r="M73" i="44"/>
  <c r="P73" i="44"/>
  <c r="S73" i="44"/>
  <c r="X73" i="44"/>
  <c r="AA73" i="44"/>
  <c r="AD73" i="44"/>
  <c r="AL73" i="44"/>
  <c r="AT73" i="44"/>
  <c r="D74" i="44"/>
  <c r="M74" i="44"/>
  <c r="P74" i="44"/>
  <c r="S74" i="44"/>
  <c r="X74" i="44"/>
  <c r="AA74" i="44"/>
  <c r="AD74" i="44"/>
  <c r="AL74" i="44"/>
  <c r="AT74" i="44"/>
  <c r="D75" i="44"/>
  <c r="M75" i="44"/>
  <c r="P75" i="44"/>
  <c r="S75" i="44"/>
  <c r="X75" i="44"/>
  <c r="AA75" i="44"/>
  <c r="AD75" i="44"/>
  <c r="AL75" i="44"/>
  <c r="AT75" i="44"/>
  <c r="D76" i="44"/>
  <c r="M76" i="44"/>
  <c r="P76" i="44"/>
  <c r="S76" i="44"/>
  <c r="X76" i="44"/>
  <c r="AA76" i="44"/>
  <c r="AD76" i="44"/>
  <c r="AL76" i="44"/>
  <c r="AT76" i="44"/>
  <c r="D77" i="44"/>
  <c r="M77" i="44"/>
  <c r="P77" i="44"/>
  <c r="S77" i="44"/>
  <c r="X77" i="44"/>
  <c r="AA77" i="44"/>
  <c r="AD77" i="44"/>
  <c r="AL77" i="44"/>
  <c r="AT77" i="44"/>
  <c r="D78" i="44"/>
  <c r="M78" i="44"/>
  <c r="P78" i="44"/>
  <c r="S78" i="44"/>
  <c r="X78" i="44"/>
  <c r="AA78" i="44"/>
  <c r="AD78" i="44"/>
  <c r="AL78" i="44"/>
  <c r="AT78" i="44"/>
  <c r="D79" i="44"/>
  <c r="M79" i="44"/>
  <c r="P79" i="44"/>
  <c r="S79" i="44"/>
  <c r="X79" i="44"/>
  <c r="AA79" i="44"/>
  <c r="AD79" i="44"/>
  <c r="AL79" i="44"/>
  <c r="AT79" i="44"/>
  <c r="D80" i="44"/>
  <c r="M80" i="44"/>
  <c r="P80" i="44"/>
  <c r="S80" i="44"/>
  <c r="X80" i="44"/>
  <c r="AA80" i="44"/>
  <c r="AD80" i="44"/>
  <c r="AL80" i="44"/>
  <c r="AT80" i="44"/>
  <c r="D81" i="44"/>
  <c r="M81" i="44"/>
  <c r="P81" i="44"/>
  <c r="S81" i="44"/>
  <c r="X81" i="44"/>
  <c r="AA81" i="44"/>
  <c r="AD81" i="44"/>
  <c r="AL81" i="44"/>
  <c r="AT81" i="44"/>
  <c r="D82" i="44"/>
  <c r="M82" i="44"/>
  <c r="P82" i="44"/>
  <c r="S82" i="44"/>
  <c r="X82" i="44"/>
  <c r="AA82" i="44"/>
  <c r="AD82" i="44"/>
  <c r="AL82" i="44"/>
  <c r="AT82" i="44"/>
  <c r="D83" i="44"/>
  <c r="M83" i="44"/>
  <c r="P83" i="44"/>
  <c r="S83" i="44"/>
  <c r="X83" i="44"/>
  <c r="AA83" i="44"/>
  <c r="AD83" i="44"/>
  <c r="AL83" i="44"/>
  <c r="AT83" i="44"/>
  <c r="D84" i="44"/>
  <c r="M84" i="44"/>
  <c r="P84" i="44"/>
  <c r="S84" i="44"/>
  <c r="X84" i="44"/>
  <c r="AA84" i="44"/>
  <c r="AD84" i="44"/>
  <c r="AL84" i="44"/>
  <c r="AT84" i="44"/>
  <c r="D85" i="44"/>
  <c r="M85" i="44"/>
  <c r="P85" i="44"/>
  <c r="S85" i="44"/>
  <c r="X85" i="44"/>
  <c r="AA85" i="44"/>
  <c r="AD85" i="44"/>
  <c r="AL85" i="44"/>
  <c r="AT85" i="44"/>
  <c r="D86" i="44"/>
  <c r="M86" i="44"/>
  <c r="P86" i="44"/>
  <c r="S86" i="44"/>
  <c r="X86" i="44"/>
  <c r="AA86" i="44"/>
  <c r="AD86" i="44"/>
  <c r="AL86" i="44"/>
  <c r="AT86" i="44"/>
  <c r="D87" i="44"/>
  <c r="M87" i="44"/>
  <c r="P87" i="44"/>
  <c r="S87" i="44"/>
  <c r="X87" i="44"/>
  <c r="AA87" i="44"/>
  <c r="AD87" i="44"/>
  <c r="AL87" i="44"/>
  <c r="AT87" i="44"/>
  <c r="AL21" i="40"/>
  <c r="AL28" i="40" s="1"/>
  <c r="AI21" i="40"/>
  <c r="AI28" i="40" s="1"/>
  <c r="AF21" i="40"/>
  <c r="AF28" i="40" s="1"/>
  <c r="K8" i="40"/>
  <c r="K7" i="40"/>
  <c r="H2" i="40"/>
  <c r="D2" i="40"/>
  <c r="A87" i="39"/>
  <c r="A86" i="39"/>
  <c r="A85" i="39"/>
  <c r="A84" i="39"/>
  <c r="A83" i="39"/>
  <c r="A82" i="39"/>
  <c r="A81" i="39"/>
  <c r="A80" i="39"/>
  <c r="A79" i="39"/>
  <c r="A78" i="39"/>
  <c r="A77" i="39"/>
  <c r="A76" i="39"/>
  <c r="A75" i="39"/>
  <c r="A74" i="39"/>
  <c r="A73" i="39"/>
  <c r="AT70" i="39"/>
  <c r="AP70" i="39"/>
  <c r="AK70" i="39"/>
  <c r="BK69" i="39"/>
  <c r="BG69" i="39"/>
  <c r="A65" i="39"/>
  <c r="A64" i="39"/>
  <c r="A63" i="39"/>
  <c r="A62" i="39"/>
  <c r="A61" i="39"/>
  <c r="A60" i="39"/>
  <c r="A59" i="39"/>
  <c r="A58" i="39"/>
  <c r="A57" i="39"/>
  <c r="A56" i="39"/>
  <c r="A55" i="39"/>
  <c r="A54" i="39"/>
  <c r="A53" i="39"/>
  <c r="A52" i="39"/>
  <c r="A51" i="39"/>
  <c r="AT48" i="39"/>
  <c r="AP48" i="39"/>
  <c r="AK48" i="39"/>
  <c r="BK47" i="39"/>
  <c r="BG47" i="39"/>
  <c r="A43" i="39"/>
  <c r="A42" i="39"/>
  <c r="A41" i="39"/>
  <c r="A40" i="39"/>
  <c r="A39" i="39"/>
  <c r="A38" i="39"/>
  <c r="A37" i="39"/>
  <c r="A36" i="39"/>
  <c r="A35" i="39"/>
  <c r="A34" i="39"/>
  <c r="A33" i="39"/>
  <c r="A32" i="39"/>
  <c r="A31" i="39"/>
  <c r="A30" i="39"/>
  <c r="A29" i="39"/>
  <c r="AT26" i="39"/>
  <c r="AP26" i="39"/>
  <c r="AK26" i="39"/>
  <c r="BK25" i="39"/>
  <c r="BG25" i="39"/>
  <c r="J24" i="39"/>
  <c r="J46" i="39" s="1"/>
  <c r="J68" i="39" s="1"/>
  <c r="G24" i="39"/>
  <c r="G46" i="39" s="1"/>
  <c r="G68" i="39" s="1"/>
  <c r="D24" i="39"/>
  <c r="D46" i="39" s="1"/>
  <c r="D68" i="39" s="1"/>
  <c r="A21" i="39"/>
  <c r="A20" i="39"/>
  <c r="A19" i="39"/>
  <c r="A18" i="39"/>
  <c r="A17" i="39"/>
  <c r="A16" i="39"/>
  <c r="A15" i="39"/>
  <c r="A14" i="39"/>
  <c r="A13" i="39"/>
  <c r="A12" i="39"/>
  <c r="A11" i="39"/>
  <c r="A10" i="39"/>
  <c r="A9" i="39"/>
  <c r="A8" i="39"/>
  <c r="BO7" i="39"/>
  <c r="BC4" i="39"/>
  <c r="AT4" i="39"/>
  <c r="AP4" i="39"/>
  <c r="AK4" i="39"/>
  <c r="BK3" i="39"/>
  <c r="BG3" i="39"/>
  <c r="AL21" i="37"/>
  <c r="AL28" i="37" s="1"/>
  <c r="AI21" i="37"/>
  <c r="AI28" i="37" s="1"/>
  <c r="AF21" i="37"/>
  <c r="AF28" i="37" s="1"/>
  <c r="K8" i="37"/>
  <c r="K7" i="37"/>
  <c r="H2" i="37"/>
  <c r="D2" i="37"/>
  <c r="A87" i="36"/>
  <c r="A86" i="36"/>
  <c r="A85" i="36"/>
  <c r="A84" i="36"/>
  <c r="A83" i="36"/>
  <c r="A82" i="36"/>
  <c r="A81" i="36"/>
  <c r="A80" i="36"/>
  <c r="A79" i="36"/>
  <c r="A78" i="36"/>
  <c r="A77" i="36"/>
  <c r="A76" i="36"/>
  <c r="A75" i="36"/>
  <c r="A74" i="36"/>
  <c r="A73" i="36"/>
  <c r="AT70" i="36"/>
  <c r="AP70" i="36"/>
  <c r="AK70" i="36"/>
  <c r="BK69" i="36"/>
  <c r="BG69" i="36"/>
  <c r="A65" i="36"/>
  <c r="A64" i="36"/>
  <c r="A63" i="36"/>
  <c r="A62" i="36"/>
  <c r="A61" i="36"/>
  <c r="A60" i="36"/>
  <c r="A59" i="36"/>
  <c r="A58" i="36"/>
  <c r="A57" i="36"/>
  <c r="A56" i="36"/>
  <c r="A55" i="36"/>
  <c r="A54" i="36"/>
  <c r="A53" i="36"/>
  <c r="A52" i="36"/>
  <c r="A51" i="36"/>
  <c r="AT48" i="36"/>
  <c r="AP48" i="36"/>
  <c r="AK48" i="36"/>
  <c r="BK47" i="36"/>
  <c r="BG47" i="36"/>
  <c r="A43" i="36"/>
  <c r="A42" i="36"/>
  <c r="A41" i="36"/>
  <c r="A40" i="36"/>
  <c r="A39" i="36"/>
  <c r="A38" i="36"/>
  <c r="A37" i="36"/>
  <c r="A36" i="36"/>
  <c r="A35" i="36"/>
  <c r="A34" i="36"/>
  <c r="U34" i="36" s="1"/>
  <c r="A33" i="36"/>
  <c r="A32" i="36"/>
  <c r="C32" i="36" s="1"/>
  <c r="A31" i="36"/>
  <c r="A30" i="36"/>
  <c r="A29" i="36"/>
  <c r="AT26" i="36"/>
  <c r="AP26" i="36"/>
  <c r="AK26" i="36"/>
  <c r="BK25" i="36"/>
  <c r="BG25" i="36"/>
  <c r="J24" i="36"/>
  <c r="J46" i="36" s="1"/>
  <c r="J68" i="36" s="1"/>
  <c r="G24" i="36"/>
  <c r="G46" i="36" s="1"/>
  <c r="G68" i="36" s="1"/>
  <c r="D24" i="36"/>
  <c r="D46" i="36" s="1"/>
  <c r="D68" i="36" s="1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BO7" i="36"/>
  <c r="AT4" i="36"/>
  <c r="AP4" i="36"/>
  <c r="AK4" i="36"/>
  <c r="BK3" i="36"/>
  <c r="BG3" i="36"/>
  <c r="BF10" i="36" l="1"/>
  <c r="BI10" i="36"/>
  <c r="BL10" i="36"/>
  <c r="BF43" i="36"/>
  <c r="BI43" i="36"/>
  <c r="BL43" i="36"/>
  <c r="BF57" i="36"/>
  <c r="BI57" i="36"/>
  <c r="BL57" i="36"/>
  <c r="BF75" i="36"/>
  <c r="BI75" i="36"/>
  <c r="BL75" i="36"/>
  <c r="BF87" i="36"/>
  <c r="BL87" i="36"/>
  <c r="BI87" i="36"/>
  <c r="BF12" i="39"/>
  <c r="BL12" i="39"/>
  <c r="BI12" i="39"/>
  <c r="AT35" i="39"/>
  <c r="BF35" i="39"/>
  <c r="BL35" i="39"/>
  <c r="BI35" i="39"/>
  <c r="BF53" i="39"/>
  <c r="BI53" i="39"/>
  <c r="BL53" i="39"/>
  <c r="BF65" i="39"/>
  <c r="BI65" i="39"/>
  <c r="BL65" i="39"/>
  <c r="BF79" i="39"/>
  <c r="BL79" i="39"/>
  <c r="BI79" i="39"/>
  <c r="BF11" i="36"/>
  <c r="BL11" i="36"/>
  <c r="BI11" i="36"/>
  <c r="AD15" i="36"/>
  <c r="BF15" i="36"/>
  <c r="BL15" i="36"/>
  <c r="BI15" i="36"/>
  <c r="X19" i="36"/>
  <c r="BF19" i="36"/>
  <c r="BL19" i="36"/>
  <c r="BI19" i="36"/>
  <c r="BF30" i="36"/>
  <c r="BL30" i="36"/>
  <c r="BI30" i="36"/>
  <c r="BF33" i="36"/>
  <c r="BI33" i="36"/>
  <c r="BL33" i="36"/>
  <c r="BF36" i="36"/>
  <c r="BL36" i="36"/>
  <c r="BI36" i="36"/>
  <c r="BF40" i="36"/>
  <c r="BL40" i="36"/>
  <c r="BI40" i="36"/>
  <c r="BF54" i="36"/>
  <c r="BI54" i="36"/>
  <c r="BL54" i="36"/>
  <c r="BF58" i="36"/>
  <c r="BI58" i="36"/>
  <c r="BL58" i="36"/>
  <c r="BF62" i="36"/>
  <c r="BI62" i="36"/>
  <c r="BL62" i="36"/>
  <c r="BF76" i="36"/>
  <c r="BL76" i="36"/>
  <c r="BI76" i="36"/>
  <c r="BF80" i="36"/>
  <c r="BI80" i="36"/>
  <c r="BL80" i="36"/>
  <c r="BF84" i="36"/>
  <c r="BI84" i="36"/>
  <c r="BL84" i="36"/>
  <c r="BF9" i="39"/>
  <c r="BI9" i="39"/>
  <c r="BL9" i="39"/>
  <c r="BF13" i="39"/>
  <c r="BI13" i="39"/>
  <c r="BL13" i="39"/>
  <c r="BF17" i="39"/>
  <c r="BI17" i="39"/>
  <c r="BL17" i="39"/>
  <c r="BF21" i="39"/>
  <c r="BI21" i="39"/>
  <c r="BL21" i="39"/>
  <c r="BF32" i="39"/>
  <c r="BI32" i="39"/>
  <c r="BL32" i="39"/>
  <c r="BF36" i="39"/>
  <c r="BI36" i="39"/>
  <c r="BL36" i="39"/>
  <c r="BF40" i="39"/>
  <c r="BI40" i="39"/>
  <c r="BL40" i="39"/>
  <c r="BF54" i="39"/>
  <c r="BL54" i="39"/>
  <c r="BI54" i="39"/>
  <c r="BF58" i="39"/>
  <c r="BL58" i="39"/>
  <c r="BI58" i="39"/>
  <c r="BF62" i="39"/>
  <c r="BL62" i="39"/>
  <c r="BI62" i="39"/>
  <c r="BF76" i="39"/>
  <c r="BI76" i="39"/>
  <c r="BL76" i="39"/>
  <c r="BF80" i="39"/>
  <c r="BI80" i="39"/>
  <c r="BL80" i="39"/>
  <c r="BF84" i="39"/>
  <c r="BI84" i="39"/>
  <c r="BL84" i="39"/>
  <c r="AD14" i="36"/>
  <c r="BF14" i="36"/>
  <c r="BI14" i="36"/>
  <c r="BL14" i="36"/>
  <c r="BF35" i="36"/>
  <c r="BI35" i="36"/>
  <c r="BL35" i="36"/>
  <c r="BF61" i="36"/>
  <c r="BL61" i="36"/>
  <c r="BI61" i="36"/>
  <c r="BF83" i="36"/>
  <c r="BL83" i="36"/>
  <c r="BI83" i="36"/>
  <c r="BF16" i="39"/>
  <c r="BL16" i="39"/>
  <c r="BI16" i="39"/>
  <c r="AT31" i="39"/>
  <c r="BF31" i="39"/>
  <c r="BL31" i="39"/>
  <c r="BI31" i="39"/>
  <c r="BF43" i="39"/>
  <c r="BL43" i="39"/>
  <c r="BI43" i="39"/>
  <c r="BF57" i="39"/>
  <c r="BI57" i="39"/>
  <c r="BL57" i="39"/>
  <c r="BF83" i="39"/>
  <c r="BL83" i="39"/>
  <c r="BI83" i="39"/>
  <c r="BF8" i="36"/>
  <c r="BI8" i="36"/>
  <c r="BL8" i="36"/>
  <c r="BF12" i="36"/>
  <c r="BI12" i="36"/>
  <c r="BL12" i="36"/>
  <c r="AD16" i="36"/>
  <c r="BF16" i="36"/>
  <c r="BI16" i="36"/>
  <c r="BL16" i="36"/>
  <c r="X20" i="36"/>
  <c r="BF20" i="36"/>
  <c r="BI20" i="36"/>
  <c r="BL20" i="36"/>
  <c r="BF31" i="36"/>
  <c r="BI31" i="36"/>
  <c r="BL31" i="36"/>
  <c r="BF34" i="36"/>
  <c r="BL34" i="36"/>
  <c r="BI34" i="36"/>
  <c r="BF37" i="36"/>
  <c r="BI37" i="36"/>
  <c r="BL37" i="36"/>
  <c r="BF41" i="36"/>
  <c r="BI41" i="36"/>
  <c r="BL41" i="36"/>
  <c r="BF51" i="36"/>
  <c r="BL51" i="36"/>
  <c r="BI51" i="36"/>
  <c r="BF55" i="36"/>
  <c r="BL55" i="36"/>
  <c r="BI55" i="36"/>
  <c r="BF59" i="36"/>
  <c r="BL59" i="36"/>
  <c r="BI59" i="36"/>
  <c r="BF63" i="36"/>
  <c r="BI63" i="36"/>
  <c r="BL63" i="36"/>
  <c r="BF73" i="36"/>
  <c r="BI73" i="36"/>
  <c r="BL73" i="36"/>
  <c r="BF77" i="36"/>
  <c r="BL77" i="36"/>
  <c r="BI77" i="36"/>
  <c r="BF81" i="36"/>
  <c r="BL81" i="36"/>
  <c r="BI81" i="36"/>
  <c r="BF85" i="36"/>
  <c r="BL85" i="36"/>
  <c r="BI85" i="36"/>
  <c r="BF7" i="39"/>
  <c r="BI7" i="39"/>
  <c r="BL7" i="39"/>
  <c r="BF10" i="39"/>
  <c r="BL10" i="39"/>
  <c r="BI10" i="39"/>
  <c r="BF14" i="39"/>
  <c r="BL14" i="39"/>
  <c r="BI14" i="39"/>
  <c r="BF18" i="39"/>
  <c r="BL18" i="39"/>
  <c r="BI18" i="39"/>
  <c r="AD29" i="39"/>
  <c r="BF29" i="39"/>
  <c r="BL29" i="39"/>
  <c r="BI29" i="39"/>
  <c r="AD33" i="39"/>
  <c r="BF33" i="39"/>
  <c r="BL33" i="39"/>
  <c r="BI33" i="39"/>
  <c r="BF37" i="39"/>
  <c r="BL37" i="39"/>
  <c r="BI37" i="39"/>
  <c r="BF41" i="39"/>
  <c r="BL41" i="39"/>
  <c r="BI41" i="39"/>
  <c r="BF51" i="39"/>
  <c r="BI51" i="39"/>
  <c r="BL51" i="39"/>
  <c r="BF55" i="39"/>
  <c r="BI55" i="39"/>
  <c r="BL55" i="39"/>
  <c r="BF59" i="39"/>
  <c r="BI59" i="39"/>
  <c r="BL59" i="39"/>
  <c r="BF63" i="39"/>
  <c r="BI63" i="39"/>
  <c r="BL63" i="39"/>
  <c r="BF73" i="39"/>
  <c r="BL73" i="39"/>
  <c r="BI73" i="39"/>
  <c r="BF77" i="39"/>
  <c r="BL77" i="39"/>
  <c r="BI77" i="39"/>
  <c r="BF81" i="39"/>
  <c r="BL81" i="39"/>
  <c r="BI81" i="39"/>
  <c r="BF85" i="39"/>
  <c r="BL85" i="39"/>
  <c r="BI85" i="39"/>
  <c r="BF7" i="36"/>
  <c r="BL7" i="36"/>
  <c r="BI7" i="36"/>
  <c r="BF18" i="36"/>
  <c r="BI18" i="36"/>
  <c r="BL18" i="36"/>
  <c r="BF29" i="36"/>
  <c r="BI29" i="36"/>
  <c r="BL29" i="36"/>
  <c r="BF39" i="36"/>
  <c r="BI39" i="36"/>
  <c r="BL39" i="36"/>
  <c r="BF53" i="36"/>
  <c r="BL53" i="36"/>
  <c r="BI53" i="36"/>
  <c r="BF65" i="36"/>
  <c r="BI65" i="36"/>
  <c r="BL65" i="36"/>
  <c r="BF79" i="36"/>
  <c r="BL79" i="36"/>
  <c r="BI79" i="36"/>
  <c r="BF8" i="39"/>
  <c r="BL8" i="39"/>
  <c r="BI8" i="39"/>
  <c r="BF20" i="39"/>
  <c r="BL20" i="39"/>
  <c r="BI20" i="39"/>
  <c r="BF39" i="39"/>
  <c r="BL39" i="39"/>
  <c r="BI39" i="39"/>
  <c r="BF61" i="39"/>
  <c r="BI61" i="39"/>
  <c r="BL61" i="39"/>
  <c r="BF75" i="39"/>
  <c r="BL75" i="39"/>
  <c r="BI75" i="39"/>
  <c r="BF87" i="39"/>
  <c r="BL87" i="39"/>
  <c r="BI87" i="39"/>
  <c r="BF9" i="36"/>
  <c r="BL9" i="36"/>
  <c r="BI9" i="36"/>
  <c r="BF13" i="36"/>
  <c r="BL13" i="36"/>
  <c r="BI13" i="36"/>
  <c r="BF17" i="36"/>
  <c r="BL17" i="36"/>
  <c r="BI17" i="36"/>
  <c r="AT21" i="36"/>
  <c r="BF21" i="36"/>
  <c r="BL21" i="36"/>
  <c r="BI21" i="36"/>
  <c r="BF32" i="36"/>
  <c r="BL32" i="36"/>
  <c r="BI32" i="36"/>
  <c r="BF38" i="36"/>
  <c r="BL38" i="36"/>
  <c r="BI38" i="36"/>
  <c r="BF42" i="36"/>
  <c r="BI42" i="36"/>
  <c r="BL42" i="36"/>
  <c r="BF52" i="36"/>
  <c r="BI52" i="36"/>
  <c r="BL52" i="36"/>
  <c r="BF56" i="36"/>
  <c r="BI56" i="36"/>
  <c r="BL56" i="36"/>
  <c r="BF60" i="36"/>
  <c r="BI60" i="36"/>
  <c r="BL60" i="36"/>
  <c r="BF64" i="36"/>
  <c r="BI64" i="36"/>
  <c r="BL64" i="36"/>
  <c r="BF74" i="36"/>
  <c r="BL74" i="36"/>
  <c r="BI74" i="36"/>
  <c r="BF78" i="36"/>
  <c r="BI78" i="36"/>
  <c r="BL78" i="36"/>
  <c r="BF82" i="36"/>
  <c r="BI82" i="36"/>
  <c r="BL82" i="36"/>
  <c r="BI86" i="36"/>
  <c r="BL86" i="36"/>
  <c r="BF86" i="36"/>
  <c r="BF11" i="39"/>
  <c r="BI11" i="39"/>
  <c r="BL11" i="39"/>
  <c r="BF15" i="39"/>
  <c r="BI15" i="39"/>
  <c r="BL15" i="39"/>
  <c r="BF19" i="39"/>
  <c r="BI19" i="39"/>
  <c r="BL19" i="39"/>
  <c r="BF30" i="39"/>
  <c r="BI30" i="39"/>
  <c r="BL30" i="39"/>
  <c r="BF34" i="39"/>
  <c r="BI34" i="39"/>
  <c r="BL34" i="39"/>
  <c r="BF38" i="39"/>
  <c r="BI38" i="39"/>
  <c r="BL38" i="39"/>
  <c r="BF42" i="39"/>
  <c r="BI42" i="39"/>
  <c r="BL42" i="39"/>
  <c r="BF52" i="39"/>
  <c r="BL52" i="39"/>
  <c r="BI52" i="39"/>
  <c r="BF56" i="39"/>
  <c r="BL56" i="39"/>
  <c r="BI56" i="39"/>
  <c r="BF60" i="39"/>
  <c r="BL60" i="39"/>
  <c r="BI60" i="39"/>
  <c r="BF64" i="39"/>
  <c r="BL64" i="39"/>
  <c r="BI64" i="39"/>
  <c r="BF74" i="39"/>
  <c r="BI74" i="39"/>
  <c r="BL74" i="39"/>
  <c r="BF78" i="39"/>
  <c r="BI78" i="39"/>
  <c r="BL78" i="39"/>
  <c r="BF82" i="39"/>
  <c r="BI82" i="39"/>
  <c r="BL82" i="39"/>
  <c r="BF86" i="39"/>
  <c r="BI86" i="39"/>
  <c r="BL86" i="39"/>
  <c r="D13" i="39"/>
  <c r="AT33" i="39"/>
  <c r="X13" i="39"/>
  <c r="AQ9" i="39"/>
  <c r="C9" i="39"/>
  <c r="AT13" i="39"/>
  <c r="AQ32" i="36"/>
  <c r="AQ36" i="36"/>
  <c r="C40" i="36"/>
  <c r="C11" i="36"/>
  <c r="X13" i="36"/>
  <c r="C36" i="36"/>
  <c r="AQ40" i="36"/>
  <c r="AQ11" i="36"/>
  <c r="U36" i="36"/>
  <c r="AK31" i="55"/>
  <c r="L37" i="45"/>
  <c r="O37" i="45"/>
  <c r="U37" i="45"/>
  <c r="V37" i="45"/>
  <c r="M37" i="45"/>
  <c r="K37" i="45"/>
  <c r="C9" i="36"/>
  <c r="AT13" i="36"/>
  <c r="C30" i="36"/>
  <c r="AQ34" i="36"/>
  <c r="C38" i="36"/>
  <c r="U9" i="39"/>
  <c r="C11" i="39"/>
  <c r="R37" i="45"/>
  <c r="T37" i="45"/>
  <c r="U9" i="36"/>
  <c r="U30" i="36"/>
  <c r="U38" i="36"/>
  <c r="U11" i="39"/>
  <c r="AQ9" i="36"/>
  <c r="U11" i="36"/>
  <c r="D13" i="36"/>
  <c r="AQ30" i="36"/>
  <c r="U32" i="36"/>
  <c r="C34" i="36"/>
  <c r="AQ38" i="36"/>
  <c r="U40" i="36"/>
  <c r="C42" i="36"/>
  <c r="AQ11" i="39"/>
  <c r="D33" i="39"/>
  <c r="N37" i="45"/>
  <c r="S37" i="45"/>
  <c r="S39" i="45"/>
  <c r="U39" i="45"/>
  <c r="R39" i="45"/>
  <c r="L39" i="45"/>
  <c r="N39" i="45"/>
  <c r="K39" i="45"/>
  <c r="T39" i="45"/>
  <c r="V39" i="45"/>
  <c r="M39" i="45"/>
  <c r="O39" i="45"/>
  <c r="T38" i="45"/>
  <c r="V38" i="45"/>
  <c r="M38" i="45"/>
  <c r="O38" i="45"/>
  <c r="S38" i="45"/>
  <c r="U38" i="45"/>
  <c r="R38" i="45"/>
  <c r="L38" i="45"/>
  <c r="N38" i="45"/>
  <c r="K38" i="45"/>
  <c r="T36" i="45"/>
  <c r="V36" i="45"/>
  <c r="M36" i="45"/>
  <c r="O36" i="45"/>
  <c r="S36" i="45"/>
  <c r="U36" i="45"/>
  <c r="R36" i="45"/>
  <c r="L36" i="45"/>
  <c r="N36" i="45"/>
  <c r="K36" i="45"/>
  <c r="T39" i="48"/>
  <c r="V39" i="48"/>
  <c r="M39" i="48"/>
  <c r="O39" i="48"/>
  <c r="S39" i="48"/>
  <c r="U39" i="48"/>
  <c r="R39" i="48"/>
  <c r="L39" i="48"/>
  <c r="N39" i="48"/>
  <c r="K39" i="48"/>
  <c r="S36" i="48"/>
  <c r="U36" i="48"/>
  <c r="R36" i="48"/>
  <c r="L36" i="48"/>
  <c r="N36" i="48"/>
  <c r="K36" i="48"/>
  <c r="T36" i="48"/>
  <c r="V36" i="48"/>
  <c r="M36" i="48"/>
  <c r="O36" i="48"/>
  <c r="T37" i="48"/>
  <c r="V37" i="48"/>
  <c r="M37" i="48"/>
  <c r="O37" i="48"/>
  <c r="S37" i="48"/>
  <c r="U37" i="48"/>
  <c r="R37" i="48"/>
  <c r="L37" i="48"/>
  <c r="N37" i="48"/>
  <c r="K37" i="48"/>
  <c r="S36" i="51"/>
  <c r="U36" i="51"/>
  <c r="U12" i="51" s="1"/>
  <c r="R36" i="51"/>
  <c r="L36" i="51"/>
  <c r="N36" i="51"/>
  <c r="U11" i="51" s="1"/>
  <c r="K36" i="51"/>
  <c r="T36" i="51"/>
  <c r="N12" i="51" s="1"/>
  <c r="V36" i="51"/>
  <c r="AB12" i="51" s="1"/>
  <c r="M36" i="51"/>
  <c r="N11" i="51" s="1"/>
  <c r="O36" i="51"/>
  <c r="AB11" i="51" s="1"/>
  <c r="S38" i="48"/>
  <c r="U38" i="48"/>
  <c r="R38" i="48"/>
  <c r="L38" i="48"/>
  <c r="N38" i="48"/>
  <c r="K38" i="48"/>
  <c r="T38" i="48"/>
  <c r="V38" i="48"/>
  <c r="M38" i="48"/>
  <c r="O38" i="48"/>
  <c r="T39" i="53"/>
  <c r="V39" i="53"/>
  <c r="M39" i="53"/>
  <c r="O39" i="53"/>
  <c r="S39" i="53"/>
  <c r="U39" i="53"/>
  <c r="R39" i="53"/>
  <c r="L39" i="53"/>
  <c r="N39" i="53"/>
  <c r="K39" i="53"/>
  <c r="S36" i="53"/>
  <c r="U36" i="53"/>
  <c r="R36" i="53"/>
  <c r="L36" i="53"/>
  <c r="N36" i="53"/>
  <c r="K36" i="53"/>
  <c r="T36" i="53"/>
  <c r="V36" i="53"/>
  <c r="M36" i="53"/>
  <c r="O36" i="53"/>
  <c r="T37" i="53"/>
  <c r="V37" i="53"/>
  <c r="M37" i="53"/>
  <c r="O37" i="53"/>
  <c r="S37" i="53"/>
  <c r="U37" i="53"/>
  <c r="R37" i="53"/>
  <c r="L37" i="53"/>
  <c r="N37" i="53"/>
  <c r="K37" i="53"/>
  <c r="S38" i="53"/>
  <c r="U38" i="53"/>
  <c r="R38" i="53"/>
  <c r="L38" i="53"/>
  <c r="N38" i="53"/>
  <c r="K38" i="53"/>
  <c r="T38" i="53"/>
  <c r="V38" i="53"/>
  <c r="M38" i="53"/>
  <c r="O38" i="53"/>
  <c r="N8" i="39"/>
  <c r="AC8" i="39"/>
  <c r="N10" i="39"/>
  <c r="AC10" i="39"/>
  <c r="N12" i="39"/>
  <c r="AC12" i="39"/>
  <c r="X29" i="39"/>
  <c r="C8" i="39"/>
  <c r="U8" i="39"/>
  <c r="AQ8" i="39"/>
  <c r="N9" i="39"/>
  <c r="AC9" i="39"/>
  <c r="C10" i="39"/>
  <c r="U10" i="39"/>
  <c r="AQ10" i="39"/>
  <c r="N11" i="39"/>
  <c r="AC11" i="39"/>
  <c r="C12" i="39"/>
  <c r="U12" i="39"/>
  <c r="AQ12" i="39"/>
  <c r="P13" i="39"/>
  <c r="AD13" i="39"/>
  <c r="D29" i="39"/>
  <c r="AT29" i="39"/>
  <c r="X33" i="39"/>
  <c r="K20" i="39"/>
  <c r="R20" i="39"/>
  <c r="Y20" i="39"/>
  <c r="AG20" i="39"/>
  <c r="K21" i="39"/>
  <c r="R21" i="39"/>
  <c r="Y21" i="39"/>
  <c r="AG21" i="39"/>
  <c r="P31" i="39"/>
  <c r="AD31" i="39"/>
  <c r="P35" i="39"/>
  <c r="AD35" i="39"/>
  <c r="K51" i="39"/>
  <c r="R51" i="39"/>
  <c r="Y51" i="39"/>
  <c r="AG51" i="39"/>
  <c r="K52" i="39"/>
  <c r="R52" i="39"/>
  <c r="Y52" i="39"/>
  <c r="AG52" i="39"/>
  <c r="K53" i="39"/>
  <c r="R53" i="39"/>
  <c r="Y53" i="39"/>
  <c r="AG53" i="39"/>
  <c r="K54" i="39"/>
  <c r="R54" i="39"/>
  <c r="Y54" i="39"/>
  <c r="AG54" i="39"/>
  <c r="K55" i="39"/>
  <c r="R55" i="39"/>
  <c r="Y55" i="39"/>
  <c r="AG55" i="39"/>
  <c r="K56" i="39"/>
  <c r="R56" i="39"/>
  <c r="Y56" i="39"/>
  <c r="AG56" i="39"/>
  <c r="K57" i="39"/>
  <c r="Y57" i="39"/>
  <c r="K58" i="39"/>
  <c r="R58" i="39"/>
  <c r="Y58" i="39"/>
  <c r="AG58" i="39"/>
  <c r="K59" i="39"/>
  <c r="R59" i="39"/>
  <c r="Y59" i="39"/>
  <c r="AG59" i="39"/>
  <c r="K60" i="39"/>
  <c r="R60" i="39"/>
  <c r="Y60" i="39"/>
  <c r="AG60" i="39"/>
  <c r="K61" i="39"/>
  <c r="R61" i="39"/>
  <c r="Y61" i="39"/>
  <c r="AG61" i="39"/>
  <c r="K62" i="39"/>
  <c r="R62" i="39"/>
  <c r="Y62" i="39"/>
  <c r="AG62" i="39"/>
  <c r="K63" i="39"/>
  <c r="R63" i="39"/>
  <c r="Y63" i="39"/>
  <c r="AG63" i="39"/>
  <c r="K64" i="39"/>
  <c r="R64" i="39"/>
  <c r="Y64" i="39"/>
  <c r="AG64" i="39"/>
  <c r="K65" i="39"/>
  <c r="R65" i="39"/>
  <c r="Y65" i="39"/>
  <c r="AG65" i="39"/>
  <c r="K8" i="39"/>
  <c r="R8" i="39"/>
  <c r="Y8" i="39"/>
  <c r="AG8" i="39"/>
  <c r="K9" i="39"/>
  <c r="R9" i="39"/>
  <c r="Y9" i="39"/>
  <c r="AG9" i="39"/>
  <c r="K10" i="39"/>
  <c r="R10" i="39"/>
  <c r="Y10" i="39"/>
  <c r="AG10" i="39"/>
  <c r="K11" i="39"/>
  <c r="R11" i="39"/>
  <c r="Y11" i="39"/>
  <c r="AG11" i="39"/>
  <c r="K12" i="39"/>
  <c r="R12" i="39"/>
  <c r="Y12" i="39"/>
  <c r="AG12" i="39"/>
  <c r="M13" i="39"/>
  <c r="S13" i="39"/>
  <c r="AA13" i="39"/>
  <c r="AL13" i="39"/>
  <c r="C20" i="39"/>
  <c r="N20" i="39"/>
  <c r="U20" i="39"/>
  <c r="AC20" i="39"/>
  <c r="AQ20" i="39"/>
  <c r="C21" i="39"/>
  <c r="N21" i="39"/>
  <c r="U21" i="39"/>
  <c r="AC21" i="39"/>
  <c r="AQ21" i="39"/>
  <c r="P29" i="39"/>
  <c r="D31" i="39"/>
  <c r="X31" i="39"/>
  <c r="P33" i="39"/>
  <c r="D35" i="39"/>
  <c r="X35" i="39"/>
  <c r="C51" i="39"/>
  <c r="N51" i="39"/>
  <c r="U51" i="39"/>
  <c r="AC51" i="39"/>
  <c r="AQ51" i="39"/>
  <c r="C52" i="39"/>
  <c r="N52" i="39"/>
  <c r="U52" i="39"/>
  <c r="AC52" i="39"/>
  <c r="AQ52" i="39"/>
  <c r="C53" i="39"/>
  <c r="N53" i="39"/>
  <c r="U53" i="39"/>
  <c r="AC53" i="39"/>
  <c r="AQ53" i="39"/>
  <c r="C54" i="39"/>
  <c r="N54" i="39"/>
  <c r="U54" i="39"/>
  <c r="AC54" i="39"/>
  <c r="AQ54" i="39"/>
  <c r="C55" i="39"/>
  <c r="N55" i="39"/>
  <c r="U55" i="39"/>
  <c r="AC55" i="39"/>
  <c r="AQ55" i="39"/>
  <c r="C56" i="39"/>
  <c r="N56" i="39"/>
  <c r="U56" i="39"/>
  <c r="AC56" i="39"/>
  <c r="AQ56" i="39"/>
  <c r="C57" i="39"/>
  <c r="R57" i="39"/>
  <c r="AG57" i="39"/>
  <c r="C58" i="39"/>
  <c r="N58" i="39"/>
  <c r="U58" i="39"/>
  <c r="AC58" i="39"/>
  <c r="AQ58" i="39"/>
  <c r="C59" i="39"/>
  <c r="N59" i="39"/>
  <c r="U59" i="39"/>
  <c r="AC59" i="39"/>
  <c r="AQ59" i="39"/>
  <c r="C60" i="39"/>
  <c r="N60" i="39"/>
  <c r="U60" i="39"/>
  <c r="AC60" i="39"/>
  <c r="AQ60" i="39"/>
  <c r="C61" i="39"/>
  <c r="N61" i="39"/>
  <c r="U61" i="39"/>
  <c r="AC61" i="39"/>
  <c r="AQ61" i="39"/>
  <c r="C62" i="39"/>
  <c r="N62" i="39"/>
  <c r="U62" i="39"/>
  <c r="AC62" i="39"/>
  <c r="AQ62" i="39"/>
  <c r="C63" i="39"/>
  <c r="N63" i="39"/>
  <c r="U63" i="39"/>
  <c r="AC63" i="39"/>
  <c r="AQ63" i="39"/>
  <c r="C64" i="39"/>
  <c r="N64" i="39"/>
  <c r="U64" i="39"/>
  <c r="AC64" i="39"/>
  <c r="AQ64" i="39"/>
  <c r="C65" i="39"/>
  <c r="N65" i="39"/>
  <c r="U65" i="39"/>
  <c r="AC65" i="39"/>
  <c r="AQ65" i="39"/>
  <c r="AT19" i="39"/>
  <c r="AL19" i="39"/>
  <c r="AD19" i="39"/>
  <c r="AQ30" i="39"/>
  <c r="AG30" i="39"/>
  <c r="AC30" i="39"/>
  <c r="Y30" i="39"/>
  <c r="U30" i="39"/>
  <c r="R30" i="39"/>
  <c r="N30" i="39"/>
  <c r="K30" i="39"/>
  <c r="C30" i="39"/>
  <c r="AQ32" i="39"/>
  <c r="AG32" i="39"/>
  <c r="AC32" i="39"/>
  <c r="Y32" i="39"/>
  <c r="U32" i="39"/>
  <c r="R32" i="39"/>
  <c r="N32" i="39"/>
  <c r="K32" i="39"/>
  <c r="C32" i="39"/>
  <c r="AQ34" i="39"/>
  <c r="AG34" i="39"/>
  <c r="AC34" i="39"/>
  <c r="Y34" i="39"/>
  <c r="U34" i="39"/>
  <c r="R34" i="39"/>
  <c r="N34" i="39"/>
  <c r="K34" i="39"/>
  <c r="C34" i="39"/>
  <c r="D14" i="39"/>
  <c r="M14" i="39"/>
  <c r="P14" i="39"/>
  <c r="S14" i="39"/>
  <c r="X14" i="39"/>
  <c r="AA14" i="39"/>
  <c r="AD14" i="39"/>
  <c r="AL14" i="39"/>
  <c r="AT14" i="39"/>
  <c r="D15" i="39"/>
  <c r="M15" i="39"/>
  <c r="P15" i="39"/>
  <c r="S15" i="39"/>
  <c r="X15" i="39"/>
  <c r="AA15" i="39"/>
  <c r="AD15" i="39"/>
  <c r="AL15" i="39"/>
  <c r="AT15" i="39"/>
  <c r="D16" i="39"/>
  <c r="M16" i="39"/>
  <c r="P16" i="39"/>
  <c r="S16" i="39"/>
  <c r="X16" i="39"/>
  <c r="AA16" i="39"/>
  <c r="AD16" i="39"/>
  <c r="AL16" i="39"/>
  <c r="AT16" i="39"/>
  <c r="D17" i="39"/>
  <c r="M17" i="39"/>
  <c r="P17" i="39"/>
  <c r="S17" i="39"/>
  <c r="X17" i="39"/>
  <c r="AA17" i="39"/>
  <c r="AD17" i="39"/>
  <c r="AL17" i="39"/>
  <c r="AT17" i="39"/>
  <c r="D18" i="39"/>
  <c r="M18" i="39"/>
  <c r="P18" i="39"/>
  <c r="S18" i="39"/>
  <c r="X18" i="39"/>
  <c r="AA18" i="39"/>
  <c r="AD18" i="39"/>
  <c r="AL18" i="39"/>
  <c r="AT18" i="39"/>
  <c r="D19" i="39"/>
  <c r="M19" i="39"/>
  <c r="P19" i="39"/>
  <c r="S19" i="39"/>
  <c r="X19" i="39"/>
  <c r="AA19" i="39"/>
  <c r="AG19" i="39"/>
  <c r="M30" i="39"/>
  <c r="S30" i="39"/>
  <c r="AA30" i="39"/>
  <c r="AL30" i="39"/>
  <c r="M32" i="39"/>
  <c r="S32" i="39"/>
  <c r="AA32" i="39"/>
  <c r="AL32" i="39"/>
  <c r="M34" i="39"/>
  <c r="S34" i="39"/>
  <c r="AA34" i="39"/>
  <c r="AL34" i="39"/>
  <c r="AQ29" i="39"/>
  <c r="AG29" i="39"/>
  <c r="AC29" i="39"/>
  <c r="Y29" i="39"/>
  <c r="U29" i="39"/>
  <c r="R29" i="39"/>
  <c r="N29" i="39"/>
  <c r="K29" i="39"/>
  <c r="C29" i="39"/>
  <c r="AQ31" i="39"/>
  <c r="AG31" i="39"/>
  <c r="AC31" i="39"/>
  <c r="Y31" i="39"/>
  <c r="U31" i="39"/>
  <c r="R31" i="39"/>
  <c r="N31" i="39"/>
  <c r="K31" i="39"/>
  <c r="C31" i="39"/>
  <c r="AQ33" i="39"/>
  <c r="AG33" i="39"/>
  <c r="AC33" i="39"/>
  <c r="Y33" i="39"/>
  <c r="U33" i="39"/>
  <c r="R33" i="39"/>
  <c r="N33" i="39"/>
  <c r="K33" i="39"/>
  <c r="C33" i="39"/>
  <c r="AQ35" i="39"/>
  <c r="AG35" i="39"/>
  <c r="AC35" i="39"/>
  <c r="Y35" i="39"/>
  <c r="U35" i="39"/>
  <c r="R35" i="39"/>
  <c r="N35" i="39"/>
  <c r="K35" i="39"/>
  <c r="C35" i="39"/>
  <c r="D7" i="39"/>
  <c r="M7" i="39"/>
  <c r="P7" i="39"/>
  <c r="S7" i="39"/>
  <c r="X7" i="39"/>
  <c r="AA7" i="39"/>
  <c r="AD7" i="39"/>
  <c r="AL7" i="39"/>
  <c r="AT7" i="39"/>
  <c r="C7" i="39"/>
  <c r="K7" i="39"/>
  <c r="N7" i="39"/>
  <c r="R7" i="39"/>
  <c r="U7" i="39"/>
  <c r="Y7" i="39"/>
  <c r="AC7" i="39"/>
  <c r="AG7" i="39"/>
  <c r="AQ7" i="39"/>
  <c r="D8" i="39"/>
  <c r="M8" i="39"/>
  <c r="P8" i="39"/>
  <c r="S8" i="39"/>
  <c r="X8" i="39"/>
  <c r="AA8" i="39"/>
  <c r="AD8" i="39"/>
  <c r="AL8" i="39"/>
  <c r="AT8" i="39"/>
  <c r="D9" i="39"/>
  <c r="M9" i="39"/>
  <c r="P9" i="39"/>
  <c r="S9" i="39"/>
  <c r="X9" i="39"/>
  <c r="AA9" i="39"/>
  <c r="AD9" i="39"/>
  <c r="AL9" i="39"/>
  <c r="AT9" i="39"/>
  <c r="D10" i="39"/>
  <c r="M10" i="39"/>
  <c r="P10" i="39"/>
  <c r="S10" i="39"/>
  <c r="X10" i="39"/>
  <c r="AA10" i="39"/>
  <c r="AD10" i="39"/>
  <c r="AL10" i="39"/>
  <c r="AT10" i="39"/>
  <c r="D11" i="39"/>
  <c r="M11" i="39"/>
  <c r="P11" i="39"/>
  <c r="S11" i="39"/>
  <c r="X11" i="39"/>
  <c r="AA11" i="39"/>
  <c r="AD11" i="39"/>
  <c r="AL11" i="39"/>
  <c r="AT11" i="39"/>
  <c r="D12" i="39"/>
  <c r="M12" i="39"/>
  <c r="P12" i="39"/>
  <c r="S12" i="39"/>
  <c r="X12" i="39"/>
  <c r="AA12" i="39"/>
  <c r="AD12" i="39"/>
  <c r="AL12" i="39"/>
  <c r="AT12" i="39"/>
  <c r="K13" i="39"/>
  <c r="N13" i="39"/>
  <c r="R13" i="39"/>
  <c r="U13" i="39"/>
  <c r="Y13" i="39"/>
  <c r="AC13" i="39"/>
  <c r="AG13" i="39"/>
  <c r="AQ13" i="39"/>
  <c r="C14" i="39"/>
  <c r="K14" i="39"/>
  <c r="N14" i="39"/>
  <c r="R14" i="39"/>
  <c r="U14" i="39"/>
  <c r="Y14" i="39"/>
  <c r="AC14" i="39"/>
  <c r="AG14" i="39"/>
  <c r="AQ14" i="39"/>
  <c r="C15" i="39"/>
  <c r="K15" i="39"/>
  <c r="N15" i="39"/>
  <c r="R15" i="39"/>
  <c r="U15" i="39"/>
  <c r="Y15" i="39"/>
  <c r="AC15" i="39"/>
  <c r="AG15" i="39"/>
  <c r="AQ15" i="39"/>
  <c r="C16" i="39"/>
  <c r="K16" i="39"/>
  <c r="N16" i="39"/>
  <c r="R16" i="39"/>
  <c r="U16" i="39"/>
  <c r="Y16" i="39"/>
  <c r="AC16" i="39"/>
  <c r="AG16" i="39"/>
  <c r="AQ16" i="39"/>
  <c r="C17" i="39"/>
  <c r="K17" i="39"/>
  <c r="N17" i="39"/>
  <c r="R17" i="39"/>
  <c r="U17" i="39"/>
  <c r="Y17" i="39"/>
  <c r="AC17" i="39"/>
  <c r="AG17" i="39"/>
  <c r="AQ17" i="39"/>
  <c r="C18" i="39"/>
  <c r="K18" i="39"/>
  <c r="N18" i="39"/>
  <c r="R18" i="39"/>
  <c r="U18" i="39"/>
  <c r="Y18" i="39"/>
  <c r="AC18" i="39"/>
  <c r="AG18" i="39"/>
  <c r="AQ18" i="39"/>
  <c r="C19" i="39"/>
  <c r="K19" i="39"/>
  <c r="N19" i="39"/>
  <c r="R19" i="39"/>
  <c r="U19" i="39"/>
  <c r="Y19" i="39"/>
  <c r="AC19" i="39"/>
  <c r="AQ19" i="39"/>
  <c r="M29" i="39"/>
  <c r="S29" i="39"/>
  <c r="AA29" i="39"/>
  <c r="AL29" i="39"/>
  <c r="D30" i="39"/>
  <c r="P30" i="39"/>
  <c r="X30" i="39"/>
  <c r="AD30" i="39"/>
  <c r="AT30" i="39"/>
  <c r="M31" i="39"/>
  <c r="S31" i="39"/>
  <c r="AA31" i="39"/>
  <c r="AL31" i="39"/>
  <c r="D32" i="39"/>
  <c r="P32" i="39"/>
  <c r="X32" i="39"/>
  <c r="AD32" i="39"/>
  <c r="AT32" i="39"/>
  <c r="M33" i="39"/>
  <c r="S33" i="39"/>
  <c r="AA33" i="39"/>
  <c r="AL33" i="39"/>
  <c r="D34" i="39"/>
  <c r="P34" i="39"/>
  <c r="X34" i="39"/>
  <c r="AD34" i="39"/>
  <c r="AT34" i="39"/>
  <c r="M35" i="39"/>
  <c r="S35" i="39"/>
  <c r="AA35" i="39"/>
  <c r="AL35" i="39"/>
  <c r="D36" i="39"/>
  <c r="M36" i="39"/>
  <c r="P36" i="39"/>
  <c r="S36" i="39"/>
  <c r="X36" i="39"/>
  <c r="AA36" i="39"/>
  <c r="AD36" i="39"/>
  <c r="AL36" i="39"/>
  <c r="AT36" i="39"/>
  <c r="D37" i="39"/>
  <c r="M37" i="39"/>
  <c r="P37" i="39"/>
  <c r="S37" i="39"/>
  <c r="X37" i="39"/>
  <c r="AA37" i="39"/>
  <c r="AD37" i="39"/>
  <c r="AL37" i="39"/>
  <c r="AT37" i="39"/>
  <c r="D38" i="39"/>
  <c r="M38" i="39"/>
  <c r="P38" i="39"/>
  <c r="S38" i="39"/>
  <c r="X38" i="39"/>
  <c r="AA38" i="39"/>
  <c r="AD38" i="39"/>
  <c r="AL38" i="39"/>
  <c r="AT38" i="39"/>
  <c r="D39" i="39"/>
  <c r="M39" i="39"/>
  <c r="P39" i="39"/>
  <c r="S39" i="39"/>
  <c r="X39" i="39"/>
  <c r="AA39" i="39"/>
  <c r="AD39" i="39"/>
  <c r="AL39" i="39"/>
  <c r="AT39" i="39"/>
  <c r="D40" i="39"/>
  <c r="M40" i="39"/>
  <c r="P40" i="39"/>
  <c r="S40" i="39"/>
  <c r="X40" i="39"/>
  <c r="AA40" i="39"/>
  <c r="AD40" i="39"/>
  <c r="AL40" i="39"/>
  <c r="AT40" i="39"/>
  <c r="D41" i="39"/>
  <c r="M41" i="39"/>
  <c r="P41" i="39"/>
  <c r="S41" i="39"/>
  <c r="X41" i="39"/>
  <c r="AA41" i="39"/>
  <c r="AD41" i="39"/>
  <c r="AL41" i="39"/>
  <c r="AT41" i="39"/>
  <c r="D42" i="39"/>
  <c r="M42" i="39"/>
  <c r="P42" i="39"/>
  <c r="S42" i="39"/>
  <c r="X42" i="39"/>
  <c r="AA42" i="39"/>
  <c r="AD42" i="39"/>
  <c r="AL42" i="39"/>
  <c r="AT42" i="39"/>
  <c r="D43" i="39"/>
  <c r="M43" i="39"/>
  <c r="P43" i="39"/>
  <c r="S43" i="39"/>
  <c r="X43" i="39"/>
  <c r="AA43" i="39"/>
  <c r="AD43" i="39"/>
  <c r="AL43" i="39"/>
  <c r="AT43" i="39"/>
  <c r="AT57" i="39"/>
  <c r="AL57" i="39"/>
  <c r="AD57" i="39"/>
  <c r="AA57" i="39"/>
  <c r="X57" i="39"/>
  <c r="S57" i="39"/>
  <c r="P57" i="39"/>
  <c r="M57" i="39"/>
  <c r="D20" i="39"/>
  <c r="M20" i="39"/>
  <c r="P20" i="39"/>
  <c r="S20" i="39"/>
  <c r="X20" i="39"/>
  <c r="AA20" i="39"/>
  <c r="AD20" i="39"/>
  <c r="AL20" i="39"/>
  <c r="AT20" i="39"/>
  <c r="D21" i="39"/>
  <c r="M21" i="39"/>
  <c r="P21" i="39"/>
  <c r="S21" i="39"/>
  <c r="X21" i="39"/>
  <c r="AA21" i="39"/>
  <c r="AD21" i="39"/>
  <c r="AL21" i="39"/>
  <c r="AT21" i="39"/>
  <c r="C36" i="39"/>
  <c r="K36" i="39"/>
  <c r="N36" i="39"/>
  <c r="R36" i="39"/>
  <c r="U36" i="39"/>
  <c r="Y36" i="39"/>
  <c r="AC36" i="39"/>
  <c r="AG36" i="39"/>
  <c r="AQ36" i="39"/>
  <c r="C37" i="39"/>
  <c r="K37" i="39"/>
  <c r="N37" i="39"/>
  <c r="R37" i="39"/>
  <c r="U37" i="39"/>
  <c r="Y37" i="39"/>
  <c r="AC37" i="39"/>
  <c r="AG37" i="39"/>
  <c r="AQ37" i="39"/>
  <c r="C38" i="39"/>
  <c r="K38" i="39"/>
  <c r="N38" i="39"/>
  <c r="R38" i="39"/>
  <c r="U38" i="39"/>
  <c r="Y38" i="39"/>
  <c r="AC38" i="39"/>
  <c r="AG38" i="39"/>
  <c r="AQ38" i="39"/>
  <c r="C39" i="39"/>
  <c r="K39" i="39"/>
  <c r="N39" i="39"/>
  <c r="R39" i="39"/>
  <c r="U39" i="39"/>
  <c r="Y39" i="39"/>
  <c r="AC39" i="39"/>
  <c r="AG39" i="39"/>
  <c r="AQ39" i="39"/>
  <c r="C40" i="39"/>
  <c r="K40" i="39"/>
  <c r="N40" i="39"/>
  <c r="R40" i="39"/>
  <c r="U40" i="39"/>
  <c r="Y40" i="39"/>
  <c r="AC40" i="39"/>
  <c r="AG40" i="39"/>
  <c r="AQ40" i="39"/>
  <c r="C41" i="39"/>
  <c r="K41" i="39"/>
  <c r="N41" i="39"/>
  <c r="R41" i="39"/>
  <c r="U41" i="39"/>
  <c r="Y41" i="39"/>
  <c r="AC41" i="39"/>
  <c r="AG41" i="39"/>
  <c r="AQ41" i="39"/>
  <c r="C42" i="39"/>
  <c r="K42" i="39"/>
  <c r="N42" i="39"/>
  <c r="R42" i="39"/>
  <c r="U42" i="39"/>
  <c r="Y42" i="39"/>
  <c r="AC42" i="39"/>
  <c r="AG42" i="39"/>
  <c r="AQ42" i="39"/>
  <c r="C43" i="39"/>
  <c r="K43" i="39"/>
  <c r="N43" i="39"/>
  <c r="R43" i="39"/>
  <c r="U43" i="39"/>
  <c r="Y43" i="39"/>
  <c r="AC43" i="39"/>
  <c r="AG43" i="39"/>
  <c r="AQ43" i="39"/>
  <c r="D51" i="39"/>
  <c r="M51" i="39"/>
  <c r="P51" i="39"/>
  <c r="S51" i="39"/>
  <c r="X51" i="39"/>
  <c r="AA51" i="39"/>
  <c r="AD51" i="39"/>
  <c r="AL51" i="39"/>
  <c r="AT51" i="39"/>
  <c r="D52" i="39"/>
  <c r="M52" i="39"/>
  <c r="P52" i="39"/>
  <c r="S52" i="39"/>
  <c r="X52" i="39"/>
  <c r="AA52" i="39"/>
  <c r="AD52" i="39"/>
  <c r="AL52" i="39"/>
  <c r="AT52" i="39"/>
  <c r="D53" i="39"/>
  <c r="M53" i="39"/>
  <c r="P53" i="39"/>
  <c r="S53" i="39"/>
  <c r="X53" i="39"/>
  <c r="AA53" i="39"/>
  <c r="AD53" i="39"/>
  <c r="AL53" i="39"/>
  <c r="AT53" i="39"/>
  <c r="D54" i="39"/>
  <c r="M54" i="39"/>
  <c r="P54" i="39"/>
  <c r="S54" i="39"/>
  <c r="X54" i="39"/>
  <c r="AA54" i="39"/>
  <c r="AD54" i="39"/>
  <c r="AL54" i="39"/>
  <c r="AT54" i="39"/>
  <c r="D55" i="39"/>
  <c r="M55" i="39"/>
  <c r="P55" i="39"/>
  <c r="S55" i="39"/>
  <c r="X55" i="39"/>
  <c r="AA55" i="39"/>
  <c r="AD55" i="39"/>
  <c r="AL55" i="39"/>
  <c r="AT55" i="39"/>
  <c r="D56" i="39"/>
  <c r="M56" i="39"/>
  <c r="P56" i="39"/>
  <c r="S56" i="39"/>
  <c r="X56" i="39"/>
  <c r="AA56" i="39"/>
  <c r="AD56" i="39"/>
  <c r="AL56" i="39"/>
  <c r="AT56" i="39"/>
  <c r="D57" i="39"/>
  <c r="N57" i="39"/>
  <c r="U57" i="39"/>
  <c r="AC57" i="39"/>
  <c r="AQ57" i="39"/>
  <c r="D58" i="39"/>
  <c r="M58" i="39"/>
  <c r="P58" i="39"/>
  <c r="S58" i="39"/>
  <c r="X58" i="39"/>
  <c r="AA58" i="39"/>
  <c r="AD58" i="39"/>
  <c r="AL58" i="39"/>
  <c r="AT58" i="39"/>
  <c r="D59" i="39"/>
  <c r="M59" i="39"/>
  <c r="P59" i="39"/>
  <c r="S59" i="39"/>
  <c r="X59" i="39"/>
  <c r="AA59" i="39"/>
  <c r="AD59" i="39"/>
  <c r="AL59" i="39"/>
  <c r="AT59" i="39"/>
  <c r="D60" i="39"/>
  <c r="M60" i="39"/>
  <c r="P60" i="39"/>
  <c r="S60" i="39"/>
  <c r="X60" i="39"/>
  <c r="AA60" i="39"/>
  <c r="AD60" i="39"/>
  <c r="AL60" i="39"/>
  <c r="AT60" i="39"/>
  <c r="D61" i="39"/>
  <c r="M61" i="39"/>
  <c r="P61" i="39"/>
  <c r="S61" i="39"/>
  <c r="X61" i="39"/>
  <c r="AA61" i="39"/>
  <c r="AD61" i="39"/>
  <c r="AL61" i="39"/>
  <c r="AT61" i="39"/>
  <c r="D62" i="39"/>
  <c r="M62" i="39"/>
  <c r="P62" i="39"/>
  <c r="S62" i="39"/>
  <c r="X62" i="39"/>
  <c r="AA62" i="39"/>
  <c r="AD62" i="39"/>
  <c r="AL62" i="39"/>
  <c r="AT62" i="39"/>
  <c r="D63" i="39"/>
  <c r="M63" i="39"/>
  <c r="P63" i="39"/>
  <c r="S63" i="39"/>
  <c r="X63" i="39"/>
  <c r="AA63" i="39"/>
  <c r="AD63" i="39"/>
  <c r="AL63" i="39"/>
  <c r="AT63" i="39"/>
  <c r="D64" i="39"/>
  <c r="M64" i="39"/>
  <c r="P64" i="39"/>
  <c r="S64" i="39"/>
  <c r="X64" i="39"/>
  <c r="AA64" i="39"/>
  <c r="AD64" i="39"/>
  <c r="AL64" i="39"/>
  <c r="AT64" i="39"/>
  <c r="D65" i="39"/>
  <c r="M65" i="39"/>
  <c r="P65" i="39"/>
  <c r="S65" i="39"/>
  <c r="X65" i="39"/>
  <c r="AA65" i="39"/>
  <c r="AD65" i="39"/>
  <c r="AL65" i="39"/>
  <c r="AT65" i="39"/>
  <c r="C73" i="39"/>
  <c r="K73" i="39"/>
  <c r="N73" i="39"/>
  <c r="R73" i="39"/>
  <c r="U73" i="39"/>
  <c r="Y73" i="39"/>
  <c r="AC73" i="39"/>
  <c r="AG73" i="39"/>
  <c r="AQ73" i="39"/>
  <c r="C74" i="39"/>
  <c r="K74" i="39"/>
  <c r="N74" i="39"/>
  <c r="R74" i="39"/>
  <c r="U74" i="39"/>
  <c r="Y74" i="39"/>
  <c r="AC74" i="39"/>
  <c r="AG74" i="39"/>
  <c r="AQ74" i="39"/>
  <c r="C75" i="39"/>
  <c r="K75" i="39"/>
  <c r="N75" i="39"/>
  <c r="R75" i="39"/>
  <c r="U75" i="39"/>
  <c r="Y75" i="39"/>
  <c r="AC75" i="39"/>
  <c r="AG75" i="39"/>
  <c r="AQ75" i="39"/>
  <c r="C76" i="39"/>
  <c r="K76" i="39"/>
  <c r="N76" i="39"/>
  <c r="R76" i="39"/>
  <c r="U76" i="39"/>
  <c r="Y76" i="39"/>
  <c r="AC76" i="39"/>
  <c r="AG76" i="39"/>
  <c r="AQ76" i="39"/>
  <c r="C77" i="39"/>
  <c r="K77" i="39"/>
  <c r="N77" i="39"/>
  <c r="R77" i="39"/>
  <c r="U77" i="39"/>
  <c r="Y77" i="39"/>
  <c r="AC77" i="39"/>
  <c r="AG77" i="39"/>
  <c r="AQ77" i="39"/>
  <c r="C78" i="39"/>
  <c r="K78" i="39"/>
  <c r="N78" i="39"/>
  <c r="R78" i="39"/>
  <c r="U78" i="39"/>
  <c r="Y78" i="39"/>
  <c r="AC78" i="39"/>
  <c r="AG78" i="39"/>
  <c r="AQ78" i="39"/>
  <c r="C79" i="39"/>
  <c r="K79" i="39"/>
  <c r="N79" i="39"/>
  <c r="R79" i="39"/>
  <c r="U79" i="39"/>
  <c r="Y79" i="39"/>
  <c r="AC79" i="39"/>
  <c r="AG79" i="39"/>
  <c r="AQ79" i="39"/>
  <c r="C80" i="39"/>
  <c r="K80" i="39"/>
  <c r="N80" i="39"/>
  <c r="R80" i="39"/>
  <c r="U80" i="39"/>
  <c r="Y80" i="39"/>
  <c r="AC80" i="39"/>
  <c r="AG80" i="39"/>
  <c r="AQ80" i="39"/>
  <c r="C81" i="39"/>
  <c r="K81" i="39"/>
  <c r="N81" i="39"/>
  <c r="R81" i="39"/>
  <c r="U81" i="39"/>
  <c r="Y81" i="39"/>
  <c r="AC81" i="39"/>
  <c r="AG81" i="39"/>
  <c r="AQ81" i="39"/>
  <c r="C82" i="39"/>
  <c r="K82" i="39"/>
  <c r="N82" i="39"/>
  <c r="R82" i="39"/>
  <c r="U82" i="39"/>
  <c r="Y82" i="39"/>
  <c r="AC82" i="39"/>
  <c r="AG82" i="39"/>
  <c r="AQ82" i="39"/>
  <c r="C83" i="39"/>
  <c r="K83" i="39"/>
  <c r="N83" i="39"/>
  <c r="R83" i="39"/>
  <c r="U83" i="39"/>
  <c r="Y83" i="39"/>
  <c r="AC83" i="39"/>
  <c r="AG83" i="39"/>
  <c r="AQ83" i="39"/>
  <c r="C84" i="39"/>
  <c r="K84" i="39"/>
  <c r="N84" i="39"/>
  <c r="R84" i="39"/>
  <c r="U84" i="39"/>
  <c r="Y84" i="39"/>
  <c r="AC84" i="39"/>
  <c r="AG84" i="39"/>
  <c r="AQ84" i="39"/>
  <c r="C85" i="39"/>
  <c r="K85" i="39"/>
  <c r="N85" i="39"/>
  <c r="R85" i="39"/>
  <c r="U85" i="39"/>
  <c r="Y85" i="39"/>
  <c r="AC85" i="39"/>
  <c r="AG85" i="39"/>
  <c r="AQ85" i="39"/>
  <c r="C86" i="39"/>
  <c r="K86" i="39"/>
  <c r="N86" i="39"/>
  <c r="R86" i="39"/>
  <c r="U86" i="39"/>
  <c r="Y86" i="39"/>
  <c r="AC86" i="39"/>
  <c r="AG86" i="39"/>
  <c r="AQ86" i="39"/>
  <c r="C87" i="39"/>
  <c r="K87" i="39"/>
  <c r="N87" i="39"/>
  <c r="R87" i="39"/>
  <c r="U87" i="39"/>
  <c r="Y87" i="39"/>
  <c r="AC87" i="39"/>
  <c r="AG87" i="39"/>
  <c r="AQ87" i="39"/>
  <c r="D73" i="39"/>
  <c r="M73" i="39"/>
  <c r="P73" i="39"/>
  <c r="S73" i="39"/>
  <c r="X73" i="39"/>
  <c r="AA73" i="39"/>
  <c r="AD73" i="39"/>
  <c r="AL73" i="39"/>
  <c r="AT73" i="39"/>
  <c r="D74" i="39"/>
  <c r="M74" i="39"/>
  <c r="P74" i="39"/>
  <c r="S74" i="39"/>
  <c r="X74" i="39"/>
  <c r="AA74" i="39"/>
  <c r="AD74" i="39"/>
  <c r="AL74" i="39"/>
  <c r="AT74" i="39"/>
  <c r="D75" i="39"/>
  <c r="M75" i="39"/>
  <c r="P75" i="39"/>
  <c r="S75" i="39"/>
  <c r="X75" i="39"/>
  <c r="AA75" i="39"/>
  <c r="AD75" i="39"/>
  <c r="AL75" i="39"/>
  <c r="AT75" i="39"/>
  <c r="D76" i="39"/>
  <c r="M76" i="39"/>
  <c r="P76" i="39"/>
  <c r="S76" i="39"/>
  <c r="X76" i="39"/>
  <c r="AA76" i="39"/>
  <c r="AD76" i="39"/>
  <c r="AL76" i="39"/>
  <c r="AT76" i="39"/>
  <c r="D77" i="39"/>
  <c r="M77" i="39"/>
  <c r="P77" i="39"/>
  <c r="S77" i="39"/>
  <c r="X77" i="39"/>
  <c r="AA77" i="39"/>
  <c r="AD77" i="39"/>
  <c r="AL77" i="39"/>
  <c r="AT77" i="39"/>
  <c r="D78" i="39"/>
  <c r="M78" i="39"/>
  <c r="P78" i="39"/>
  <c r="S78" i="39"/>
  <c r="X78" i="39"/>
  <c r="AA78" i="39"/>
  <c r="AD78" i="39"/>
  <c r="AL78" i="39"/>
  <c r="AT78" i="39"/>
  <c r="D79" i="39"/>
  <c r="M79" i="39"/>
  <c r="P79" i="39"/>
  <c r="S79" i="39"/>
  <c r="X79" i="39"/>
  <c r="AA79" i="39"/>
  <c r="AD79" i="39"/>
  <c r="AL79" i="39"/>
  <c r="AT79" i="39"/>
  <c r="D80" i="39"/>
  <c r="M80" i="39"/>
  <c r="P80" i="39"/>
  <c r="S80" i="39"/>
  <c r="X80" i="39"/>
  <c r="AA80" i="39"/>
  <c r="AD80" i="39"/>
  <c r="AL80" i="39"/>
  <c r="AT80" i="39"/>
  <c r="D81" i="39"/>
  <c r="M81" i="39"/>
  <c r="P81" i="39"/>
  <c r="S81" i="39"/>
  <c r="X81" i="39"/>
  <c r="AA81" i="39"/>
  <c r="AD81" i="39"/>
  <c r="AL81" i="39"/>
  <c r="AT81" i="39"/>
  <c r="D82" i="39"/>
  <c r="M82" i="39"/>
  <c r="P82" i="39"/>
  <c r="S82" i="39"/>
  <c r="X82" i="39"/>
  <c r="AA82" i="39"/>
  <c r="AD82" i="39"/>
  <c r="AL82" i="39"/>
  <c r="AT82" i="39"/>
  <c r="D83" i="39"/>
  <c r="M83" i="39"/>
  <c r="P83" i="39"/>
  <c r="S83" i="39"/>
  <c r="X83" i="39"/>
  <c r="AA83" i="39"/>
  <c r="AD83" i="39"/>
  <c r="AL83" i="39"/>
  <c r="AT83" i="39"/>
  <c r="D84" i="39"/>
  <c r="M84" i="39"/>
  <c r="P84" i="39"/>
  <c r="S84" i="39"/>
  <c r="X84" i="39"/>
  <c r="AA84" i="39"/>
  <c r="AD84" i="39"/>
  <c r="AL84" i="39"/>
  <c r="AT84" i="39"/>
  <c r="D85" i="39"/>
  <c r="M85" i="39"/>
  <c r="P85" i="39"/>
  <c r="S85" i="39"/>
  <c r="X85" i="39"/>
  <c r="AA85" i="39"/>
  <c r="AD85" i="39"/>
  <c r="AL85" i="39"/>
  <c r="AT85" i="39"/>
  <c r="D86" i="39"/>
  <c r="M86" i="39"/>
  <c r="P86" i="39"/>
  <c r="S86" i="39"/>
  <c r="X86" i="39"/>
  <c r="AA86" i="39"/>
  <c r="AD86" i="39"/>
  <c r="AL86" i="39"/>
  <c r="AT86" i="39"/>
  <c r="D87" i="39"/>
  <c r="M87" i="39"/>
  <c r="P87" i="39"/>
  <c r="S87" i="39"/>
  <c r="X87" i="39"/>
  <c r="AA87" i="39"/>
  <c r="AD87" i="39"/>
  <c r="AL87" i="39"/>
  <c r="AT87" i="39"/>
  <c r="N8" i="36"/>
  <c r="AC8" i="36"/>
  <c r="N10" i="36"/>
  <c r="AC10" i="36"/>
  <c r="N12" i="36"/>
  <c r="AC12" i="36"/>
  <c r="N29" i="36"/>
  <c r="AC29" i="36"/>
  <c r="N31" i="36"/>
  <c r="AC31" i="36"/>
  <c r="N33" i="36"/>
  <c r="AC33" i="36"/>
  <c r="N35" i="36"/>
  <c r="AC35" i="36"/>
  <c r="N37" i="36"/>
  <c r="AC37" i="36"/>
  <c r="N39" i="36"/>
  <c r="AC39" i="36"/>
  <c r="N41" i="36"/>
  <c r="AC41" i="36"/>
  <c r="U42" i="36"/>
  <c r="AQ42" i="36"/>
  <c r="N43" i="36"/>
  <c r="AC43" i="36"/>
  <c r="C8" i="36"/>
  <c r="U8" i="36"/>
  <c r="AQ8" i="36"/>
  <c r="N9" i="36"/>
  <c r="AC9" i="36"/>
  <c r="C10" i="36"/>
  <c r="U10" i="36"/>
  <c r="AQ10" i="36"/>
  <c r="N11" i="36"/>
  <c r="AC11" i="36"/>
  <c r="C12" i="36"/>
  <c r="U12" i="36"/>
  <c r="AQ12" i="36"/>
  <c r="P13" i="36"/>
  <c r="AD13" i="36"/>
  <c r="C29" i="36"/>
  <c r="U29" i="36"/>
  <c r="AQ29" i="36"/>
  <c r="N30" i="36"/>
  <c r="AC30" i="36"/>
  <c r="C31" i="36"/>
  <c r="U31" i="36"/>
  <c r="AQ31" i="36"/>
  <c r="N32" i="36"/>
  <c r="AC32" i="36"/>
  <c r="C33" i="36"/>
  <c r="U33" i="36"/>
  <c r="AQ33" i="36"/>
  <c r="N34" i="36"/>
  <c r="AC34" i="36"/>
  <c r="C35" i="36"/>
  <c r="U35" i="36"/>
  <c r="AQ35" i="36"/>
  <c r="N36" i="36"/>
  <c r="AC36" i="36"/>
  <c r="C37" i="36"/>
  <c r="U37" i="36"/>
  <c r="AQ37" i="36"/>
  <c r="N38" i="36"/>
  <c r="AC38" i="36"/>
  <c r="C39" i="36"/>
  <c r="U39" i="36"/>
  <c r="AQ39" i="36"/>
  <c r="N40" i="36"/>
  <c r="AC40" i="36"/>
  <c r="C41" i="36"/>
  <c r="U41" i="36"/>
  <c r="AQ41" i="36"/>
  <c r="N42" i="36"/>
  <c r="AC42" i="36"/>
  <c r="C43" i="36"/>
  <c r="U43" i="36"/>
  <c r="AQ43" i="36"/>
  <c r="K58" i="36"/>
  <c r="R58" i="36"/>
  <c r="Y58" i="36"/>
  <c r="AG58" i="36"/>
  <c r="K59" i="36"/>
  <c r="R59" i="36"/>
  <c r="Y59" i="36"/>
  <c r="AG59" i="36"/>
  <c r="K60" i="36"/>
  <c r="R60" i="36"/>
  <c r="Y60" i="36"/>
  <c r="AG60" i="36"/>
  <c r="K61" i="36"/>
  <c r="R61" i="36"/>
  <c r="Y61" i="36"/>
  <c r="AG61" i="36"/>
  <c r="K62" i="36"/>
  <c r="R62" i="36"/>
  <c r="Y62" i="36"/>
  <c r="AG62" i="36"/>
  <c r="K63" i="36"/>
  <c r="R63" i="36"/>
  <c r="Y63" i="36"/>
  <c r="AG63" i="36"/>
  <c r="K64" i="36"/>
  <c r="R64" i="36"/>
  <c r="Y64" i="36"/>
  <c r="AG64" i="36"/>
  <c r="K65" i="36"/>
  <c r="R65" i="36"/>
  <c r="Y65" i="36"/>
  <c r="AG65" i="36"/>
  <c r="K8" i="36"/>
  <c r="R8" i="36"/>
  <c r="Y8" i="36"/>
  <c r="AG8" i="36"/>
  <c r="K9" i="36"/>
  <c r="R9" i="36"/>
  <c r="Y9" i="36"/>
  <c r="AG9" i="36"/>
  <c r="K10" i="36"/>
  <c r="R10" i="36"/>
  <c r="Y10" i="36"/>
  <c r="AG10" i="36"/>
  <c r="K11" i="36"/>
  <c r="R11" i="36"/>
  <c r="Y11" i="36"/>
  <c r="AG11" i="36"/>
  <c r="K12" i="36"/>
  <c r="R12" i="36"/>
  <c r="Y12" i="36"/>
  <c r="AG12" i="36"/>
  <c r="M13" i="36"/>
  <c r="S13" i="36"/>
  <c r="AA13" i="36"/>
  <c r="AL13" i="36"/>
  <c r="K29" i="36"/>
  <c r="R29" i="36"/>
  <c r="Y29" i="36"/>
  <c r="AG29" i="36"/>
  <c r="K30" i="36"/>
  <c r="R30" i="36"/>
  <c r="Y30" i="36"/>
  <c r="AG30" i="36"/>
  <c r="K31" i="36"/>
  <c r="R31" i="36"/>
  <c r="Y31" i="36"/>
  <c r="AG31" i="36"/>
  <c r="K32" i="36"/>
  <c r="R32" i="36"/>
  <c r="Y32" i="36"/>
  <c r="AG32" i="36"/>
  <c r="K33" i="36"/>
  <c r="R33" i="36"/>
  <c r="Y33" i="36"/>
  <c r="AG33" i="36"/>
  <c r="K34" i="36"/>
  <c r="R34" i="36"/>
  <c r="Y34" i="36"/>
  <c r="AG34" i="36"/>
  <c r="K35" i="36"/>
  <c r="R35" i="36"/>
  <c r="Y35" i="36"/>
  <c r="AG35" i="36"/>
  <c r="K36" i="36"/>
  <c r="R36" i="36"/>
  <c r="Y36" i="36"/>
  <c r="AG36" i="36"/>
  <c r="K37" i="36"/>
  <c r="R37" i="36"/>
  <c r="Y37" i="36"/>
  <c r="AG37" i="36"/>
  <c r="K38" i="36"/>
  <c r="R38" i="36"/>
  <c r="Y38" i="36"/>
  <c r="AG38" i="36"/>
  <c r="K39" i="36"/>
  <c r="R39" i="36"/>
  <c r="Y39" i="36"/>
  <c r="AG39" i="36"/>
  <c r="K40" i="36"/>
  <c r="R40" i="36"/>
  <c r="Y40" i="36"/>
  <c r="AG40" i="36"/>
  <c r="K41" i="36"/>
  <c r="R41" i="36"/>
  <c r="Y41" i="36"/>
  <c r="AG41" i="36"/>
  <c r="K42" i="36"/>
  <c r="R42" i="36"/>
  <c r="Y42" i="36"/>
  <c r="AG42" i="36"/>
  <c r="K43" i="36"/>
  <c r="R43" i="36"/>
  <c r="Y43" i="36"/>
  <c r="AG43" i="36"/>
  <c r="C58" i="36"/>
  <c r="N58" i="36"/>
  <c r="U58" i="36"/>
  <c r="AC58" i="36"/>
  <c r="AQ58" i="36"/>
  <c r="C59" i="36"/>
  <c r="N59" i="36"/>
  <c r="U59" i="36"/>
  <c r="AC59" i="36"/>
  <c r="AQ59" i="36"/>
  <c r="C60" i="36"/>
  <c r="N60" i="36"/>
  <c r="U60" i="36"/>
  <c r="AC60" i="36"/>
  <c r="AQ60" i="36"/>
  <c r="C61" i="36"/>
  <c r="N61" i="36"/>
  <c r="U61" i="36"/>
  <c r="AC61" i="36"/>
  <c r="AQ61" i="36"/>
  <c r="C62" i="36"/>
  <c r="N62" i="36"/>
  <c r="U62" i="36"/>
  <c r="AC62" i="36"/>
  <c r="AQ62" i="36"/>
  <c r="C63" i="36"/>
  <c r="N63" i="36"/>
  <c r="U63" i="36"/>
  <c r="AC63" i="36"/>
  <c r="AQ63" i="36"/>
  <c r="C64" i="36"/>
  <c r="N64" i="36"/>
  <c r="U64" i="36"/>
  <c r="AC64" i="36"/>
  <c r="AQ64" i="36"/>
  <c r="C65" i="36"/>
  <c r="N65" i="36"/>
  <c r="U65" i="36"/>
  <c r="AC65" i="36"/>
  <c r="AQ65" i="36"/>
  <c r="D14" i="36"/>
  <c r="P14" i="36"/>
  <c r="S14" i="36"/>
  <c r="AA14" i="36"/>
  <c r="AL14" i="36"/>
  <c r="AT14" i="36"/>
  <c r="D15" i="36"/>
  <c r="P15" i="36"/>
  <c r="S15" i="36"/>
  <c r="AA15" i="36"/>
  <c r="AL15" i="36"/>
  <c r="AT15" i="36"/>
  <c r="D16" i="36"/>
  <c r="P16" i="36"/>
  <c r="X16" i="36"/>
  <c r="AA16" i="36"/>
  <c r="AL16" i="36"/>
  <c r="AT16" i="36"/>
  <c r="D17" i="36"/>
  <c r="P17" i="36"/>
  <c r="X17" i="36"/>
  <c r="AD17" i="36"/>
  <c r="M18" i="36"/>
  <c r="S18" i="36"/>
  <c r="AA18" i="36"/>
  <c r="AL18" i="36"/>
  <c r="M19" i="36"/>
  <c r="S19" i="36"/>
  <c r="AA19" i="36"/>
  <c r="AD19" i="36"/>
  <c r="AL19" i="36"/>
  <c r="AT19" i="36"/>
  <c r="D20" i="36"/>
  <c r="M20" i="36"/>
  <c r="S20" i="36"/>
  <c r="AA20" i="36"/>
  <c r="AD20" i="36"/>
  <c r="AL20" i="36"/>
  <c r="AT20" i="36"/>
  <c r="D21" i="36"/>
  <c r="P21" i="36"/>
  <c r="X21" i="36"/>
  <c r="AD21" i="36"/>
  <c r="C7" i="36"/>
  <c r="K7" i="36"/>
  <c r="N7" i="36"/>
  <c r="R7" i="36"/>
  <c r="U7" i="36"/>
  <c r="Y7" i="36"/>
  <c r="AC7" i="36"/>
  <c r="AG7" i="36"/>
  <c r="AQ7" i="36"/>
  <c r="D8" i="36"/>
  <c r="M8" i="36"/>
  <c r="P8" i="36"/>
  <c r="S8" i="36"/>
  <c r="X8" i="36"/>
  <c r="AA8" i="36"/>
  <c r="AD8" i="36"/>
  <c r="AL8" i="36"/>
  <c r="AT8" i="36"/>
  <c r="D9" i="36"/>
  <c r="M9" i="36"/>
  <c r="P9" i="36"/>
  <c r="S9" i="36"/>
  <c r="X9" i="36"/>
  <c r="AA9" i="36"/>
  <c r="AD9" i="36"/>
  <c r="AL9" i="36"/>
  <c r="AT9" i="36"/>
  <c r="D10" i="36"/>
  <c r="M10" i="36"/>
  <c r="P10" i="36"/>
  <c r="S10" i="36"/>
  <c r="X10" i="36"/>
  <c r="AA10" i="36"/>
  <c r="AD10" i="36"/>
  <c r="AL10" i="36"/>
  <c r="AT10" i="36"/>
  <c r="D11" i="36"/>
  <c r="M11" i="36"/>
  <c r="P11" i="36"/>
  <c r="S11" i="36"/>
  <c r="X11" i="36"/>
  <c r="AA11" i="36"/>
  <c r="AD11" i="36"/>
  <c r="AL11" i="36"/>
  <c r="AT11" i="36"/>
  <c r="D12" i="36"/>
  <c r="M12" i="36"/>
  <c r="P12" i="36"/>
  <c r="S12" i="36"/>
  <c r="X12" i="36"/>
  <c r="AA12" i="36"/>
  <c r="AD12" i="36"/>
  <c r="AL12" i="36"/>
  <c r="AT12" i="36"/>
  <c r="K13" i="36"/>
  <c r="N13" i="36"/>
  <c r="R13" i="36"/>
  <c r="U13" i="36"/>
  <c r="Y13" i="36"/>
  <c r="AC13" i="36"/>
  <c r="AG13" i="36"/>
  <c r="AQ13" i="36"/>
  <c r="C14" i="36"/>
  <c r="K14" i="36"/>
  <c r="N14" i="36"/>
  <c r="R14" i="36"/>
  <c r="U14" i="36"/>
  <c r="Y14" i="36"/>
  <c r="AC14" i="36"/>
  <c r="AG14" i="36"/>
  <c r="AQ14" i="36"/>
  <c r="C15" i="36"/>
  <c r="K15" i="36"/>
  <c r="N15" i="36"/>
  <c r="R15" i="36"/>
  <c r="U15" i="36"/>
  <c r="Y15" i="36"/>
  <c r="AC15" i="36"/>
  <c r="AG15" i="36"/>
  <c r="AQ15" i="36"/>
  <c r="C16" i="36"/>
  <c r="K16" i="36"/>
  <c r="N16" i="36"/>
  <c r="R16" i="36"/>
  <c r="U16" i="36"/>
  <c r="Y16" i="36"/>
  <c r="AC16" i="36"/>
  <c r="AG16" i="36"/>
  <c r="AQ16" i="36"/>
  <c r="C17" i="36"/>
  <c r="K17" i="36"/>
  <c r="N17" i="36"/>
  <c r="R17" i="36"/>
  <c r="U17" i="36"/>
  <c r="Y17" i="36"/>
  <c r="AC17" i="36"/>
  <c r="AG17" i="36"/>
  <c r="AQ17" i="36"/>
  <c r="C18" i="36"/>
  <c r="K18" i="36"/>
  <c r="N18" i="36"/>
  <c r="R18" i="36"/>
  <c r="U18" i="36"/>
  <c r="Y18" i="36"/>
  <c r="AC18" i="36"/>
  <c r="AG18" i="36"/>
  <c r="AQ18" i="36"/>
  <c r="C19" i="36"/>
  <c r="K19" i="36"/>
  <c r="N19" i="36"/>
  <c r="R19" i="36"/>
  <c r="U19" i="36"/>
  <c r="Y19" i="36"/>
  <c r="AC19" i="36"/>
  <c r="AG19" i="36"/>
  <c r="AQ19" i="36"/>
  <c r="C20" i="36"/>
  <c r="K20" i="36"/>
  <c r="N20" i="36"/>
  <c r="R20" i="36"/>
  <c r="U20" i="36"/>
  <c r="Y20" i="36"/>
  <c r="AC20" i="36"/>
  <c r="AG20" i="36"/>
  <c r="AQ20" i="36"/>
  <c r="C21" i="36"/>
  <c r="K21" i="36"/>
  <c r="N21" i="36"/>
  <c r="R21" i="36"/>
  <c r="U21" i="36"/>
  <c r="Y21" i="36"/>
  <c r="AC21" i="36"/>
  <c r="AG21" i="36"/>
  <c r="AQ21" i="36"/>
  <c r="D29" i="36"/>
  <c r="M29" i="36"/>
  <c r="P29" i="36"/>
  <c r="S29" i="36"/>
  <c r="X29" i="36"/>
  <c r="AA29" i="36"/>
  <c r="AD29" i="36"/>
  <c r="AL29" i="36"/>
  <c r="AT29" i="36"/>
  <c r="D30" i="36"/>
  <c r="M30" i="36"/>
  <c r="P30" i="36"/>
  <c r="S30" i="36"/>
  <c r="X30" i="36"/>
  <c r="AA30" i="36"/>
  <c r="AD30" i="36"/>
  <c r="AL30" i="36"/>
  <c r="AT30" i="36"/>
  <c r="D31" i="36"/>
  <c r="M31" i="36"/>
  <c r="P31" i="36"/>
  <c r="S31" i="36"/>
  <c r="X31" i="36"/>
  <c r="AA31" i="36"/>
  <c r="AD31" i="36"/>
  <c r="AL31" i="36"/>
  <c r="AT31" i="36"/>
  <c r="D32" i="36"/>
  <c r="M32" i="36"/>
  <c r="P32" i="36"/>
  <c r="S32" i="36"/>
  <c r="X32" i="36"/>
  <c r="AA32" i="36"/>
  <c r="AD32" i="36"/>
  <c r="AL32" i="36"/>
  <c r="AT32" i="36"/>
  <c r="D33" i="36"/>
  <c r="M33" i="36"/>
  <c r="P33" i="36"/>
  <c r="S33" i="36"/>
  <c r="X33" i="36"/>
  <c r="AA33" i="36"/>
  <c r="AD33" i="36"/>
  <c r="AL33" i="36"/>
  <c r="AT33" i="36"/>
  <c r="D34" i="36"/>
  <c r="M34" i="36"/>
  <c r="P34" i="36"/>
  <c r="S34" i="36"/>
  <c r="X34" i="36"/>
  <c r="AA34" i="36"/>
  <c r="AD34" i="36"/>
  <c r="AL34" i="36"/>
  <c r="AT34" i="36"/>
  <c r="D35" i="36"/>
  <c r="M35" i="36"/>
  <c r="P35" i="36"/>
  <c r="S35" i="36"/>
  <c r="X35" i="36"/>
  <c r="AA35" i="36"/>
  <c r="AD35" i="36"/>
  <c r="AL35" i="36"/>
  <c r="AT35" i="36"/>
  <c r="D36" i="36"/>
  <c r="M36" i="36"/>
  <c r="P36" i="36"/>
  <c r="S36" i="36"/>
  <c r="X36" i="36"/>
  <c r="AA36" i="36"/>
  <c r="AD36" i="36"/>
  <c r="AL36" i="36"/>
  <c r="AT36" i="36"/>
  <c r="D37" i="36"/>
  <c r="M37" i="36"/>
  <c r="P37" i="36"/>
  <c r="S37" i="36"/>
  <c r="X37" i="36"/>
  <c r="AA37" i="36"/>
  <c r="AD37" i="36"/>
  <c r="AL37" i="36"/>
  <c r="AT37" i="36"/>
  <c r="D38" i="36"/>
  <c r="M38" i="36"/>
  <c r="P38" i="36"/>
  <c r="S38" i="36"/>
  <c r="X38" i="36"/>
  <c r="AA38" i="36"/>
  <c r="AD38" i="36"/>
  <c r="AL38" i="36"/>
  <c r="AT38" i="36"/>
  <c r="D39" i="36"/>
  <c r="M39" i="36"/>
  <c r="P39" i="36"/>
  <c r="S39" i="36"/>
  <c r="X39" i="36"/>
  <c r="AA39" i="36"/>
  <c r="AD39" i="36"/>
  <c r="AL39" i="36"/>
  <c r="AT39" i="36"/>
  <c r="D40" i="36"/>
  <c r="M40" i="36"/>
  <c r="P40" i="36"/>
  <c r="S40" i="36"/>
  <c r="X40" i="36"/>
  <c r="AA40" i="36"/>
  <c r="AD40" i="36"/>
  <c r="AL40" i="36"/>
  <c r="AT40" i="36"/>
  <c r="D41" i="36"/>
  <c r="M41" i="36"/>
  <c r="P41" i="36"/>
  <c r="S41" i="36"/>
  <c r="X41" i="36"/>
  <c r="AA41" i="36"/>
  <c r="AD41" i="36"/>
  <c r="AL41" i="36"/>
  <c r="AT41" i="36"/>
  <c r="D42" i="36"/>
  <c r="M42" i="36"/>
  <c r="P42" i="36"/>
  <c r="S42" i="36"/>
  <c r="X42" i="36"/>
  <c r="AA42" i="36"/>
  <c r="AD42" i="36"/>
  <c r="AL42" i="36"/>
  <c r="AT42" i="36"/>
  <c r="D43" i="36"/>
  <c r="M43" i="36"/>
  <c r="P43" i="36"/>
  <c r="S43" i="36"/>
  <c r="X43" i="36"/>
  <c r="AA43" i="36"/>
  <c r="AD43" i="36"/>
  <c r="AL43" i="36"/>
  <c r="AT43" i="36"/>
  <c r="C51" i="36"/>
  <c r="K51" i="36"/>
  <c r="N51" i="36"/>
  <c r="R51" i="36"/>
  <c r="U51" i="36"/>
  <c r="Y51" i="36"/>
  <c r="AC51" i="36"/>
  <c r="AG51" i="36"/>
  <c r="AQ51" i="36"/>
  <c r="C52" i="36"/>
  <c r="K52" i="36"/>
  <c r="N52" i="36"/>
  <c r="R52" i="36"/>
  <c r="U52" i="36"/>
  <c r="Y52" i="36"/>
  <c r="AC52" i="36"/>
  <c r="AG52" i="36"/>
  <c r="AQ52" i="36"/>
  <c r="C53" i="36"/>
  <c r="K53" i="36"/>
  <c r="N53" i="36"/>
  <c r="R53" i="36"/>
  <c r="U53" i="36"/>
  <c r="Y53" i="36"/>
  <c r="AC53" i="36"/>
  <c r="AG53" i="36"/>
  <c r="AQ53" i="36"/>
  <c r="C54" i="36"/>
  <c r="K54" i="36"/>
  <c r="N54" i="36"/>
  <c r="R54" i="36"/>
  <c r="U54" i="36"/>
  <c r="Y54" i="36"/>
  <c r="AC54" i="36"/>
  <c r="AG54" i="36"/>
  <c r="AQ54" i="36"/>
  <c r="C55" i="36"/>
  <c r="K55" i="36"/>
  <c r="N55" i="36"/>
  <c r="R55" i="36"/>
  <c r="U55" i="36"/>
  <c r="Y55" i="36"/>
  <c r="AC55" i="36"/>
  <c r="AG55" i="36"/>
  <c r="AQ55" i="36"/>
  <c r="C56" i="36"/>
  <c r="K56" i="36"/>
  <c r="N56" i="36"/>
  <c r="R56" i="36"/>
  <c r="U56" i="36"/>
  <c r="Y56" i="36"/>
  <c r="AC56" i="36"/>
  <c r="AG56" i="36"/>
  <c r="AQ56" i="36"/>
  <c r="C57" i="36"/>
  <c r="K57" i="36"/>
  <c r="R57" i="36"/>
  <c r="Y57" i="36"/>
  <c r="AG57" i="36"/>
  <c r="AT57" i="36"/>
  <c r="AL57" i="36"/>
  <c r="AD57" i="36"/>
  <c r="AA57" i="36"/>
  <c r="X57" i="36"/>
  <c r="S57" i="36"/>
  <c r="P57" i="36"/>
  <c r="M57" i="36"/>
  <c r="D7" i="36"/>
  <c r="M7" i="36"/>
  <c r="P7" i="36"/>
  <c r="S7" i="36"/>
  <c r="X7" i="36"/>
  <c r="AA7" i="36"/>
  <c r="AD7" i="36"/>
  <c r="AL7" i="36"/>
  <c r="AT7" i="36"/>
  <c r="M14" i="36"/>
  <c r="X14" i="36"/>
  <c r="M15" i="36"/>
  <c r="X15" i="36"/>
  <c r="M16" i="36"/>
  <c r="S16" i="36"/>
  <c r="M17" i="36"/>
  <c r="S17" i="36"/>
  <c r="AA17" i="36"/>
  <c r="AL17" i="36"/>
  <c r="AT17" i="36"/>
  <c r="D18" i="36"/>
  <c r="P18" i="36"/>
  <c r="X18" i="36"/>
  <c r="AD18" i="36"/>
  <c r="AT18" i="36"/>
  <c r="D19" i="36"/>
  <c r="P19" i="36"/>
  <c r="P20" i="36"/>
  <c r="M21" i="36"/>
  <c r="S21" i="36"/>
  <c r="AA21" i="36"/>
  <c r="AL21" i="36"/>
  <c r="D51" i="36"/>
  <c r="M51" i="36"/>
  <c r="P51" i="36"/>
  <c r="S51" i="36"/>
  <c r="X51" i="36"/>
  <c r="AA51" i="36"/>
  <c r="AD51" i="36"/>
  <c r="AL51" i="36"/>
  <c r="AT51" i="36"/>
  <c r="D52" i="36"/>
  <c r="M52" i="36"/>
  <c r="P52" i="36"/>
  <c r="S52" i="36"/>
  <c r="X52" i="36"/>
  <c r="AA52" i="36"/>
  <c r="AD52" i="36"/>
  <c r="AL52" i="36"/>
  <c r="AT52" i="36"/>
  <c r="D53" i="36"/>
  <c r="M53" i="36"/>
  <c r="P53" i="36"/>
  <c r="S53" i="36"/>
  <c r="X53" i="36"/>
  <c r="AA53" i="36"/>
  <c r="AD53" i="36"/>
  <c r="AL53" i="36"/>
  <c r="AT53" i="36"/>
  <c r="D54" i="36"/>
  <c r="M54" i="36"/>
  <c r="P54" i="36"/>
  <c r="S54" i="36"/>
  <c r="X54" i="36"/>
  <c r="AA54" i="36"/>
  <c r="AD54" i="36"/>
  <c r="AL54" i="36"/>
  <c r="AT54" i="36"/>
  <c r="D55" i="36"/>
  <c r="M55" i="36"/>
  <c r="P55" i="36"/>
  <c r="S55" i="36"/>
  <c r="X55" i="36"/>
  <c r="AA55" i="36"/>
  <c r="AD55" i="36"/>
  <c r="AL55" i="36"/>
  <c r="AT55" i="36"/>
  <c r="D56" i="36"/>
  <c r="M56" i="36"/>
  <c r="P56" i="36"/>
  <c r="S56" i="36"/>
  <c r="X56" i="36"/>
  <c r="AA56" i="36"/>
  <c r="AD56" i="36"/>
  <c r="AL56" i="36"/>
  <c r="AT56" i="36"/>
  <c r="D57" i="36"/>
  <c r="N57" i="36"/>
  <c r="U57" i="36"/>
  <c r="AC57" i="36"/>
  <c r="AQ57" i="36"/>
  <c r="D58" i="36"/>
  <c r="M58" i="36"/>
  <c r="P58" i="36"/>
  <c r="S58" i="36"/>
  <c r="X58" i="36"/>
  <c r="AA58" i="36"/>
  <c r="AD58" i="36"/>
  <c r="AL58" i="36"/>
  <c r="AT58" i="36"/>
  <c r="D59" i="36"/>
  <c r="M59" i="36"/>
  <c r="P59" i="36"/>
  <c r="S59" i="36"/>
  <c r="X59" i="36"/>
  <c r="AA59" i="36"/>
  <c r="AD59" i="36"/>
  <c r="AL59" i="36"/>
  <c r="AT59" i="36"/>
  <c r="D60" i="36"/>
  <c r="M60" i="36"/>
  <c r="P60" i="36"/>
  <c r="S60" i="36"/>
  <c r="X60" i="36"/>
  <c r="AA60" i="36"/>
  <c r="AD60" i="36"/>
  <c r="AL60" i="36"/>
  <c r="AT60" i="36"/>
  <c r="D61" i="36"/>
  <c r="M61" i="36"/>
  <c r="P61" i="36"/>
  <c r="S61" i="36"/>
  <c r="X61" i="36"/>
  <c r="AA61" i="36"/>
  <c r="AD61" i="36"/>
  <c r="AL61" i="36"/>
  <c r="AT61" i="36"/>
  <c r="D62" i="36"/>
  <c r="M62" i="36"/>
  <c r="P62" i="36"/>
  <c r="S62" i="36"/>
  <c r="X62" i="36"/>
  <c r="AA62" i="36"/>
  <c r="AD62" i="36"/>
  <c r="AL62" i="36"/>
  <c r="AT62" i="36"/>
  <c r="D63" i="36"/>
  <c r="M63" i="36"/>
  <c r="P63" i="36"/>
  <c r="S63" i="36"/>
  <c r="X63" i="36"/>
  <c r="AA63" i="36"/>
  <c r="AD63" i="36"/>
  <c r="AL63" i="36"/>
  <c r="AT63" i="36"/>
  <c r="D64" i="36"/>
  <c r="M64" i="36"/>
  <c r="P64" i="36"/>
  <c r="S64" i="36"/>
  <c r="X64" i="36"/>
  <c r="AA64" i="36"/>
  <c r="AD64" i="36"/>
  <c r="AL64" i="36"/>
  <c r="AT64" i="36"/>
  <c r="D65" i="36"/>
  <c r="M65" i="36"/>
  <c r="P65" i="36"/>
  <c r="S65" i="36"/>
  <c r="X65" i="36"/>
  <c r="AA65" i="36"/>
  <c r="AD65" i="36"/>
  <c r="AL65" i="36"/>
  <c r="AT65" i="36"/>
  <c r="C73" i="36"/>
  <c r="K73" i="36"/>
  <c r="N73" i="36"/>
  <c r="R73" i="36"/>
  <c r="U73" i="36"/>
  <c r="Y73" i="36"/>
  <c r="AC73" i="36"/>
  <c r="AG73" i="36"/>
  <c r="AQ73" i="36"/>
  <c r="C74" i="36"/>
  <c r="K74" i="36"/>
  <c r="N74" i="36"/>
  <c r="R74" i="36"/>
  <c r="U74" i="36"/>
  <c r="Y74" i="36"/>
  <c r="AC74" i="36"/>
  <c r="AG74" i="36"/>
  <c r="AQ74" i="36"/>
  <c r="C75" i="36"/>
  <c r="K75" i="36"/>
  <c r="N75" i="36"/>
  <c r="R75" i="36"/>
  <c r="U75" i="36"/>
  <c r="Y75" i="36"/>
  <c r="AC75" i="36"/>
  <c r="AG75" i="36"/>
  <c r="AQ75" i="36"/>
  <c r="C76" i="36"/>
  <c r="K76" i="36"/>
  <c r="N76" i="36"/>
  <c r="R76" i="36"/>
  <c r="U76" i="36"/>
  <c r="Y76" i="36"/>
  <c r="AC76" i="36"/>
  <c r="AG76" i="36"/>
  <c r="AQ76" i="36"/>
  <c r="C77" i="36"/>
  <c r="K77" i="36"/>
  <c r="N77" i="36"/>
  <c r="R77" i="36"/>
  <c r="U77" i="36"/>
  <c r="Y77" i="36"/>
  <c r="AC77" i="36"/>
  <c r="AG77" i="36"/>
  <c r="AQ77" i="36"/>
  <c r="C78" i="36"/>
  <c r="K78" i="36"/>
  <c r="N78" i="36"/>
  <c r="R78" i="36"/>
  <c r="U78" i="36"/>
  <c r="Y78" i="36"/>
  <c r="AC78" i="36"/>
  <c r="AG78" i="36"/>
  <c r="AQ78" i="36"/>
  <c r="C79" i="36"/>
  <c r="K79" i="36"/>
  <c r="N79" i="36"/>
  <c r="R79" i="36"/>
  <c r="U79" i="36"/>
  <c r="Y79" i="36"/>
  <c r="AC79" i="36"/>
  <c r="AG79" i="36"/>
  <c r="AQ79" i="36"/>
  <c r="C80" i="36"/>
  <c r="K80" i="36"/>
  <c r="N80" i="36"/>
  <c r="R80" i="36"/>
  <c r="U80" i="36"/>
  <c r="Y80" i="36"/>
  <c r="AC80" i="36"/>
  <c r="AG80" i="36"/>
  <c r="AQ80" i="36"/>
  <c r="C81" i="36"/>
  <c r="K81" i="36"/>
  <c r="N81" i="36"/>
  <c r="R81" i="36"/>
  <c r="U81" i="36"/>
  <c r="Y81" i="36"/>
  <c r="AC81" i="36"/>
  <c r="AG81" i="36"/>
  <c r="AQ81" i="36"/>
  <c r="C82" i="36"/>
  <c r="K82" i="36"/>
  <c r="N82" i="36"/>
  <c r="R82" i="36"/>
  <c r="U82" i="36"/>
  <c r="Y82" i="36"/>
  <c r="AC82" i="36"/>
  <c r="AG82" i="36"/>
  <c r="AQ82" i="36"/>
  <c r="C83" i="36"/>
  <c r="K83" i="36"/>
  <c r="N83" i="36"/>
  <c r="R83" i="36"/>
  <c r="U83" i="36"/>
  <c r="Y83" i="36"/>
  <c r="AC83" i="36"/>
  <c r="AG83" i="36"/>
  <c r="AQ83" i="36"/>
  <c r="C84" i="36"/>
  <c r="K84" i="36"/>
  <c r="N84" i="36"/>
  <c r="R84" i="36"/>
  <c r="U84" i="36"/>
  <c r="Y84" i="36"/>
  <c r="AC84" i="36"/>
  <c r="AG84" i="36"/>
  <c r="AQ84" i="36"/>
  <c r="C85" i="36"/>
  <c r="K85" i="36"/>
  <c r="N85" i="36"/>
  <c r="R85" i="36"/>
  <c r="U85" i="36"/>
  <c r="Y85" i="36"/>
  <c r="AC85" i="36"/>
  <c r="AG85" i="36"/>
  <c r="AQ85" i="36"/>
  <c r="C86" i="36"/>
  <c r="K86" i="36"/>
  <c r="N86" i="36"/>
  <c r="R86" i="36"/>
  <c r="U86" i="36"/>
  <c r="Y86" i="36"/>
  <c r="AC86" i="36"/>
  <c r="AG86" i="36"/>
  <c r="AQ86" i="36"/>
  <c r="C87" i="36"/>
  <c r="K87" i="36"/>
  <c r="N87" i="36"/>
  <c r="R87" i="36"/>
  <c r="U87" i="36"/>
  <c r="Y87" i="36"/>
  <c r="AC87" i="36"/>
  <c r="AG87" i="36"/>
  <c r="AQ87" i="36"/>
  <c r="D73" i="36"/>
  <c r="M73" i="36"/>
  <c r="P73" i="36"/>
  <c r="S73" i="36"/>
  <c r="X73" i="36"/>
  <c r="AA73" i="36"/>
  <c r="AD73" i="36"/>
  <c r="AL73" i="36"/>
  <c r="AT73" i="36"/>
  <c r="D74" i="36"/>
  <c r="M74" i="36"/>
  <c r="P74" i="36"/>
  <c r="S74" i="36"/>
  <c r="X74" i="36"/>
  <c r="AA74" i="36"/>
  <c r="AD74" i="36"/>
  <c r="AL74" i="36"/>
  <c r="AT74" i="36"/>
  <c r="D75" i="36"/>
  <c r="M75" i="36"/>
  <c r="P75" i="36"/>
  <c r="S75" i="36"/>
  <c r="X75" i="36"/>
  <c r="AA75" i="36"/>
  <c r="AD75" i="36"/>
  <c r="AL75" i="36"/>
  <c r="AT75" i="36"/>
  <c r="D76" i="36"/>
  <c r="M76" i="36"/>
  <c r="P76" i="36"/>
  <c r="S76" i="36"/>
  <c r="X76" i="36"/>
  <c r="AA76" i="36"/>
  <c r="AD76" i="36"/>
  <c r="AL76" i="36"/>
  <c r="AT76" i="36"/>
  <c r="D77" i="36"/>
  <c r="M77" i="36"/>
  <c r="P77" i="36"/>
  <c r="S77" i="36"/>
  <c r="X77" i="36"/>
  <c r="AA77" i="36"/>
  <c r="AD77" i="36"/>
  <c r="AL77" i="36"/>
  <c r="AT77" i="36"/>
  <c r="D78" i="36"/>
  <c r="M78" i="36"/>
  <c r="P78" i="36"/>
  <c r="S78" i="36"/>
  <c r="X78" i="36"/>
  <c r="AA78" i="36"/>
  <c r="AD78" i="36"/>
  <c r="AL78" i="36"/>
  <c r="AT78" i="36"/>
  <c r="D79" i="36"/>
  <c r="M79" i="36"/>
  <c r="P79" i="36"/>
  <c r="S79" i="36"/>
  <c r="X79" i="36"/>
  <c r="AA79" i="36"/>
  <c r="AD79" i="36"/>
  <c r="AL79" i="36"/>
  <c r="AT79" i="36"/>
  <c r="D80" i="36"/>
  <c r="M80" i="36"/>
  <c r="P80" i="36"/>
  <c r="S80" i="36"/>
  <c r="X80" i="36"/>
  <c r="AA80" i="36"/>
  <c r="AD80" i="36"/>
  <c r="AL80" i="36"/>
  <c r="AT80" i="36"/>
  <c r="D81" i="36"/>
  <c r="M81" i="36"/>
  <c r="P81" i="36"/>
  <c r="S81" i="36"/>
  <c r="X81" i="36"/>
  <c r="AA81" i="36"/>
  <c r="AD81" i="36"/>
  <c r="AL81" i="36"/>
  <c r="AT81" i="36"/>
  <c r="D82" i="36"/>
  <c r="M82" i="36"/>
  <c r="P82" i="36"/>
  <c r="S82" i="36"/>
  <c r="X82" i="36"/>
  <c r="AA82" i="36"/>
  <c r="AD82" i="36"/>
  <c r="AL82" i="36"/>
  <c r="AT82" i="36"/>
  <c r="D83" i="36"/>
  <c r="M83" i="36"/>
  <c r="P83" i="36"/>
  <c r="S83" i="36"/>
  <c r="X83" i="36"/>
  <c r="AA83" i="36"/>
  <c r="AD83" i="36"/>
  <c r="AL83" i="36"/>
  <c r="AT83" i="36"/>
  <c r="D84" i="36"/>
  <c r="M84" i="36"/>
  <c r="P84" i="36"/>
  <c r="S84" i="36"/>
  <c r="X84" i="36"/>
  <c r="AA84" i="36"/>
  <c r="AD84" i="36"/>
  <c r="AL84" i="36"/>
  <c r="AT84" i="36"/>
  <c r="D85" i="36"/>
  <c r="M85" i="36"/>
  <c r="P85" i="36"/>
  <c r="S85" i="36"/>
  <c r="X85" i="36"/>
  <c r="AA85" i="36"/>
  <c r="AD85" i="36"/>
  <c r="AL85" i="36"/>
  <c r="AT85" i="36"/>
  <c r="D86" i="36"/>
  <c r="M86" i="36"/>
  <c r="P86" i="36"/>
  <c r="S86" i="36"/>
  <c r="X86" i="36"/>
  <c r="AA86" i="36"/>
  <c r="AD86" i="36"/>
  <c r="AL86" i="36"/>
  <c r="AT86" i="36"/>
  <c r="D87" i="36"/>
  <c r="M87" i="36"/>
  <c r="P87" i="36"/>
  <c r="S87" i="36"/>
  <c r="X87" i="36"/>
  <c r="AA87" i="36"/>
  <c r="AD87" i="36"/>
  <c r="AL87" i="36"/>
  <c r="AT87" i="36"/>
  <c r="AL21" i="32"/>
  <c r="AL28" i="32" s="1"/>
  <c r="AI21" i="32"/>
  <c r="AI28" i="32" s="1"/>
  <c r="AF21" i="32"/>
  <c r="AF28" i="32" s="1"/>
  <c r="K8" i="32"/>
  <c r="K7" i="32"/>
  <c r="H2" i="32"/>
  <c r="D2" i="32"/>
  <c r="A87" i="31"/>
  <c r="A86" i="31"/>
  <c r="A85" i="31"/>
  <c r="A84" i="31"/>
  <c r="A83" i="31"/>
  <c r="A82" i="31"/>
  <c r="A81" i="31"/>
  <c r="A80" i="31"/>
  <c r="A79" i="31"/>
  <c r="A78" i="31"/>
  <c r="A77" i="31"/>
  <c r="A76" i="31"/>
  <c r="A75" i="31"/>
  <c r="A74" i="31"/>
  <c r="A73" i="31"/>
  <c r="AT70" i="31"/>
  <c r="AP70" i="31"/>
  <c r="AK70" i="31"/>
  <c r="BK69" i="31"/>
  <c r="BG69" i="31"/>
  <c r="A65" i="31"/>
  <c r="A64" i="31"/>
  <c r="A63" i="31"/>
  <c r="A62" i="31"/>
  <c r="A61" i="31"/>
  <c r="A60" i="31"/>
  <c r="A59" i="31"/>
  <c r="A58" i="31"/>
  <c r="A57" i="31"/>
  <c r="A56" i="31"/>
  <c r="A55" i="31"/>
  <c r="A54" i="31"/>
  <c r="A53" i="31"/>
  <c r="A52" i="31"/>
  <c r="A51" i="31"/>
  <c r="AT48" i="31"/>
  <c r="AP48" i="31"/>
  <c r="AK48" i="31"/>
  <c r="BK47" i="31"/>
  <c r="BG47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T26" i="31"/>
  <c r="AP26" i="31"/>
  <c r="AK26" i="31"/>
  <c r="BK25" i="31"/>
  <c r="BG25" i="31"/>
  <c r="J24" i="31"/>
  <c r="J46" i="31" s="1"/>
  <c r="J68" i="31" s="1"/>
  <c r="G24" i="31"/>
  <c r="G46" i="31" s="1"/>
  <c r="G68" i="31" s="1"/>
  <c r="D24" i="31"/>
  <c r="D46" i="31" s="1"/>
  <c r="D68" i="31" s="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BO7" i="31"/>
  <c r="BC4" i="31"/>
  <c r="AT4" i="31"/>
  <c r="AP4" i="31"/>
  <c r="AK4" i="31"/>
  <c r="BK3" i="31"/>
  <c r="BG3" i="31"/>
  <c r="AP48" i="14"/>
  <c r="J24" i="29"/>
  <c r="J46" i="29" s="1"/>
  <c r="J68" i="29" s="1"/>
  <c r="G24" i="29"/>
  <c r="G46" i="29" s="1"/>
  <c r="G68" i="29" s="1"/>
  <c r="D24" i="29"/>
  <c r="D46" i="29" s="1"/>
  <c r="D68" i="29" s="1"/>
  <c r="AL21" i="30"/>
  <c r="AL28" i="30" s="1"/>
  <c r="AI21" i="30"/>
  <c r="AI28" i="30" s="1"/>
  <c r="AF21" i="30"/>
  <c r="AF28" i="30" s="1"/>
  <c r="K8" i="30"/>
  <c r="K7" i="30"/>
  <c r="H2" i="30"/>
  <c r="D2" i="30"/>
  <c r="BF8" i="31" l="1"/>
  <c r="BI8" i="31"/>
  <c r="BL8" i="31"/>
  <c r="BF12" i="31"/>
  <c r="BI12" i="31"/>
  <c r="BL12" i="31"/>
  <c r="BF16" i="31"/>
  <c r="BI16" i="31"/>
  <c r="BL16" i="31"/>
  <c r="R20" i="31"/>
  <c r="BF20" i="31"/>
  <c r="BI20" i="31"/>
  <c r="BL20" i="31"/>
  <c r="BF31" i="31"/>
  <c r="BI31" i="31"/>
  <c r="BL31" i="31"/>
  <c r="AC35" i="31"/>
  <c r="BF35" i="31"/>
  <c r="BI35" i="31"/>
  <c r="BL35" i="31"/>
  <c r="AQ39" i="31"/>
  <c r="BF39" i="31"/>
  <c r="BI39" i="31"/>
  <c r="BL39" i="31"/>
  <c r="BF43" i="31"/>
  <c r="BI43" i="31"/>
  <c r="BL43" i="31"/>
  <c r="AC53" i="31"/>
  <c r="BF53" i="31"/>
  <c r="BL53" i="31"/>
  <c r="BI53" i="31"/>
  <c r="BF57" i="31"/>
  <c r="BL57" i="31"/>
  <c r="BI57" i="31"/>
  <c r="AG61" i="31"/>
  <c r="BF61" i="31"/>
  <c r="BL61" i="31"/>
  <c r="BI61" i="31"/>
  <c r="AG65" i="31"/>
  <c r="BF65" i="31"/>
  <c r="BL65" i="31"/>
  <c r="BI65" i="31"/>
  <c r="AQ75" i="31"/>
  <c r="BF75" i="31"/>
  <c r="BI75" i="31"/>
  <c r="BL75" i="31"/>
  <c r="Y79" i="31"/>
  <c r="BF79" i="31"/>
  <c r="BI79" i="31"/>
  <c r="BL79" i="31"/>
  <c r="BF83" i="31"/>
  <c r="BI83" i="31"/>
  <c r="BL83" i="31"/>
  <c r="BF87" i="31"/>
  <c r="BI87" i="31"/>
  <c r="BL87" i="31"/>
  <c r="BF9" i="31"/>
  <c r="BL9" i="31"/>
  <c r="BI9" i="31"/>
  <c r="P13" i="31"/>
  <c r="BF13" i="31"/>
  <c r="BL13" i="31"/>
  <c r="BI13" i="31"/>
  <c r="AD17" i="31"/>
  <c r="BF17" i="31"/>
  <c r="BL17" i="31"/>
  <c r="BI17" i="31"/>
  <c r="BL21" i="31"/>
  <c r="BF21" i="31"/>
  <c r="BI21" i="31"/>
  <c r="X32" i="31"/>
  <c r="BF32" i="31"/>
  <c r="BL32" i="31"/>
  <c r="BI32" i="31"/>
  <c r="BF36" i="31"/>
  <c r="BL36" i="31"/>
  <c r="BI36" i="31"/>
  <c r="AA40" i="31"/>
  <c r="BF40" i="31"/>
  <c r="BL40" i="31"/>
  <c r="BI40" i="31"/>
  <c r="BF54" i="31"/>
  <c r="BI54" i="31"/>
  <c r="BL54" i="31"/>
  <c r="AQ58" i="31"/>
  <c r="BF58" i="31"/>
  <c r="BI58" i="31"/>
  <c r="BL58" i="31"/>
  <c r="BF62" i="31"/>
  <c r="BI62" i="31"/>
  <c r="BL62" i="31"/>
  <c r="BF76" i="31"/>
  <c r="BL76" i="31"/>
  <c r="BI76" i="31"/>
  <c r="BF80" i="31"/>
  <c r="BL80" i="31"/>
  <c r="BI80" i="31"/>
  <c r="U84" i="31"/>
  <c r="BF84" i="31"/>
  <c r="BL84" i="31"/>
  <c r="BI84" i="31"/>
  <c r="AG7" i="31"/>
  <c r="BF7" i="31"/>
  <c r="BL7" i="31"/>
  <c r="BI7" i="31"/>
  <c r="BF10" i="31"/>
  <c r="BI10" i="31"/>
  <c r="BL10" i="31"/>
  <c r="BF14" i="31"/>
  <c r="BI14" i="31"/>
  <c r="BL14" i="31"/>
  <c r="BF18" i="31"/>
  <c r="BI18" i="31"/>
  <c r="BL18" i="31"/>
  <c r="BF29" i="31"/>
  <c r="BI29" i="31"/>
  <c r="BL29" i="31"/>
  <c r="BF33" i="31"/>
  <c r="BI33" i="31"/>
  <c r="BL33" i="31"/>
  <c r="BF37" i="31"/>
  <c r="BI37" i="31"/>
  <c r="BL37" i="31"/>
  <c r="AA41" i="31"/>
  <c r="BF41" i="31"/>
  <c r="BI41" i="31"/>
  <c r="BL41" i="31"/>
  <c r="AA51" i="31"/>
  <c r="BF51" i="31"/>
  <c r="BL51" i="31"/>
  <c r="BI51" i="31"/>
  <c r="U55" i="31"/>
  <c r="BF55" i="31"/>
  <c r="BL55" i="31"/>
  <c r="BI55" i="31"/>
  <c r="AG59" i="31"/>
  <c r="BF59" i="31"/>
  <c r="BL59" i="31"/>
  <c r="BI59" i="31"/>
  <c r="AG63" i="31"/>
  <c r="BF63" i="31"/>
  <c r="BL63" i="31"/>
  <c r="BI63" i="31"/>
  <c r="BF73" i="31"/>
  <c r="BI73" i="31"/>
  <c r="BL73" i="31"/>
  <c r="BF77" i="31"/>
  <c r="BI77" i="31"/>
  <c r="BL77" i="31"/>
  <c r="BF81" i="31"/>
  <c r="BI81" i="31"/>
  <c r="BL81" i="31"/>
  <c r="BF85" i="31"/>
  <c r="BI85" i="31"/>
  <c r="BL85" i="31"/>
  <c r="AC11" i="31"/>
  <c r="BF11" i="31"/>
  <c r="BL11" i="31"/>
  <c r="BI11" i="31"/>
  <c r="BF15" i="31"/>
  <c r="BL15" i="31"/>
  <c r="BI15" i="31"/>
  <c r="BF19" i="31"/>
  <c r="BL19" i="31"/>
  <c r="BI19" i="31"/>
  <c r="BF30" i="31"/>
  <c r="BL30" i="31"/>
  <c r="BI30" i="31"/>
  <c r="AG34" i="31"/>
  <c r="BF34" i="31"/>
  <c r="BL34" i="31"/>
  <c r="BI34" i="31"/>
  <c r="BF38" i="31"/>
  <c r="BL38" i="31"/>
  <c r="BI38" i="31"/>
  <c r="AL42" i="31"/>
  <c r="BF42" i="31"/>
  <c r="BL42" i="31"/>
  <c r="BI42" i="31"/>
  <c r="BF52" i="31"/>
  <c r="BI52" i="31"/>
  <c r="BL52" i="31"/>
  <c r="BF56" i="31"/>
  <c r="BI56" i="31"/>
  <c r="BL56" i="31"/>
  <c r="BF60" i="31"/>
  <c r="BI60" i="31"/>
  <c r="BL60" i="31"/>
  <c r="AC64" i="31"/>
  <c r="BF64" i="31"/>
  <c r="BI64" i="31"/>
  <c r="BL64" i="31"/>
  <c r="BF74" i="31"/>
  <c r="BL74" i="31"/>
  <c r="BI74" i="31"/>
  <c r="BF78" i="31"/>
  <c r="BL78" i="31"/>
  <c r="BI78" i="31"/>
  <c r="BF82" i="31"/>
  <c r="BL82" i="31"/>
  <c r="BI82" i="31"/>
  <c r="AT86" i="31"/>
  <c r="BF86" i="31"/>
  <c r="BL86" i="31"/>
  <c r="BI86" i="31"/>
  <c r="AB11" i="45"/>
  <c r="H12" i="51"/>
  <c r="AI12" i="51" s="1"/>
  <c r="N11" i="45"/>
  <c r="AB13" i="51"/>
  <c r="H11" i="51"/>
  <c r="AI11" i="51" s="1"/>
  <c r="H11" i="45"/>
  <c r="U12" i="45"/>
  <c r="AB12" i="45"/>
  <c r="N13" i="51"/>
  <c r="U11" i="45"/>
  <c r="N12" i="45"/>
  <c r="U13" i="51"/>
  <c r="H12" i="45"/>
  <c r="S39" i="37"/>
  <c r="U39" i="37"/>
  <c r="R39" i="37"/>
  <c r="L39" i="37"/>
  <c r="N39" i="37"/>
  <c r="K39" i="37"/>
  <c r="T39" i="37"/>
  <c r="V39" i="37"/>
  <c r="M39" i="37"/>
  <c r="O39" i="37"/>
  <c r="T38" i="37"/>
  <c r="V38" i="37"/>
  <c r="M38" i="37"/>
  <c r="O38" i="37"/>
  <c r="S38" i="37"/>
  <c r="U38" i="37"/>
  <c r="R38" i="37"/>
  <c r="L38" i="37"/>
  <c r="N38" i="37"/>
  <c r="K38" i="37"/>
  <c r="T36" i="37"/>
  <c r="V36" i="37"/>
  <c r="M36" i="37"/>
  <c r="O36" i="37"/>
  <c r="S36" i="37"/>
  <c r="U36" i="37"/>
  <c r="R36" i="37"/>
  <c r="L36" i="37"/>
  <c r="N36" i="37"/>
  <c r="K36" i="37"/>
  <c r="T36" i="40"/>
  <c r="V36" i="40"/>
  <c r="M36" i="40"/>
  <c r="O36" i="40"/>
  <c r="S36" i="40"/>
  <c r="U36" i="40"/>
  <c r="R36" i="40"/>
  <c r="L36" i="40"/>
  <c r="N36" i="40"/>
  <c r="K36" i="40"/>
  <c r="R37" i="40"/>
  <c r="T37" i="40"/>
  <c r="V37" i="40"/>
  <c r="L37" i="40"/>
  <c r="N37" i="40"/>
  <c r="K37" i="40"/>
  <c r="S37" i="40"/>
  <c r="U37" i="40"/>
  <c r="M37" i="40"/>
  <c r="O37" i="40"/>
  <c r="N11" i="48"/>
  <c r="N12" i="48"/>
  <c r="U11" i="48"/>
  <c r="H12" i="48"/>
  <c r="S37" i="37"/>
  <c r="U37" i="37"/>
  <c r="R37" i="37"/>
  <c r="L37" i="37"/>
  <c r="N37" i="37"/>
  <c r="K37" i="37"/>
  <c r="T37" i="37"/>
  <c r="V37" i="37"/>
  <c r="M37" i="37"/>
  <c r="O37" i="37"/>
  <c r="S39" i="40"/>
  <c r="U39" i="40"/>
  <c r="R39" i="40"/>
  <c r="L39" i="40"/>
  <c r="N39" i="40"/>
  <c r="K39" i="40"/>
  <c r="T39" i="40"/>
  <c r="V39" i="40"/>
  <c r="M39" i="40"/>
  <c r="O39" i="40"/>
  <c r="T38" i="40"/>
  <c r="V38" i="40"/>
  <c r="M38" i="40"/>
  <c r="O38" i="40"/>
  <c r="S38" i="40"/>
  <c r="U38" i="40"/>
  <c r="R38" i="40"/>
  <c r="L38" i="40"/>
  <c r="N38" i="40"/>
  <c r="K38" i="40"/>
  <c r="AB12" i="48"/>
  <c r="AB11" i="48"/>
  <c r="H11" i="48"/>
  <c r="U12" i="48"/>
  <c r="N11" i="53"/>
  <c r="N12" i="53"/>
  <c r="U11" i="53"/>
  <c r="H12" i="53"/>
  <c r="AB11" i="53"/>
  <c r="AB12" i="53"/>
  <c r="H11" i="53"/>
  <c r="U12" i="53"/>
  <c r="U21" i="31"/>
  <c r="K36" i="31"/>
  <c r="Y75" i="31"/>
  <c r="C75" i="31"/>
  <c r="AD60" i="31"/>
  <c r="D15" i="31"/>
  <c r="R80" i="31"/>
  <c r="R38" i="31"/>
  <c r="C60" i="31"/>
  <c r="D85" i="31"/>
  <c r="U56" i="31"/>
  <c r="N7" i="31"/>
  <c r="AA33" i="31"/>
  <c r="AQ51" i="31"/>
  <c r="C56" i="31"/>
  <c r="AD56" i="31"/>
  <c r="P58" i="31"/>
  <c r="R60" i="31"/>
  <c r="N75" i="31"/>
  <c r="X7" i="31"/>
  <c r="D56" i="31"/>
  <c r="AT56" i="31"/>
  <c r="P17" i="31"/>
  <c r="N34" i="31"/>
  <c r="AG36" i="31"/>
  <c r="R52" i="31"/>
  <c r="K56" i="31"/>
  <c r="K12" i="31"/>
  <c r="AC19" i="31"/>
  <c r="X36" i="31"/>
  <c r="K62" i="31"/>
  <c r="AT62" i="31"/>
  <c r="N64" i="31"/>
  <c r="K77" i="31"/>
  <c r="AT77" i="31"/>
  <c r="AQ79" i="31"/>
  <c r="R85" i="31"/>
  <c r="AQ85" i="31"/>
  <c r="X12" i="31"/>
  <c r="AD13" i="31"/>
  <c r="X15" i="31"/>
  <c r="C21" i="31"/>
  <c r="D36" i="31"/>
  <c r="AA36" i="31"/>
  <c r="P40" i="31"/>
  <c r="R56" i="31"/>
  <c r="AQ56" i="31"/>
  <c r="C58" i="31"/>
  <c r="Y60" i="31"/>
  <c r="S61" i="31"/>
  <c r="R62" i="31"/>
  <c r="P64" i="31"/>
  <c r="P65" i="31"/>
  <c r="R77" i="31"/>
  <c r="C85" i="31"/>
  <c r="U85" i="31"/>
  <c r="AT85" i="31"/>
  <c r="AT12" i="31"/>
  <c r="Y62" i="31"/>
  <c r="AT64" i="31"/>
  <c r="Y77" i="31"/>
  <c r="Y85" i="31"/>
  <c r="AD10" i="31"/>
  <c r="D12" i="31"/>
  <c r="N19" i="31"/>
  <c r="AA20" i="31"/>
  <c r="AQ21" i="31"/>
  <c r="M36" i="31"/>
  <c r="Y56" i="31"/>
  <c r="AG58" i="31"/>
  <c r="K60" i="31"/>
  <c r="AT60" i="31"/>
  <c r="C62" i="31"/>
  <c r="AD62" i="31"/>
  <c r="C64" i="31"/>
  <c r="C77" i="31"/>
  <c r="AD77" i="31"/>
  <c r="P79" i="31"/>
  <c r="K85" i="31"/>
  <c r="AD85" i="31"/>
  <c r="AC9" i="31"/>
  <c r="AT30" i="31"/>
  <c r="R54" i="31"/>
  <c r="AT54" i="31"/>
  <c r="AC57" i="31"/>
  <c r="P81" i="31"/>
  <c r="AC81" i="31"/>
  <c r="AC84" i="31"/>
  <c r="C9" i="31"/>
  <c r="K15" i="31"/>
  <c r="AD15" i="31"/>
  <c r="Y18" i="31"/>
  <c r="X21" i="31"/>
  <c r="C30" i="31"/>
  <c r="Y30" i="31"/>
  <c r="N35" i="31"/>
  <c r="S38" i="31"/>
  <c r="S39" i="31"/>
  <c r="R40" i="31"/>
  <c r="N41" i="31"/>
  <c r="M53" i="31"/>
  <c r="C54" i="31"/>
  <c r="Y54" i="31"/>
  <c r="C57" i="31"/>
  <c r="Y58" i="31"/>
  <c r="P60" i="31"/>
  <c r="AC60" i="31"/>
  <c r="P62" i="31"/>
  <c r="AC62" i="31"/>
  <c r="X65" i="31"/>
  <c r="P77" i="31"/>
  <c r="AC77" i="31"/>
  <c r="AA80" i="31"/>
  <c r="C81" i="31"/>
  <c r="R81" i="31"/>
  <c r="AD81" i="31"/>
  <c r="K84" i="31"/>
  <c r="AG84" i="31"/>
  <c r="K86" i="31"/>
  <c r="U87" i="31"/>
  <c r="R30" i="31"/>
  <c r="M9" i="31"/>
  <c r="P15" i="31"/>
  <c r="AQ15" i="31"/>
  <c r="D30" i="31"/>
  <c r="AC30" i="31"/>
  <c r="AT38" i="31"/>
  <c r="AL40" i="31"/>
  <c r="P41" i="31"/>
  <c r="N53" i="31"/>
  <c r="D54" i="31"/>
  <c r="AC54" i="31"/>
  <c r="K57" i="31"/>
  <c r="AL65" i="31"/>
  <c r="D81" i="31"/>
  <c r="U81" i="31"/>
  <c r="AQ81" i="31"/>
  <c r="M84" i="31"/>
  <c r="R86" i="31"/>
  <c r="AA9" i="31"/>
  <c r="P10" i="31"/>
  <c r="Y12" i="31"/>
  <c r="C15" i="31"/>
  <c r="U15" i="31"/>
  <c r="AT15" i="31"/>
  <c r="D21" i="31"/>
  <c r="AT21" i="31"/>
  <c r="P30" i="31"/>
  <c r="AQ30" i="31"/>
  <c r="X34" i="31"/>
  <c r="S36" i="31"/>
  <c r="AT36" i="31"/>
  <c r="D38" i="31"/>
  <c r="D40" i="31"/>
  <c r="AT40" i="31"/>
  <c r="R51" i="31"/>
  <c r="AD52" i="31"/>
  <c r="AA53" i="31"/>
  <c r="P54" i="31"/>
  <c r="AQ54" i="31"/>
  <c r="P56" i="31"/>
  <c r="AC56" i="31"/>
  <c r="AA57" i="31"/>
  <c r="N58" i="31"/>
  <c r="D60" i="31"/>
  <c r="U60" i="31"/>
  <c r="AQ60" i="31"/>
  <c r="R61" i="31"/>
  <c r="D62" i="31"/>
  <c r="U62" i="31"/>
  <c r="AQ62" i="31"/>
  <c r="M65" i="31"/>
  <c r="AG75" i="31"/>
  <c r="D77" i="31"/>
  <c r="U77" i="31"/>
  <c r="AQ77" i="31"/>
  <c r="M80" i="31"/>
  <c r="K81" i="31"/>
  <c r="Y81" i="31"/>
  <c r="AT81" i="31"/>
  <c r="S84" i="31"/>
  <c r="P85" i="31"/>
  <c r="AC85" i="31"/>
  <c r="AT37" i="31"/>
  <c r="AA37" i="31"/>
  <c r="M37" i="31"/>
  <c r="AD37" i="31"/>
  <c r="P37" i="31"/>
  <c r="C37" i="31"/>
  <c r="AC37" i="31"/>
  <c r="D37" i="31"/>
  <c r="U37" i="31"/>
  <c r="R18" i="31"/>
  <c r="AA18" i="31"/>
  <c r="K18" i="31"/>
  <c r="AG18" i="31"/>
  <c r="M18" i="31"/>
  <c r="S37" i="31"/>
  <c r="AD32" i="31"/>
  <c r="U32" i="31"/>
  <c r="K32" i="31"/>
  <c r="Y32" i="31"/>
  <c r="C32" i="31"/>
  <c r="AT32" i="31"/>
  <c r="AC32" i="31"/>
  <c r="R32" i="31"/>
  <c r="D32" i="31"/>
  <c r="AQ32" i="31"/>
  <c r="P32" i="31"/>
  <c r="N32" i="31"/>
  <c r="AD7" i="31"/>
  <c r="U7" i="31"/>
  <c r="K7" i="31"/>
  <c r="Y7" i="31"/>
  <c r="AT7" i="31"/>
  <c r="AC7" i="31"/>
  <c r="R7" i="31"/>
  <c r="D7" i="31"/>
  <c r="AQ7" i="31"/>
  <c r="P7" i="31"/>
  <c r="C7" i="31"/>
  <c r="AA11" i="31"/>
  <c r="N11" i="31"/>
  <c r="M11" i="31"/>
  <c r="AC17" i="31"/>
  <c r="N17" i="31"/>
  <c r="AQ17" i="31"/>
  <c r="U17" i="31"/>
  <c r="C17" i="31"/>
  <c r="AT17" i="31"/>
  <c r="X17" i="31"/>
  <c r="D17" i="31"/>
  <c r="AQ31" i="31"/>
  <c r="AC31" i="31"/>
  <c r="N31" i="31"/>
  <c r="AG32" i="31"/>
  <c r="AD34" i="31"/>
  <c r="U34" i="31"/>
  <c r="K34" i="31"/>
  <c r="AQ34" i="31"/>
  <c r="Y34" i="31"/>
  <c r="P34" i="31"/>
  <c r="C34" i="31"/>
  <c r="AT34" i="31"/>
  <c r="AC34" i="31"/>
  <c r="R34" i="31"/>
  <c r="D34" i="31"/>
  <c r="AQ37" i="31"/>
  <c r="AQ52" i="31"/>
  <c r="Y52" i="31"/>
  <c r="P52" i="31"/>
  <c r="C52" i="31"/>
  <c r="AC52" i="31"/>
  <c r="N52" i="31"/>
  <c r="D52" i="31"/>
  <c r="AT52" i="31"/>
  <c r="X52" i="31"/>
  <c r="K52" i="31"/>
  <c r="AG52" i="31"/>
  <c r="U52" i="31"/>
  <c r="AT73" i="31"/>
  <c r="AC73" i="31"/>
  <c r="R73" i="31"/>
  <c r="D73" i="31"/>
  <c r="AQ73" i="31"/>
  <c r="Y73" i="31"/>
  <c r="P73" i="31"/>
  <c r="C73" i="31"/>
  <c r="U73" i="31"/>
  <c r="K73" i="31"/>
  <c r="X73" i="31"/>
  <c r="AG73" i="31"/>
  <c r="N73" i="31"/>
  <c r="AD73" i="31"/>
  <c r="AC76" i="31"/>
  <c r="AT83" i="31"/>
  <c r="AC83" i="31"/>
  <c r="R83" i="31"/>
  <c r="D83" i="31"/>
  <c r="AQ83" i="31"/>
  <c r="Y83" i="31"/>
  <c r="P83" i="31"/>
  <c r="C83" i="31"/>
  <c r="R10" i="31"/>
  <c r="P19" i="31"/>
  <c r="AD19" i="31"/>
  <c r="AG20" i="31"/>
  <c r="M76" i="31"/>
  <c r="AD83" i="31"/>
  <c r="AT87" i="31"/>
  <c r="AC87" i="31"/>
  <c r="R87" i="31"/>
  <c r="D87" i="31"/>
  <c r="AQ87" i="31"/>
  <c r="Y87" i="31"/>
  <c r="P87" i="31"/>
  <c r="C87" i="31"/>
  <c r="X87" i="31"/>
  <c r="N9" i="31"/>
  <c r="AQ9" i="31"/>
  <c r="D10" i="31"/>
  <c r="X10" i="31"/>
  <c r="AT10" i="31"/>
  <c r="P12" i="31"/>
  <c r="AD12" i="31"/>
  <c r="N15" i="31"/>
  <c r="AC15" i="31"/>
  <c r="C19" i="31"/>
  <c r="U19" i="31"/>
  <c r="AQ19" i="31"/>
  <c r="M20" i="31"/>
  <c r="N21" i="31"/>
  <c r="AC21" i="31"/>
  <c r="K30" i="31"/>
  <c r="U30" i="31"/>
  <c r="AD30" i="31"/>
  <c r="M33" i="31"/>
  <c r="C35" i="31"/>
  <c r="AA35" i="31"/>
  <c r="AD38" i="31"/>
  <c r="K38" i="31"/>
  <c r="AA38" i="31"/>
  <c r="D39" i="31"/>
  <c r="AL41" i="31"/>
  <c r="C41" i="31"/>
  <c r="AQ41" i="31"/>
  <c r="AD58" i="31"/>
  <c r="U58" i="31"/>
  <c r="K58" i="31"/>
  <c r="AT58" i="31"/>
  <c r="AC58" i="31"/>
  <c r="R58" i="31"/>
  <c r="D58" i="31"/>
  <c r="X58" i="31"/>
  <c r="AQ64" i="31"/>
  <c r="X64" i="31"/>
  <c r="K64" i="31"/>
  <c r="AL64" i="31"/>
  <c r="S64" i="31"/>
  <c r="D64" i="31"/>
  <c r="AA64" i="31"/>
  <c r="P75" i="31"/>
  <c r="R76" i="31"/>
  <c r="C79" i="31"/>
  <c r="AQ80" i="31"/>
  <c r="U80" i="31"/>
  <c r="K80" i="31"/>
  <c r="AG80" i="31"/>
  <c r="S80" i="31"/>
  <c r="C80" i="31"/>
  <c r="AC80" i="31"/>
  <c r="N83" i="31"/>
  <c r="AG83" i="31"/>
  <c r="K87" i="31"/>
  <c r="AD87" i="31"/>
  <c r="AQ76" i="31"/>
  <c r="U76" i="31"/>
  <c r="K76" i="31"/>
  <c r="AG76" i="31"/>
  <c r="S76" i="31"/>
  <c r="C76" i="31"/>
  <c r="X83" i="31"/>
  <c r="AG10" i="31"/>
  <c r="AC33" i="31"/>
  <c r="U35" i="31"/>
  <c r="AA39" i="31"/>
  <c r="C39" i="31"/>
  <c r="AC39" i="31"/>
  <c r="AD79" i="31"/>
  <c r="U79" i="31"/>
  <c r="K79" i="31"/>
  <c r="AT79" i="31"/>
  <c r="AC79" i="31"/>
  <c r="R79" i="31"/>
  <c r="D79" i="31"/>
  <c r="X79" i="31"/>
  <c r="K83" i="31"/>
  <c r="U9" i="31"/>
  <c r="K10" i="31"/>
  <c r="Y10" i="31"/>
  <c r="R12" i="31"/>
  <c r="AG12" i="31"/>
  <c r="D19" i="31"/>
  <c r="X19" i="31"/>
  <c r="AT19" i="31"/>
  <c r="P21" i="31"/>
  <c r="AD21" i="31"/>
  <c r="N30" i="31"/>
  <c r="X30" i="31"/>
  <c r="AG30" i="31"/>
  <c r="N33" i="31"/>
  <c r="M35" i="31"/>
  <c r="AQ35" i="31"/>
  <c r="P39" i="31"/>
  <c r="AT39" i="31"/>
  <c r="AD75" i="31"/>
  <c r="U75" i="31"/>
  <c r="K75" i="31"/>
  <c r="AT75" i="31"/>
  <c r="AC75" i="31"/>
  <c r="R75" i="31"/>
  <c r="D75" i="31"/>
  <c r="X75" i="31"/>
  <c r="AA76" i="31"/>
  <c r="N79" i="31"/>
  <c r="AG79" i="31"/>
  <c r="U83" i="31"/>
  <c r="N87" i="31"/>
  <c r="AG87" i="31"/>
  <c r="R36" i="31"/>
  <c r="AD36" i="31"/>
  <c r="K54" i="31"/>
  <c r="U54" i="31"/>
  <c r="AD54" i="31"/>
  <c r="N56" i="31"/>
  <c r="X56" i="31"/>
  <c r="AG56" i="31"/>
  <c r="R57" i="31"/>
  <c r="AQ57" i="31"/>
  <c r="N60" i="31"/>
  <c r="X60" i="31"/>
  <c r="AG60" i="31"/>
  <c r="N62" i="31"/>
  <c r="X62" i="31"/>
  <c r="AG62" i="31"/>
  <c r="N77" i="31"/>
  <c r="X77" i="31"/>
  <c r="AG77" i="31"/>
  <c r="N81" i="31"/>
  <c r="X81" i="31"/>
  <c r="AG81" i="31"/>
  <c r="N85" i="31"/>
  <c r="X85" i="31"/>
  <c r="AG85" i="31"/>
  <c r="Y86" i="31"/>
  <c r="N54" i="31"/>
  <c r="X54" i="31"/>
  <c r="AG54" i="31"/>
  <c r="S57" i="31"/>
  <c r="AG86" i="31"/>
  <c r="AQ8" i="31"/>
  <c r="AC8" i="31"/>
  <c r="U8" i="31"/>
  <c r="N8" i="31"/>
  <c r="C8" i="31"/>
  <c r="Y8" i="31"/>
  <c r="AL8" i="31"/>
  <c r="AT14" i="31"/>
  <c r="AD14" i="31"/>
  <c r="X14" i="31"/>
  <c r="P14" i="31"/>
  <c r="D14" i="31"/>
  <c r="AQ14" i="31"/>
  <c r="AC14" i="31"/>
  <c r="U14" i="31"/>
  <c r="N14" i="31"/>
  <c r="C14" i="31"/>
  <c r="S16" i="31"/>
  <c r="AG43" i="31"/>
  <c r="Y43" i="31"/>
  <c r="R43" i="31"/>
  <c r="K43" i="31"/>
  <c r="AT43" i="31"/>
  <c r="AC43" i="31"/>
  <c r="S43" i="31"/>
  <c r="D43" i="31"/>
  <c r="AQ43" i="31"/>
  <c r="AA43" i="31"/>
  <c r="P43" i="31"/>
  <c r="C43" i="31"/>
  <c r="R8" i="31"/>
  <c r="AL13" i="31"/>
  <c r="AA13" i="31"/>
  <c r="S13" i="31"/>
  <c r="M13" i="31"/>
  <c r="AG13" i="31"/>
  <c r="Y13" i="31"/>
  <c r="R13" i="31"/>
  <c r="K13" i="31"/>
  <c r="U13" i="31"/>
  <c r="AQ13" i="31"/>
  <c r="K14" i="31"/>
  <c r="Y14" i="31"/>
  <c r="C29" i="31"/>
  <c r="AQ29" i="31"/>
  <c r="K8" i="31"/>
  <c r="S8" i="31"/>
  <c r="AG11" i="31"/>
  <c r="Y11" i="31"/>
  <c r="R11" i="31"/>
  <c r="K11" i="31"/>
  <c r="AT11" i="31"/>
  <c r="AD11" i="31"/>
  <c r="X11" i="31"/>
  <c r="P11" i="31"/>
  <c r="D11" i="31"/>
  <c r="S11" i="31"/>
  <c r="AL11" i="31"/>
  <c r="D13" i="31"/>
  <c r="X13" i="31"/>
  <c r="AT13" i="31"/>
  <c r="M14" i="31"/>
  <c r="AA14" i="31"/>
  <c r="M16" i="31"/>
  <c r="AA16" i="31"/>
  <c r="AT20" i="31"/>
  <c r="AD20" i="31"/>
  <c r="X20" i="31"/>
  <c r="P20" i="31"/>
  <c r="D20" i="31"/>
  <c r="AQ20" i="31"/>
  <c r="AC20" i="31"/>
  <c r="U20" i="31"/>
  <c r="N20" i="31"/>
  <c r="C20" i="31"/>
  <c r="S20" i="31"/>
  <c r="AL20" i="31"/>
  <c r="M29" i="31"/>
  <c r="AA29" i="31"/>
  <c r="C31" i="31"/>
  <c r="U31" i="31"/>
  <c r="AG33" i="31"/>
  <c r="Y33" i="31"/>
  <c r="R33" i="31"/>
  <c r="K33" i="31"/>
  <c r="AT33" i="31"/>
  <c r="AD33" i="31"/>
  <c r="X33" i="31"/>
  <c r="P33" i="31"/>
  <c r="D33" i="31"/>
  <c r="S33" i="31"/>
  <c r="AL33" i="31"/>
  <c r="P42" i="31"/>
  <c r="N43" i="31"/>
  <c r="AL43" i="31"/>
  <c r="C51" i="31"/>
  <c r="AT74" i="31"/>
  <c r="AD74" i="31"/>
  <c r="X74" i="31"/>
  <c r="P74" i="31"/>
  <c r="D74" i="31"/>
  <c r="AC74" i="31"/>
  <c r="S74" i="31"/>
  <c r="K74" i="31"/>
  <c r="AQ74" i="31"/>
  <c r="AA74" i="31"/>
  <c r="R74" i="31"/>
  <c r="C74" i="31"/>
  <c r="U74" i="31"/>
  <c r="AL74" i="31"/>
  <c r="N74" i="31"/>
  <c r="AG74" i="31"/>
  <c r="Y74" i="31"/>
  <c r="AT82" i="31"/>
  <c r="AD82" i="31"/>
  <c r="X82" i="31"/>
  <c r="P82" i="31"/>
  <c r="D82" i="31"/>
  <c r="AC82" i="31"/>
  <c r="S82" i="31"/>
  <c r="K82" i="31"/>
  <c r="AQ82" i="31"/>
  <c r="AA82" i="31"/>
  <c r="R82" i="31"/>
  <c r="C82" i="31"/>
  <c r="U82" i="31"/>
  <c r="AL82" i="31"/>
  <c r="N82" i="31"/>
  <c r="AG82" i="31"/>
  <c r="Y82" i="31"/>
  <c r="P8" i="31"/>
  <c r="S14" i="31"/>
  <c r="AL14" i="31"/>
  <c r="AT16" i="31"/>
  <c r="AD16" i="31"/>
  <c r="X16" i="31"/>
  <c r="P16" i="31"/>
  <c r="D16" i="31"/>
  <c r="AQ16" i="31"/>
  <c r="AC16" i="31"/>
  <c r="U16" i="31"/>
  <c r="N16" i="31"/>
  <c r="C16" i="31"/>
  <c r="AL16" i="31"/>
  <c r="AG29" i="31"/>
  <c r="Y29" i="31"/>
  <c r="R29" i="31"/>
  <c r="K29" i="31"/>
  <c r="AT29" i="31"/>
  <c r="AD29" i="31"/>
  <c r="X29" i="31"/>
  <c r="P29" i="31"/>
  <c r="D29" i="31"/>
  <c r="S29" i="31"/>
  <c r="AL29" i="31"/>
  <c r="AQ42" i="31"/>
  <c r="AC42" i="31"/>
  <c r="U42" i="31"/>
  <c r="N42" i="31"/>
  <c r="C42" i="31"/>
  <c r="AD42" i="31"/>
  <c r="S42" i="31"/>
  <c r="K42" i="31"/>
  <c r="AT42" i="31"/>
  <c r="AA42" i="31"/>
  <c r="R42" i="31"/>
  <c r="D42" i="31"/>
  <c r="Y42" i="31"/>
  <c r="X43" i="31"/>
  <c r="AT78" i="31"/>
  <c r="AD78" i="31"/>
  <c r="X78" i="31"/>
  <c r="P78" i="31"/>
  <c r="D78" i="31"/>
  <c r="AC78" i="31"/>
  <c r="S78" i="31"/>
  <c r="K78" i="31"/>
  <c r="AQ78" i="31"/>
  <c r="AA78" i="31"/>
  <c r="R78" i="31"/>
  <c r="C78" i="31"/>
  <c r="U78" i="31"/>
  <c r="AL78" i="31"/>
  <c r="N78" i="31"/>
  <c r="AG78" i="31"/>
  <c r="Y78" i="31"/>
  <c r="D8" i="31"/>
  <c r="AA8" i="31"/>
  <c r="AT8" i="31"/>
  <c r="K16" i="31"/>
  <c r="Y16" i="31"/>
  <c r="U29" i="31"/>
  <c r="AG31" i="31"/>
  <c r="Y31" i="31"/>
  <c r="R31" i="31"/>
  <c r="K31" i="31"/>
  <c r="AT31" i="31"/>
  <c r="AD31" i="31"/>
  <c r="X31" i="31"/>
  <c r="P31" i="31"/>
  <c r="D31" i="31"/>
  <c r="S31" i="31"/>
  <c r="AL31" i="31"/>
  <c r="M42" i="31"/>
  <c r="AG42" i="31"/>
  <c r="M43" i="31"/>
  <c r="AD43" i="31"/>
  <c r="AT51" i="31"/>
  <c r="AD51" i="31"/>
  <c r="X51" i="31"/>
  <c r="P51" i="31"/>
  <c r="D51" i="31"/>
  <c r="AG51" i="31"/>
  <c r="U51" i="31"/>
  <c r="M51" i="31"/>
  <c r="AC51" i="31"/>
  <c r="S51" i="31"/>
  <c r="K51" i="31"/>
  <c r="Y51" i="31"/>
  <c r="AT55" i="31"/>
  <c r="AD55" i="31"/>
  <c r="X55" i="31"/>
  <c r="P55" i="31"/>
  <c r="D55" i="31"/>
  <c r="AC55" i="31"/>
  <c r="S55" i="31"/>
  <c r="K55" i="31"/>
  <c r="AQ55" i="31"/>
  <c r="AA55" i="31"/>
  <c r="R55" i="31"/>
  <c r="C55" i="31"/>
  <c r="AL55" i="31"/>
  <c r="N55" i="31"/>
  <c r="AG55" i="31"/>
  <c r="M55" i="31"/>
  <c r="AT59" i="31"/>
  <c r="AD59" i="31"/>
  <c r="X59" i="31"/>
  <c r="P59" i="31"/>
  <c r="D59" i="31"/>
  <c r="AQ59" i="31"/>
  <c r="AC59" i="31"/>
  <c r="U59" i="31"/>
  <c r="N59" i="31"/>
  <c r="C59" i="31"/>
  <c r="AA59" i="31"/>
  <c r="M59" i="31"/>
  <c r="Y59" i="31"/>
  <c r="K59" i="31"/>
  <c r="S59" i="31"/>
  <c r="R59" i="31"/>
  <c r="AT63" i="31"/>
  <c r="AD63" i="31"/>
  <c r="X63" i="31"/>
  <c r="P63" i="31"/>
  <c r="D63" i="31"/>
  <c r="AQ63" i="31"/>
  <c r="AC63" i="31"/>
  <c r="U63" i="31"/>
  <c r="N63" i="31"/>
  <c r="C63" i="31"/>
  <c r="AA63" i="31"/>
  <c r="M63" i="31"/>
  <c r="Y63" i="31"/>
  <c r="K63" i="31"/>
  <c r="S63" i="31"/>
  <c r="R63" i="31"/>
  <c r="M78" i="31"/>
  <c r="AD8" i="31"/>
  <c r="M8" i="31"/>
  <c r="X8" i="31"/>
  <c r="AG8" i="31"/>
  <c r="AG9" i="31"/>
  <c r="Y9" i="31"/>
  <c r="R9" i="31"/>
  <c r="K9" i="31"/>
  <c r="AT9" i="31"/>
  <c r="AD9" i="31"/>
  <c r="X9" i="31"/>
  <c r="P9" i="31"/>
  <c r="D9" i="31"/>
  <c r="S9" i="31"/>
  <c r="AL9" i="31"/>
  <c r="C11" i="31"/>
  <c r="U11" i="31"/>
  <c r="AQ11" i="31"/>
  <c r="N13" i="31"/>
  <c r="AC13" i="31"/>
  <c r="R14" i="31"/>
  <c r="AG14" i="31"/>
  <c r="R16" i="31"/>
  <c r="AG16" i="31"/>
  <c r="AT18" i="31"/>
  <c r="AD18" i="31"/>
  <c r="X18" i="31"/>
  <c r="P18" i="31"/>
  <c r="D18" i="31"/>
  <c r="AQ18" i="31"/>
  <c r="AC18" i="31"/>
  <c r="U18" i="31"/>
  <c r="N18" i="31"/>
  <c r="C18" i="31"/>
  <c r="S18" i="31"/>
  <c r="AL18" i="31"/>
  <c r="K20" i="31"/>
  <c r="Y20" i="31"/>
  <c r="N29" i="31"/>
  <c r="AC29" i="31"/>
  <c r="M31" i="31"/>
  <c r="AA31" i="31"/>
  <c r="C33" i="31"/>
  <c r="U33" i="31"/>
  <c r="AQ33" i="31"/>
  <c r="AG35" i="31"/>
  <c r="Y35" i="31"/>
  <c r="R35" i="31"/>
  <c r="K35" i="31"/>
  <c r="AT35" i="31"/>
  <c r="AD35" i="31"/>
  <c r="X35" i="31"/>
  <c r="P35" i="31"/>
  <c r="D35" i="31"/>
  <c r="S35" i="31"/>
  <c r="AL35" i="31"/>
  <c r="AQ40" i="31"/>
  <c r="AC40" i="31"/>
  <c r="U40" i="31"/>
  <c r="N40" i="31"/>
  <c r="C40" i="31"/>
  <c r="AG40" i="31"/>
  <c r="X40" i="31"/>
  <c r="M40" i="31"/>
  <c r="AD40" i="31"/>
  <c r="S40" i="31"/>
  <c r="K40" i="31"/>
  <c r="Y40" i="31"/>
  <c r="AG41" i="31"/>
  <c r="Y41" i="31"/>
  <c r="R41" i="31"/>
  <c r="K41" i="31"/>
  <c r="AD41" i="31"/>
  <c r="U41" i="31"/>
  <c r="M41" i="31"/>
  <c r="AT41" i="31"/>
  <c r="AC41" i="31"/>
  <c r="S41" i="31"/>
  <c r="D41" i="31"/>
  <c r="X41" i="31"/>
  <c r="X42" i="31"/>
  <c r="U43" i="31"/>
  <c r="N51" i="31"/>
  <c r="AL51" i="31"/>
  <c r="Y55" i="31"/>
  <c r="AL59" i="31"/>
  <c r="AL63" i="31"/>
  <c r="M74" i="31"/>
  <c r="M82" i="31"/>
  <c r="R15" i="31"/>
  <c r="Y15" i="31"/>
  <c r="AG15" i="31"/>
  <c r="K17" i="31"/>
  <c r="R17" i="31"/>
  <c r="Y17" i="31"/>
  <c r="AG17" i="31"/>
  <c r="K19" i="31"/>
  <c r="R19" i="31"/>
  <c r="Y19" i="31"/>
  <c r="AG19" i="31"/>
  <c r="K21" i="31"/>
  <c r="R21" i="31"/>
  <c r="Y21" i="31"/>
  <c r="AG21" i="31"/>
  <c r="M30" i="31"/>
  <c r="S30" i="31"/>
  <c r="AA30" i="31"/>
  <c r="AL30" i="31"/>
  <c r="M32" i="31"/>
  <c r="S32" i="31"/>
  <c r="AA32" i="31"/>
  <c r="AL32" i="31"/>
  <c r="M34" i="31"/>
  <c r="S34" i="31"/>
  <c r="AA34" i="31"/>
  <c r="AL34" i="31"/>
  <c r="AQ36" i="31"/>
  <c r="AC36" i="31"/>
  <c r="U36" i="31"/>
  <c r="N36" i="31"/>
  <c r="C36" i="31"/>
  <c r="P36" i="31"/>
  <c r="Y36" i="31"/>
  <c r="AL36" i="31"/>
  <c r="AG37" i="31"/>
  <c r="Y37" i="31"/>
  <c r="R37" i="31"/>
  <c r="K37" i="31"/>
  <c r="N37" i="31"/>
  <c r="X37" i="31"/>
  <c r="AL37" i="31"/>
  <c r="M38" i="31"/>
  <c r="X38" i="31"/>
  <c r="AG38" i="31"/>
  <c r="M39" i="31"/>
  <c r="U39" i="31"/>
  <c r="AD39" i="31"/>
  <c r="AT53" i="31"/>
  <c r="AD53" i="31"/>
  <c r="AL53" i="31"/>
  <c r="Y53" i="31"/>
  <c r="R53" i="31"/>
  <c r="K53" i="31"/>
  <c r="AG53" i="31"/>
  <c r="X53" i="31"/>
  <c r="P53" i="31"/>
  <c r="D53" i="31"/>
  <c r="S53" i="31"/>
  <c r="AQ53" i="31"/>
  <c r="M10" i="31"/>
  <c r="S10" i="31"/>
  <c r="AA10" i="31"/>
  <c r="AL10" i="31"/>
  <c r="M12" i="31"/>
  <c r="S12" i="31"/>
  <c r="AA12" i="31"/>
  <c r="AL12" i="31"/>
  <c r="M7" i="31"/>
  <c r="S7" i="31"/>
  <c r="AA7" i="31"/>
  <c r="AL7" i="31"/>
  <c r="C10" i="31"/>
  <c r="N10" i="31"/>
  <c r="U10" i="31"/>
  <c r="AC10" i="31"/>
  <c r="AQ10" i="31"/>
  <c r="C12" i="31"/>
  <c r="N12" i="31"/>
  <c r="U12" i="31"/>
  <c r="AC12" i="31"/>
  <c r="AQ12" i="31"/>
  <c r="M15" i="31"/>
  <c r="S15" i="31"/>
  <c r="AA15" i="31"/>
  <c r="AL15" i="31"/>
  <c r="M17" i="31"/>
  <c r="S17" i="31"/>
  <c r="AA17" i="31"/>
  <c r="AL17" i="31"/>
  <c r="M19" i="31"/>
  <c r="S19" i="31"/>
  <c r="AA19" i="31"/>
  <c r="AL19" i="31"/>
  <c r="M21" i="31"/>
  <c r="S21" i="31"/>
  <c r="AA21" i="31"/>
  <c r="AL21" i="31"/>
  <c r="AQ38" i="31"/>
  <c r="AC38" i="31"/>
  <c r="U38" i="31"/>
  <c r="N38" i="31"/>
  <c r="C38" i="31"/>
  <c r="P38" i="31"/>
  <c r="Y38" i="31"/>
  <c r="AL38" i="31"/>
  <c r="AG39" i="31"/>
  <c r="Y39" i="31"/>
  <c r="R39" i="31"/>
  <c r="K39" i="31"/>
  <c r="N39" i="31"/>
  <c r="X39" i="31"/>
  <c r="AL39" i="31"/>
  <c r="C53" i="31"/>
  <c r="U53" i="31"/>
  <c r="AT61" i="31"/>
  <c r="AD61" i="31"/>
  <c r="X61" i="31"/>
  <c r="P61" i="31"/>
  <c r="D61" i="31"/>
  <c r="AQ61" i="31"/>
  <c r="AC61" i="31"/>
  <c r="U61" i="31"/>
  <c r="N61" i="31"/>
  <c r="C61" i="31"/>
  <c r="AA61" i="31"/>
  <c r="M61" i="31"/>
  <c r="Y61" i="31"/>
  <c r="K61" i="31"/>
  <c r="AL61" i="31"/>
  <c r="M52" i="31"/>
  <c r="S52" i="31"/>
  <c r="AA52" i="31"/>
  <c r="AL52" i="31"/>
  <c r="M57" i="31"/>
  <c r="U57" i="31"/>
  <c r="AG57" i="31"/>
  <c r="AQ65" i="31"/>
  <c r="AC65" i="31"/>
  <c r="U65" i="31"/>
  <c r="N65" i="31"/>
  <c r="C65" i="31"/>
  <c r="AD65" i="31"/>
  <c r="S65" i="31"/>
  <c r="K65" i="31"/>
  <c r="AT65" i="31"/>
  <c r="AA65" i="31"/>
  <c r="R65" i="31"/>
  <c r="D65" i="31"/>
  <c r="Y65" i="31"/>
  <c r="AT57" i="31"/>
  <c r="AD57" i="31"/>
  <c r="X57" i="31"/>
  <c r="P57" i="31"/>
  <c r="D57" i="31"/>
  <c r="N57" i="31"/>
  <c r="Y57" i="31"/>
  <c r="AL57" i="31"/>
  <c r="M54" i="31"/>
  <c r="S54" i="31"/>
  <c r="AA54" i="31"/>
  <c r="AL54" i="31"/>
  <c r="M56" i="31"/>
  <c r="S56" i="31"/>
  <c r="AA56" i="31"/>
  <c r="AL56" i="31"/>
  <c r="M58" i="31"/>
  <c r="S58" i="31"/>
  <c r="AA58" i="31"/>
  <c r="AL58" i="31"/>
  <c r="M60" i="31"/>
  <c r="S60" i="31"/>
  <c r="AA60" i="31"/>
  <c r="AL60" i="31"/>
  <c r="M62" i="31"/>
  <c r="S62" i="31"/>
  <c r="AA62" i="31"/>
  <c r="AL62" i="31"/>
  <c r="AG64" i="31"/>
  <c r="Y64" i="31"/>
  <c r="R64" i="31"/>
  <c r="M64" i="31"/>
  <c r="U64" i="31"/>
  <c r="AD64" i="31"/>
  <c r="AT76" i="31"/>
  <c r="AD76" i="31"/>
  <c r="X76" i="31"/>
  <c r="P76" i="31"/>
  <c r="D76" i="31"/>
  <c r="N76" i="31"/>
  <c r="Y76" i="31"/>
  <c r="AL76" i="31"/>
  <c r="AT80" i="31"/>
  <c r="AD80" i="31"/>
  <c r="X80" i="31"/>
  <c r="P80" i="31"/>
  <c r="D80" i="31"/>
  <c r="N80" i="31"/>
  <c r="Y80" i="31"/>
  <c r="AL80" i="31"/>
  <c r="AT84" i="31"/>
  <c r="AD84" i="31"/>
  <c r="X84" i="31"/>
  <c r="P84" i="31"/>
  <c r="D84" i="31"/>
  <c r="AQ84" i="31"/>
  <c r="N84" i="31"/>
  <c r="Y84" i="31"/>
  <c r="AL84" i="31"/>
  <c r="C84" i="31"/>
  <c r="R84" i="31"/>
  <c r="AA84" i="31"/>
  <c r="M86" i="31"/>
  <c r="S86" i="31"/>
  <c r="AA86" i="31"/>
  <c r="AL86" i="31"/>
  <c r="C86" i="31"/>
  <c r="N86" i="31"/>
  <c r="U86" i="31"/>
  <c r="AC86" i="31"/>
  <c r="AQ86" i="31"/>
  <c r="M73" i="31"/>
  <c r="S73" i="31"/>
  <c r="AA73" i="31"/>
  <c r="AL73" i="31"/>
  <c r="M75" i="31"/>
  <c r="S75" i="31"/>
  <c r="AA75" i="31"/>
  <c r="AL75" i="31"/>
  <c r="M77" i="31"/>
  <c r="S77" i="31"/>
  <c r="AA77" i="31"/>
  <c r="AL77" i="31"/>
  <c r="M79" i="31"/>
  <c r="S79" i="31"/>
  <c r="AA79" i="31"/>
  <c r="AL79" i="31"/>
  <c r="M81" i="31"/>
  <c r="S81" i="31"/>
  <c r="AA81" i="31"/>
  <c r="AL81" i="31"/>
  <c r="M83" i="31"/>
  <c r="S83" i="31"/>
  <c r="AA83" i="31"/>
  <c r="AL83" i="31"/>
  <c r="M85" i="31"/>
  <c r="S85" i="31"/>
  <c r="AA85" i="31"/>
  <c r="AL85" i="31"/>
  <c r="D86" i="31"/>
  <c r="P86" i="31"/>
  <c r="X86" i="31"/>
  <c r="AD86" i="31"/>
  <c r="M87" i="31"/>
  <c r="S87" i="31"/>
  <c r="AA87" i="31"/>
  <c r="AL87" i="31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74" i="29"/>
  <c r="A73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52" i="29"/>
  <c r="A51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30" i="29"/>
  <c r="A29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8" i="29"/>
  <c r="BI7" i="29"/>
  <c r="AT70" i="29"/>
  <c r="AP70" i="29"/>
  <c r="AK70" i="29"/>
  <c r="BK69" i="29"/>
  <c r="BG69" i="29"/>
  <c r="AT48" i="29"/>
  <c r="AP48" i="29"/>
  <c r="AK48" i="29"/>
  <c r="BK47" i="29"/>
  <c r="BG47" i="29"/>
  <c r="AT26" i="29"/>
  <c r="AP26" i="29"/>
  <c r="AK26" i="29"/>
  <c r="BK25" i="29"/>
  <c r="BG25" i="29"/>
  <c r="BO7" i="29"/>
  <c r="BC4" i="29"/>
  <c r="AT4" i="29"/>
  <c r="AP4" i="29"/>
  <c r="AK4" i="29"/>
  <c r="BK3" i="29"/>
  <c r="BG3" i="29"/>
  <c r="B25" i="13"/>
  <c r="B24" i="13"/>
  <c r="B23" i="13"/>
  <c r="B22" i="13"/>
  <c r="B21" i="13"/>
  <c r="BF21" i="29" l="1"/>
  <c r="BI21" i="29"/>
  <c r="BL21" i="29"/>
  <c r="BF19" i="29"/>
  <c r="BI19" i="29"/>
  <c r="BL19" i="29"/>
  <c r="BF17" i="29"/>
  <c r="BI17" i="29"/>
  <c r="BL17" i="29"/>
  <c r="BF15" i="29"/>
  <c r="BI15" i="29"/>
  <c r="BL15" i="29"/>
  <c r="BF13" i="29"/>
  <c r="BI13" i="29"/>
  <c r="BL13" i="29"/>
  <c r="BF11" i="29"/>
  <c r="BI11" i="29"/>
  <c r="BL11" i="29"/>
  <c r="BF9" i="29"/>
  <c r="BI9" i="29"/>
  <c r="BL9" i="29"/>
  <c r="BF30" i="29"/>
  <c r="BI30" i="29"/>
  <c r="BL30" i="29"/>
  <c r="BF42" i="29"/>
  <c r="BI42" i="29"/>
  <c r="BL42" i="29"/>
  <c r="BF40" i="29"/>
  <c r="BI40" i="29"/>
  <c r="BL40" i="29"/>
  <c r="BF38" i="29"/>
  <c r="BI38" i="29"/>
  <c r="BL38" i="29"/>
  <c r="BF36" i="29"/>
  <c r="BI36" i="29"/>
  <c r="BL36" i="29"/>
  <c r="BF34" i="29"/>
  <c r="BI34" i="29"/>
  <c r="BL34" i="29"/>
  <c r="BF32" i="29"/>
  <c r="BI32" i="29"/>
  <c r="BL32" i="29"/>
  <c r="BF51" i="29"/>
  <c r="BI51" i="29"/>
  <c r="BL51" i="29"/>
  <c r="BF65" i="29"/>
  <c r="BI65" i="29"/>
  <c r="BL65" i="29"/>
  <c r="BF63" i="29"/>
  <c r="BI63" i="29"/>
  <c r="BL63" i="29"/>
  <c r="BF61" i="29"/>
  <c r="BI61" i="29"/>
  <c r="BL61" i="29"/>
  <c r="BF59" i="29"/>
  <c r="BI59" i="29"/>
  <c r="BL59" i="29"/>
  <c r="BF57" i="29"/>
  <c r="BI57" i="29"/>
  <c r="BL57" i="29"/>
  <c r="BF55" i="29"/>
  <c r="BI55" i="29"/>
  <c r="BL55" i="29"/>
  <c r="BF53" i="29"/>
  <c r="BI53" i="29"/>
  <c r="BL53" i="29"/>
  <c r="BF74" i="29"/>
  <c r="BI74" i="29"/>
  <c r="BL74" i="29"/>
  <c r="BF86" i="29"/>
  <c r="BI86" i="29"/>
  <c r="BL86" i="29"/>
  <c r="BF84" i="29"/>
  <c r="BI84" i="29"/>
  <c r="BL84" i="29"/>
  <c r="BF82" i="29"/>
  <c r="BI82" i="29"/>
  <c r="BL82" i="29"/>
  <c r="BF80" i="29"/>
  <c r="BI80" i="29"/>
  <c r="BL80" i="29"/>
  <c r="BF78" i="29"/>
  <c r="BI78" i="29"/>
  <c r="BL78" i="29"/>
  <c r="BF76" i="29"/>
  <c r="BI76" i="29"/>
  <c r="BL76" i="29"/>
  <c r="BL8" i="29"/>
  <c r="BF8" i="29"/>
  <c r="BI8" i="29"/>
  <c r="BL20" i="29"/>
  <c r="BF20" i="29"/>
  <c r="BI20" i="29"/>
  <c r="BL18" i="29"/>
  <c r="BF18" i="29"/>
  <c r="BI18" i="29"/>
  <c r="BL16" i="29"/>
  <c r="BF16" i="29"/>
  <c r="BI16" i="29"/>
  <c r="BL14" i="29"/>
  <c r="BF14" i="29"/>
  <c r="BI14" i="29"/>
  <c r="BL12" i="29"/>
  <c r="BF12" i="29"/>
  <c r="BI12" i="29"/>
  <c r="BL10" i="29"/>
  <c r="BF10" i="29"/>
  <c r="BI10" i="29"/>
  <c r="BL29" i="29"/>
  <c r="BF29" i="29"/>
  <c r="BI29" i="29"/>
  <c r="BL43" i="29"/>
  <c r="BF43" i="29"/>
  <c r="BI43" i="29"/>
  <c r="BL41" i="29"/>
  <c r="BF41" i="29"/>
  <c r="BI41" i="29"/>
  <c r="BL39" i="29"/>
  <c r="BF39" i="29"/>
  <c r="BI39" i="29"/>
  <c r="BL37" i="29"/>
  <c r="BF37" i="29"/>
  <c r="BI37" i="29"/>
  <c r="BL35" i="29"/>
  <c r="BF35" i="29"/>
  <c r="BI35" i="29"/>
  <c r="BL33" i="29"/>
  <c r="BF33" i="29"/>
  <c r="BI33" i="29"/>
  <c r="BL31" i="29"/>
  <c r="BF31" i="29"/>
  <c r="BI31" i="29"/>
  <c r="BL52" i="29"/>
  <c r="BF52" i="29"/>
  <c r="BI52" i="29"/>
  <c r="BL64" i="29"/>
  <c r="BF64" i="29"/>
  <c r="BI64" i="29"/>
  <c r="BL62" i="29"/>
  <c r="BF62" i="29"/>
  <c r="BI62" i="29"/>
  <c r="BL60" i="29"/>
  <c r="BF60" i="29"/>
  <c r="BI60" i="29"/>
  <c r="BL58" i="29"/>
  <c r="BF58" i="29"/>
  <c r="BI58" i="29"/>
  <c r="BL56" i="29"/>
  <c r="BF56" i="29"/>
  <c r="BI56" i="29"/>
  <c r="BL54" i="29"/>
  <c r="BF54" i="29"/>
  <c r="BI54" i="29"/>
  <c r="BL73" i="29"/>
  <c r="BF73" i="29"/>
  <c r="BI73" i="29"/>
  <c r="BL87" i="29"/>
  <c r="BF87" i="29"/>
  <c r="BI87" i="29"/>
  <c r="BL85" i="29"/>
  <c r="BF85" i="29"/>
  <c r="BI85" i="29"/>
  <c r="BL83" i="29"/>
  <c r="BF83" i="29"/>
  <c r="BI83" i="29"/>
  <c r="BL81" i="29"/>
  <c r="BF81" i="29"/>
  <c r="BI81" i="29"/>
  <c r="BL79" i="29"/>
  <c r="BF79" i="29"/>
  <c r="BI79" i="29"/>
  <c r="BL77" i="29"/>
  <c r="BF77" i="29"/>
  <c r="BI77" i="29"/>
  <c r="BL75" i="29"/>
  <c r="BF75" i="29"/>
  <c r="BI75" i="29"/>
  <c r="AB13" i="45"/>
  <c r="AI11" i="48"/>
  <c r="N13" i="45"/>
  <c r="U13" i="45"/>
  <c r="AI13" i="51"/>
  <c r="J18" i="51" s="1"/>
  <c r="H13" i="51"/>
  <c r="AI11" i="45"/>
  <c r="N14" i="51"/>
  <c r="N13" i="48"/>
  <c r="AI12" i="45"/>
  <c r="AB13" i="48"/>
  <c r="H13" i="45"/>
  <c r="H13" i="48"/>
  <c r="AI12" i="48"/>
  <c r="U11" i="40"/>
  <c r="H12" i="40"/>
  <c r="N11" i="40"/>
  <c r="N12" i="40"/>
  <c r="U11" i="37"/>
  <c r="H12" i="37"/>
  <c r="N11" i="37"/>
  <c r="N12" i="37"/>
  <c r="U13" i="48"/>
  <c r="H11" i="40"/>
  <c r="U12" i="40"/>
  <c r="AB11" i="40"/>
  <c r="AB12" i="40"/>
  <c r="H11" i="37"/>
  <c r="U12" i="37"/>
  <c r="AB11" i="37"/>
  <c r="AB12" i="37"/>
  <c r="H13" i="53"/>
  <c r="AI11" i="53"/>
  <c r="AB13" i="53"/>
  <c r="U13" i="53"/>
  <c r="N13" i="53"/>
  <c r="AI12" i="53"/>
  <c r="S38" i="32"/>
  <c r="R38" i="32"/>
  <c r="L38" i="32"/>
  <c r="K38" i="32"/>
  <c r="T38" i="32"/>
  <c r="M38" i="32"/>
  <c r="U38" i="32"/>
  <c r="N38" i="32"/>
  <c r="V38" i="32"/>
  <c r="O38" i="32"/>
  <c r="U36" i="32"/>
  <c r="N36" i="32"/>
  <c r="V36" i="32"/>
  <c r="O36" i="32"/>
  <c r="S36" i="32"/>
  <c r="R36" i="32"/>
  <c r="L36" i="32"/>
  <c r="K36" i="32"/>
  <c r="T36" i="32"/>
  <c r="M36" i="32"/>
  <c r="V37" i="32"/>
  <c r="O37" i="32"/>
  <c r="S37" i="32"/>
  <c r="R37" i="32"/>
  <c r="L37" i="32"/>
  <c r="K37" i="32"/>
  <c r="T37" i="32"/>
  <c r="M37" i="32"/>
  <c r="U37" i="32"/>
  <c r="N37" i="32"/>
  <c r="T39" i="32"/>
  <c r="M39" i="32"/>
  <c r="U39" i="32"/>
  <c r="N39" i="32"/>
  <c r="V39" i="32"/>
  <c r="O39" i="32"/>
  <c r="S39" i="32"/>
  <c r="R39" i="32"/>
  <c r="L39" i="32"/>
  <c r="K39" i="32"/>
  <c r="AQ37" i="29"/>
  <c r="AD37" i="29"/>
  <c r="X37" i="29"/>
  <c r="P37" i="29"/>
  <c r="D37" i="29"/>
  <c r="AL37" i="29"/>
  <c r="AA37" i="29"/>
  <c r="R37" i="29"/>
  <c r="C37" i="29"/>
  <c r="AG37" i="29"/>
  <c r="Y37" i="29"/>
  <c r="N37" i="29"/>
  <c r="U37" i="29"/>
  <c r="AT37" i="29"/>
  <c r="AC37" i="29"/>
  <c r="S37" i="29"/>
  <c r="K37" i="29"/>
  <c r="M37" i="29"/>
  <c r="W76" i="23"/>
  <c r="Q76" i="23"/>
  <c r="W9" i="23"/>
  <c r="Q9" i="23"/>
  <c r="Y12" i="22"/>
  <c r="Q12" i="22"/>
  <c r="Y11" i="22"/>
  <c r="Q11" i="22"/>
  <c r="M10" i="18"/>
  <c r="N9" i="18"/>
  <c r="V61" i="19"/>
  <c r="Q61" i="19"/>
  <c r="X197" i="16"/>
  <c r="S197" i="16"/>
  <c r="X149" i="16"/>
  <c r="S149" i="16"/>
  <c r="V61" i="16"/>
  <c r="Q61" i="16"/>
  <c r="X198" i="14"/>
  <c r="S198" i="14"/>
  <c r="X149" i="14"/>
  <c r="S149" i="14"/>
  <c r="V61" i="14"/>
  <c r="Q61" i="14"/>
  <c r="AI13" i="48" l="1"/>
  <c r="J18" i="48" s="1"/>
  <c r="N14" i="45"/>
  <c r="J16" i="51"/>
  <c r="Z16" i="51" s="1"/>
  <c r="K22" i="51" s="1"/>
  <c r="AI13" i="45"/>
  <c r="J18" i="45" s="1"/>
  <c r="P30" i="45" s="1"/>
  <c r="AB11" i="32"/>
  <c r="AB13" i="37"/>
  <c r="AB13" i="40"/>
  <c r="N13" i="37"/>
  <c r="N13" i="40"/>
  <c r="N14" i="48"/>
  <c r="U13" i="37"/>
  <c r="U13" i="40"/>
  <c r="AI12" i="37"/>
  <c r="AI12" i="40"/>
  <c r="H13" i="37"/>
  <c r="AI11" i="37"/>
  <c r="H13" i="40"/>
  <c r="AI11" i="40"/>
  <c r="AI13" i="40" s="1"/>
  <c r="P30" i="51"/>
  <c r="Z18" i="51"/>
  <c r="K29" i="51" s="1"/>
  <c r="N14" i="53"/>
  <c r="AI13" i="53"/>
  <c r="N11" i="32"/>
  <c r="N12" i="32"/>
  <c r="H12" i="32"/>
  <c r="U12" i="32"/>
  <c r="AB12" i="32"/>
  <c r="U11" i="32"/>
  <c r="H11" i="32"/>
  <c r="AT42" i="29"/>
  <c r="Y42" i="29"/>
  <c r="R42" i="29"/>
  <c r="K42" i="29"/>
  <c r="AQ42" i="29"/>
  <c r="AD42" i="29"/>
  <c r="X42" i="29"/>
  <c r="P42" i="29"/>
  <c r="D42" i="29"/>
  <c r="AL42" i="29"/>
  <c r="AC42" i="29"/>
  <c r="U42" i="29"/>
  <c r="N42" i="29"/>
  <c r="C42" i="29"/>
  <c r="M42" i="29"/>
  <c r="AG42" i="29"/>
  <c r="AA42" i="29"/>
  <c r="S42" i="29"/>
  <c r="AL57" i="29"/>
  <c r="AC57" i="29"/>
  <c r="U57" i="29"/>
  <c r="N57" i="29"/>
  <c r="C57" i="29"/>
  <c r="AG57" i="29"/>
  <c r="AA57" i="29"/>
  <c r="S57" i="29"/>
  <c r="M57" i="29"/>
  <c r="AQ57" i="29"/>
  <c r="X57" i="29"/>
  <c r="D57" i="29"/>
  <c r="R57" i="29"/>
  <c r="AD57" i="29"/>
  <c r="P57" i="29"/>
  <c r="K57" i="29"/>
  <c r="AT57" i="29"/>
  <c r="Y57" i="29"/>
  <c r="AQ83" i="29"/>
  <c r="AD83" i="29"/>
  <c r="X83" i="29"/>
  <c r="P83" i="29"/>
  <c r="D83" i="29"/>
  <c r="AL83" i="29"/>
  <c r="AC83" i="29"/>
  <c r="U83" i="29"/>
  <c r="N83" i="29"/>
  <c r="C83" i="29"/>
  <c r="AG83" i="29"/>
  <c r="AA83" i="29"/>
  <c r="S83" i="29"/>
  <c r="M83" i="29"/>
  <c r="Y83" i="29"/>
  <c r="R83" i="29"/>
  <c r="AT83" i="29"/>
  <c r="K83" i="29"/>
  <c r="AT15" i="29"/>
  <c r="Y15" i="29"/>
  <c r="R15" i="29"/>
  <c r="K15" i="29"/>
  <c r="AQ15" i="29"/>
  <c r="AC15" i="29"/>
  <c r="S15" i="29"/>
  <c r="D15" i="29"/>
  <c r="AL15" i="29"/>
  <c r="AA15" i="29"/>
  <c r="P15" i="29"/>
  <c r="C15" i="29"/>
  <c r="X15" i="29"/>
  <c r="AD15" i="29"/>
  <c r="U15" i="29"/>
  <c r="M15" i="29"/>
  <c r="AG15" i="29"/>
  <c r="N15" i="29"/>
  <c r="AT18" i="29"/>
  <c r="Y18" i="29"/>
  <c r="R18" i="29"/>
  <c r="K18" i="29"/>
  <c r="AG18" i="29"/>
  <c r="X18" i="29"/>
  <c r="N18" i="29"/>
  <c r="AD18" i="29"/>
  <c r="U18" i="29"/>
  <c r="M18" i="29"/>
  <c r="AQ18" i="29"/>
  <c r="S18" i="29"/>
  <c r="D18" i="29"/>
  <c r="AL18" i="29"/>
  <c r="AA18" i="29"/>
  <c r="P18" i="29"/>
  <c r="C18" i="29"/>
  <c r="AC18" i="29"/>
  <c r="AT73" i="29"/>
  <c r="Y73" i="29"/>
  <c r="R73" i="29"/>
  <c r="AQ73" i="29"/>
  <c r="AD73" i="29"/>
  <c r="X73" i="29"/>
  <c r="P73" i="29"/>
  <c r="AL73" i="29"/>
  <c r="U73" i="29"/>
  <c r="K73" i="29"/>
  <c r="AG73" i="29"/>
  <c r="S73" i="29"/>
  <c r="D73" i="29"/>
  <c r="AC73" i="29"/>
  <c r="N73" i="29"/>
  <c r="C73" i="29"/>
  <c r="AA73" i="29"/>
  <c r="M73" i="29"/>
  <c r="AG21" i="29"/>
  <c r="AA21" i="29"/>
  <c r="S21" i="29"/>
  <c r="M21" i="29"/>
  <c r="AT21" i="29"/>
  <c r="AD21" i="29"/>
  <c r="U21" i="29"/>
  <c r="K21" i="29"/>
  <c r="AQ21" i="29"/>
  <c r="AC21" i="29"/>
  <c r="R21" i="29"/>
  <c r="D21" i="29"/>
  <c r="AL21" i="29"/>
  <c r="P21" i="29"/>
  <c r="C21" i="29"/>
  <c r="X21" i="29"/>
  <c r="N21" i="29"/>
  <c r="Y21" i="29"/>
  <c r="AG39" i="29"/>
  <c r="AA39" i="29"/>
  <c r="S39" i="29"/>
  <c r="M39" i="29"/>
  <c r="AT39" i="29"/>
  <c r="Y39" i="29"/>
  <c r="R39" i="29"/>
  <c r="K39" i="29"/>
  <c r="AQ39" i="29"/>
  <c r="X39" i="29"/>
  <c r="D39" i="29"/>
  <c r="AL39" i="29"/>
  <c r="U39" i="29"/>
  <c r="C39" i="29"/>
  <c r="N39" i="29"/>
  <c r="AD39" i="29"/>
  <c r="P39" i="29"/>
  <c r="AC39" i="29"/>
  <c r="AT62" i="29"/>
  <c r="Y62" i="29"/>
  <c r="R62" i="29"/>
  <c r="K62" i="29"/>
  <c r="AQ62" i="29"/>
  <c r="AD62" i="29"/>
  <c r="X62" i="29"/>
  <c r="P62" i="29"/>
  <c r="D62" i="29"/>
  <c r="AL62" i="29"/>
  <c r="AC62" i="29"/>
  <c r="U62" i="29"/>
  <c r="N62" i="29"/>
  <c r="C62" i="29"/>
  <c r="S62" i="29"/>
  <c r="M62" i="29"/>
  <c r="AG62" i="29"/>
  <c r="AA62" i="29"/>
  <c r="AT58" i="29"/>
  <c r="Y58" i="29"/>
  <c r="R58" i="29"/>
  <c r="K58" i="29"/>
  <c r="AQ58" i="29"/>
  <c r="AD58" i="29"/>
  <c r="X58" i="29"/>
  <c r="P58" i="29"/>
  <c r="D58" i="29"/>
  <c r="AL58" i="29"/>
  <c r="AC58" i="29"/>
  <c r="U58" i="29"/>
  <c r="N58" i="29"/>
  <c r="C58" i="29"/>
  <c r="M58" i="29"/>
  <c r="AG58" i="29"/>
  <c r="AA58" i="29"/>
  <c r="S58" i="29"/>
  <c r="AQ61" i="29"/>
  <c r="AD61" i="29"/>
  <c r="X61" i="29"/>
  <c r="P61" i="29"/>
  <c r="D61" i="29"/>
  <c r="AL61" i="29"/>
  <c r="AC61" i="29"/>
  <c r="U61" i="29"/>
  <c r="N61" i="29"/>
  <c r="C61" i="29"/>
  <c r="AG61" i="29"/>
  <c r="AA61" i="29"/>
  <c r="S61" i="29"/>
  <c r="M61" i="29"/>
  <c r="Y61" i="29"/>
  <c r="R61" i="29"/>
  <c r="AT61" i="29"/>
  <c r="K61" i="29"/>
  <c r="AL60" i="29"/>
  <c r="AC60" i="29"/>
  <c r="U60" i="29"/>
  <c r="N60" i="29"/>
  <c r="C60" i="29"/>
  <c r="AG60" i="29"/>
  <c r="AA60" i="29"/>
  <c r="S60" i="29"/>
  <c r="M60" i="29"/>
  <c r="AT60" i="29"/>
  <c r="Y60" i="29"/>
  <c r="R60" i="29"/>
  <c r="K60" i="29"/>
  <c r="P60" i="29"/>
  <c r="AQ60" i="29"/>
  <c r="D60" i="29"/>
  <c r="AD60" i="29"/>
  <c r="X60" i="29"/>
  <c r="AG63" i="29"/>
  <c r="AA63" i="29"/>
  <c r="S63" i="29"/>
  <c r="M63" i="29"/>
  <c r="AT63" i="29"/>
  <c r="Y63" i="29"/>
  <c r="R63" i="29"/>
  <c r="K63" i="29"/>
  <c r="AQ63" i="29"/>
  <c r="AD63" i="29"/>
  <c r="X63" i="29"/>
  <c r="P63" i="29"/>
  <c r="D63" i="29"/>
  <c r="AL63" i="29"/>
  <c r="C63" i="29"/>
  <c r="AC63" i="29"/>
  <c r="U63" i="29"/>
  <c r="N63" i="29"/>
  <c r="AQ87" i="29"/>
  <c r="AD87" i="29"/>
  <c r="X87" i="29"/>
  <c r="P87" i="29"/>
  <c r="D87" i="29"/>
  <c r="AL87" i="29"/>
  <c r="AC87" i="29"/>
  <c r="U87" i="29"/>
  <c r="N87" i="29"/>
  <c r="C87" i="29"/>
  <c r="AG87" i="29"/>
  <c r="AA87" i="29"/>
  <c r="S87" i="29"/>
  <c r="M87" i="29"/>
  <c r="AT87" i="29"/>
  <c r="K87" i="29"/>
  <c r="Y87" i="29"/>
  <c r="R87" i="29"/>
  <c r="AL86" i="29"/>
  <c r="AC86" i="29"/>
  <c r="U86" i="29"/>
  <c r="N86" i="29"/>
  <c r="C86" i="29"/>
  <c r="AG86" i="29"/>
  <c r="AA86" i="29"/>
  <c r="S86" i="29"/>
  <c r="M86" i="29"/>
  <c r="AT86" i="29"/>
  <c r="Y86" i="29"/>
  <c r="R86" i="29"/>
  <c r="K86" i="29"/>
  <c r="X86" i="29"/>
  <c r="P86" i="29"/>
  <c r="AQ86" i="29"/>
  <c r="D86" i="29"/>
  <c r="AD86" i="29"/>
  <c r="AL31" i="29"/>
  <c r="AC31" i="29"/>
  <c r="U31" i="29"/>
  <c r="N31" i="29"/>
  <c r="C31" i="29"/>
  <c r="AQ31" i="29"/>
  <c r="AA31" i="29"/>
  <c r="R31" i="29"/>
  <c r="D31" i="29"/>
  <c r="AG31" i="29"/>
  <c r="Y31" i="29"/>
  <c r="P31" i="29"/>
  <c r="M31" i="29"/>
  <c r="AT31" i="29"/>
  <c r="AD31" i="29"/>
  <c r="S31" i="29"/>
  <c r="K31" i="29"/>
  <c r="X31" i="29"/>
  <c r="AQ8" i="29"/>
  <c r="AD8" i="29"/>
  <c r="X8" i="29"/>
  <c r="P8" i="29"/>
  <c r="D8" i="29"/>
  <c r="AL8" i="29"/>
  <c r="AC8" i="29"/>
  <c r="U8" i="29"/>
  <c r="N8" i="29"/>
  <c r="C8" i="29"/>
  <c r="AA8" i="29"/>
  <c r="S8" i="29"/>
  <c r="AT8" i="29"/>
  <c r="Y8" i="29"/>
  <c r="R8" i="29"/>
  <c r="K8" i="29"/>
  <c r="AG8" i="29"/>
  <c r="M8" i="29"/>
  <c r="AT14" i="29"/>
  <c r="Y14" i="29"/>
  <c r="R14" i="29"/>
  <c r="K14" i="29"/>
  <c r="AD14" i="29"/>
  <c r="U14" i="29"/>
  <c r="M14" i="29"/>
  <c r="AQ14" i="29"/>
  <c r="AC14" i="29"/>
  <c r="S14" i="29"/>
  <c r="D14" i="29"/>
  <c r="AA14" i="29"/>
  <c r="P14" i="29"/>
  <c r="AG14" i="29"/>
  <c r="X14" i="29"/>
  <c r="N14" i="29"/>
  <c r="AL14" i="29"/>
  <c r="C14" i="29"/>
  <c r="AQ9" i="29"/>
  <c r="AD9" i="29"/>
  <c r="X9" i="29"/>
  <c r="P9" i="29"/>
  <c r="D9" i="29"/>
  <c r="AL9" i="29"/>
  <c r="AC9" i="29"/>
  <c r="U9" i="29"/>
  <c r="N9" i="29"/>
  <c r="C9" i="29"/>
  <c r="AG9" i="29"/>
  <c r="S9" i="29"/>
  <c r="M9" i="29"/>
  <c r="AT9" i="29"/>
  <c r="Y9" i="29"/>
  <c r="R9" i="29"/>
  <c r="K9" i="29"/>
  <c r="AA9" i="29"/>
  <c r="AT20" i="29"/>
  <c r="Y20" i="29"/>
  <c r="R20" i="29"/>
  <c r="K20" i="29"/>
  <c r="AG20" i="29"/>
  <c r="X20" i="29"/>
  <c r="N20" i="29"/>
  <c r="AD20" i="29"/>
  <c r="U20" i="29"/>
  <c r="M20" i="29"/>
  <c r="AC20" i="29"/>
  <c r="S20" i="29"/>
  <c r="AL20" i="29"/>
  <c r="AA20" i="29"/>
  <c r="P20" i="29"/>
  <c r="C20" i="29"/>
  <c r="AQ20" i="29"/>
  <c r="D20" i="29"/>
  <c r="AG19" i="29"/>
  <c r="AA19" i="29"/>
  <c r="S19" i="29"/>
  <c r="M19" i="29"/>
  <c r="AT19" i="29"/>
  <c r="AD19" i="29"/>
  <c r="U19" i="29"/>
  <c r="K19" i="29"/>
  <c r="AQ19" i="29"/>
  <c r="AC19" i="29"/>
  <c r="R19" i="29"/>
  <c r="D19" i="29"/>
  <c r="Y19" i="29"/>
  <c r="P19" i="29"/>
  <c r="X19" i="29"/>
  <c r="N19" i="29"/>
  <c r="AL19" i="29"/>
  <c r="C19" i="29"/>
  <c r="AL55" i="29"/>
  <c r="AC55" i="29"/>
  <c r="U55" i="29"/>
  <c r="N55" i="29"/>
  <c r="C55" i="29"/>
  <c r="AG55" i="29"/>
  <c r="AA55" i="29"/>
  <c r="S55" i="29"/>
  <c r="M55" i="29"/>
  <c r="AT55" i="29"/>
  <c r="Y55" i="29"/>
  <c r="R55" i="29"/>
  <c r="K55" i="29"/>
  <c r="X55" i="29"/>
  <c r="P55" i="29"/>
  <c r="AQ55" i="29"/>
  <c r="D55" i="29"/>
  <c r="AD55" i="29"/>
  <c r="AL82" i="29"/>
  <c r="AC82" i="29"/>
  <c r="U82" i="29"/>
  <c r="N82" i="29"/>
  <c r="C82" i="29"/>
  <c r="AG82" i="29"/>
  <c r="AA82" i="29"/>
  <c r="S82" i="29"/>
  <c r="M82" i="29"/>
  <c r="AT82" i="29"/>
  <c r="Y82" i="29"/>
  <c r="R82" i="29"/>
  <c r="K82" i="29"/>
  <c r="P82" i="29"/>
  <c r="AQ82" i="29"/>
  <c r="D82" i="29"/>
  <c r="AD82" i="29"/>
  <c r="X82" i="29"/>
  <c r="AG77" i="29"/>
  <c r="AA77" i="29"/>
  <c r="S77" i="29"/>
  <c r="M77" i="29"/>
  <c r="AT77" i="29"/>
  <c r="Y77" i="29"/>
  <c r="R77" i="29"/>
  <c r="K77" i="29"/>
  <c r="AQ77" i="29"/>
  <c r="AD77" i="29"/>
  <c r="X77" i="29"/>
  <c r="P77" i="29"/>
  <c r="D77" i="29"/>
  <c r="U77" i="29"/>
  <c r="N77" i="29"/>
  <c r="AL77" i="29"/>
  <c r="C77" i="29"/>
  <c r="AC77" i="29"/>
  <c r="AT16" i="29"/>
  <c r="Y16" i="29"/>
  <c r="R16" i="29"/>
  <c r="K16" i="29"/>
  <c r="AG16" i="29"/>
  <c r="X16" i="29"/>
  <c r="N16" i="29"/>
  <c r="AD16" i="29"/>
  <c r="U16" i="29"/>
  <c r="M16" i="29"/>
  <c r="AC16" i="29"/>
  <c r="D16" i="29"/>
  <c r="AL16" i="29"/>
  <c r="AA16" i="29"/>
  <c r="P16" i="29"/>
  <c r="C16" i="29"/>
  <c r="AQ16" i="29"/>
  <c r="S16" i="29"/>
  <c r="AG10" i="29"/>
  <c r="AA10" i="29"/>
  <c r="S10" i="29"/>
  <c r="M10" i="29"/>
  <c r="AT10" i="29"/>
  <c r="AD10" i="29"/>
  <c r="U10" i="29"/>
  <c r="K10" i="29"/>
  <c r="AQ10" i="29"/>
  <c r="AC10" i="29"/>
  <c r="R10" i="29"/>
  <c r="D10" i="29"/>
  <c r="AL10" i="29"/>
  <c r="P10" i="29"/>
  <c r="C10" i="29"/>
  <c r="X10" i="29"/>
  <c r="N10" i="29"/>
  <c r="Y10" i="29"/>
  <c r="AG29" i="29"/>
  <c r="AA29" i="29"/>
  <c r="S29" i="29"/>
  <c r="M29" i="29"/>
  <c r="AL29" i="29"/>
  <c r="Y29" i="29"/>
  <c r="P29" i="29"/>
  <c r="C29" i="29"/>
  <c r="X29" i="29"/>
  <c r="N29" i="29"/>
  <c r="AT29" i="29"/>
  <c r="U29" i="29"/>
  <c r="AQ29" i="29"/>
  <c r="AC29" i="29"/>
  <c r="R29" i="29"/>
  <c r="D29" i="29"/>
  <c r="AD29" i="29"/>
  <c r="K29" i="29"/>
  <c r="AT40" i="29"/>
  <c r="Y40" i="29"/>
  <c r="R40" i="29"/>
  <c r="K40" i="29"/>
  <c r="AG40" i="29"/>
  <c r="X40" i="29"/>
  <c r="N40" i="29"/>
  <c r="AD40" i="29"/>
  <c r="U40" i="29"/>
  <c r="M40" i="29"/>
  <c r="AQ40" i="29"/>
  <c r="AC40" i="29"/>
  <c r="S40" i="29"/>
  <c r="D40" i="29"/>
  <c r="AL40" i="29"/>
  <c r="AA40" i="29"/>
  <c r="C40" i="29"/>
  <c r="P40" i="29"/>
  <c r="AL41" i="29"/>
  <c r="AC41" i="29"/>
  <c r="U41" i="29"/>
  <c r="N41" i="29"/>
  <c r="C41" i="29"/>
  <c r="AG41" i="29"/>
  <c r="AA41" i="29"/>
  <c r="S41" i="29"/>
  <c r="M41" i="29"/>
  <c r="AT41" i="29"/>
  <c r="Y41" i="29"/>
  <c r="R41" i="29"/>
  <c r="K41" i="29"/>
  <c r="P41" i="29"/>
  <c r="AQ41" i="29"/>
  <c r="D41" i="29"/>
  <c r="AD41" i="29"/>
  <c r="X41" i="29"/>
  <c r="AG43" i="29"/>
  <c r="AA43" i="29"/>
  <c r="S43" i="29"/>
  <c r="M43" i="29"/>
  <c r="AT43" i="29"/>
  <c r="Y43" i="29"/>
  <c r="R43" i="29"/>
  <c r="K43" i="29"/>
  <c r="AQ43" i="29"/>
  <c r="AD43" i="29"/>
  <c r="X43" i="29"/>
  <c r="P43" i="29"/>
  <c r="D43" i="29"/>
  <c r="AC43" i="29"/>
  <c r="U43" i="29"/>
  <c r="N43" i="29"/>
  <c r="AL43" i="29"/>
  <c r="C43" i="29"/>
  <c r="AQ65" i="29"/>
  <c r="AD65" i="29"/>
  <c r="X65" i="29"/>
  <c r="P65" i="29"/>
  <c r="D65" i="29"/>
  <c r="AL65" i="29"/>
  <c r="AC65" i="29"/>
  <c r="U65" i="29"/>
  <c r="N65" i="29"/>
  <c r="C65" i="29"/>
  <c r="AG65" i="29"/>
  <c r="AA65" i="29"/>
  <c r="S65" i="29"/>
  <c r="M65" i="29"/>
  <c r="AT65" i="29"/>
  <c r="K65" i="29"/>
  <c r="Y65" i="29"/>
  <c r="R65" i="29"/>
  <c r="AL64" i="29"/>
  <c r="AC64" i="29"/>
  <c r="U64" i="29"/>
  <c r="N64" i="29"/>
  <c r="C64" i="29"/>
  <c r="AG64" i="29"/>
  <c r="AA64" i="29"/>
  <c r="S64" i="29"/>
  <c r="M64" i="29"/>
  <c r="AT64" i="29"/>
  <c r="Y64" i="29"/>
  <c r="R64" i="29"/>
  <c r="K64" i="29"/>
  <c r="X64" i="29"/>
  <c r="P64" i="29"/>
  <c r="AQ64" i="29"/>
  <c r="D64" i="29"/>
  <c r="AD64" i="29"/>
  <c r="AL75" i="29"/>
  <c r="AC75" i="29"/>
  <c r="U75" i="29"/>
  <c r="N75" i="29"/>
  <c r="C75" i="29"/>
  <c r="AG75" i="29"/>
  <c r="AA75" i="29"/>
  <c r="S75" i="29"/>
  <c r="M75" i="29"/>
  <c r="AT75" i="29"/>
  <c r="Y75" i="29"/>
  <c r="K75" i="29"/>
  <c r="AQ75" i="29"/>
  <c r="X75" i="29"/>
  <c r="D75" i="29"/>
  <c r="R75" i="29"/>
  <c r="P75" i="29"/>
  <c r="AD75" i="29"/>
  <c r="AG74" i="29"/>
  <c r="AA74" i="29"/>
  <c r="S74" i="29"/>
  <c r="M74" i="29"/>
  <c r="AT74" i="29"/>
  <c r="Y74" i="29"/>
  <c r="R74" i="29"/>
  <c r="K74" i="29"/>
  <c r="AQ74" i="29"/>
  <c r="X74" i="29"/>
  <c r="D74" i="29"/>
  <c r="AL74" i="29"/>
  <c r="U74" i="29"/>
  <c r="C74" i="29"/>
  <c r="AD74" i="29"/>
  <c r="P74" i="29"/>
  <c r="AC74" i="29"/>
  <c r="N74" i="29"/>
  <c r="AG81" i="29"/>
  <c r="AA81" i="29"/>
  <c r="S81" i="29"/>
  <c r="M81" i="29"/>
  <c r="AT81" i="29"/>
  <c r="Y81" i="29"/>
  <c r="R81" i="29"/>
  <c r="K81" i="29"/>
  <c r="AQ81" i="29"/>
  <c r="AD81" i="29"/>
  <c r="X81" i="29"/>
  <c r="P81" i="29"/>
  <c r="D81" i="29"/>
  <c r="AC81" i="29"/>
  <c r="U81" i="29"/>
  <c r="N81" i="29"/>
  <c r="AL81" i="29"/>
  <c r="C81" i="29"/>
  <c r="AL11" i="29"/>
  <c r="AC11" i="29"/>
  <c r="U11" i="29"/>
  <c r="N11" i="29"/>
  <c r="C11" i="29"/>
  <c r="AQ11" i="29"/>
  <c r="AA11" i="29"/>
  <c r="R11" i="29"/>
  <c r="D11" i="29"/>
  <c r="AG11" i="29"/>
  <c r="Y11" i="29"/>
  <c r="P11" i="29"/>
  <c r="X11" i="29"/>
  <c r="AT11" i="29"/>
  <c r="AD11" i="29"/>
  <c r="S11" i="29"/>
  <c r="K11" i="29"/>
  <c r="M11" i="29"/>
  <c r="AL32" i="29"/>
  <c r="AC32" i="29"/>
  <c r="U32" i="29"/>
  <c r="N32" i="29"/>
  <c r="C32" i="29"/>
  <c r="X32" i="29"/>
  <c r="M32" i="29"/>
  <c r="AT32" i="29"/>
  <c r="AD32" i="29"/>
  <c r="S32" i="29"/>
  <c r="K32" i="29"/>
  <c r="AQ32" i="29"/>
  <c r="R32" i="29"/>
  <c r="AG32" i="29"/>
  <c r="Y32" i="29"/>
  <c r="P32" i="29"/>
  <c r="AA32" i="29"/>
  <c r="D32" i="29"/>
  <c r="AT13" i="29"/>
  <c r="Y13" i="29"/>
  <c r="R13" i="29"/>
  <c r="K13" i="29"/>
  <c r="AG13" i="29"/>
  <c r="X13" i="29"/>
  <c r="N13" i="29"/>
  <c r="AD13" i="29"/>
  <c r="U13" i="29"/>
  <c r="M13" i="29"/>
  <c r="AC13" i="29"/>
  <c r="S13" i="29"/>
  <c r="AL13" i="29"/>
  <c r="AA13" i="29"/>
  <c r="P13" i="29"/>
  <c r="AQ13" i="29"/>
  <c r="D13" i="29"/>
  <c r="AT53" i="29"/>
  <c r="Y53" i="29"/>
  <c r="R53" i="29"/>
  <c r="K53" i="29"/>
  <c r="AQ53" i="29"/>
  <c r="AD53" i="29"/>
  <c r="X53" i="29"/>
  <c r="P53" i="29"/>
  <c r="D53" i="29"/>
  <c r="AL53" i="29"/>
  <c r="AC53" i="29"/>
  <c r="U53" i="29"/>
  <c r="N53" i="29"/>
  <c r="C53" i="29"/>
  <c r="S53" i="29"/>
  <c r="M53" i="29"/>
  <c r="AG53" i="29"/>
  <c r="AA53" i="29"/>
  <c r="AG56" i="29"/>
  <c r="AA56" i="29"/>
  <c r="S56" i="29"/>
  <c r="M56" i="29"/>
  <c r="AQ56" i="29"/>
  <c r="AC56" i="29"/>
  <c r="R56" i="29"/>
  <c r="D56" i="29"/>
  <c r="AL56" i="29"/>
  <c r="Y56" i="29"/>
  <c r="P56" i="29"/>
  <c r="C56" i="29"/>
  <c r="X56" i="29"/>
  <c r="N56" i="29"/>
  <c r="K56" i="29"/>
  <c r="AT56" i="29"/>
  <c r="AD56" i="29"/>
  <c r="U56" i="29"/>
  <c r="AT84" i="29"/>
  <c r="Y84" i="29"/>
  <c r="R84" i="29"/>
  <c r="K84" i="29"/>
  <c r="AQ84" i="29"/>
  <c r="AD84" i="29"/>
  <c r="X84" i="29"/>
  <c r="P84" i="29"/>
  <c r="D84" i="29"/>
  <c r="AL84" i="29"/>
  <c r="AC84" i="29"/>
  <c r="U84" i="29"/>
  <c r="N84" i="29"/>
  <c r="C84" i="29"/>
  <c r="S84" i="29"/>
  <c r="M84" i="29"/>
  <c r="AG84" i="29"/>
  <c r="AA84" i="29"/>
  <c r="AG59" i="29"/>
  <c r="AA59" i="29"/>
  <c r="S59" i="29"/>
  <c r="M59" i="29"/>
  <c r="AT59" i="29"/>
  <c r="Y59" i="29"/>
  <c r="R59" i="29"/>
  <c r="K59" i="29"/>
  <c r="AQ59" i="29"/>
  <c r="AD59" i="29"/>
  <c r="X59" i="29"/>
  <c r="P59" i="29"/>
  <c r="D59" i="29"/>
  <c r="AC59" i="29"/>
  <c r="U59" i="29"/>
  <c r="N59" i="29"/>
  <c r="C59" i="29"/>
  <c r="AL59" i="29"/>
  <c r="AT34" i="29"/>
  <c r="Y34" i="29"/>
  <c r="R34" i="29"/>
  <c r="K34" i="29"/>
  <c r="AL34" i="29"/>
  <c r="AA34" i="29"/>
  <c r="P34" i="29"/>
  <c r="C34" i="29"/>
  <c r="AG34" i="29"/>
  <c r="X34" i="29"/>
  <c r="N34" i="29"/>
  <c r="AD34" i="29"/>
  <c r="M34" i="29"/>
  <c r="AQ34" i="29"/>
  <c r="AC34" i="29"/>
  <c r="S34" i="29"/>
  <c r="D34" i="29"/>
  <c r="U34" i="29"/>
  <c r="AL36" i="29"/>
  <c r="AC36" i="29"/>
  <c r="U36" i="29"/>
  <c r="N36" i="29"/>
  <c r="C36" i="29"/>
  <c r="AT36" i="29"/>
  <c r="AD36" i="29"/>
  <c r="S36" i="29"/>
  <c r="K36" i="29"/>
  <c r="AQ36" i="29"/>
  <c r="AA36" i="29"/>
  <c r="R36" i="29"/>
  <c r="D36" i="29"/>
  <c r="Y36" i="29"/>
  <c r="P36" i="29"/>
  <c r="X36" i="29"/>
  <c r="M36" i="29"/>
  <c r="AG36" i="29"/>
  <c r="AL38" i="29"/>
  <c r="AC38" i="29"/>
  <c r="U38" i="29"/>
  <c r="N38" i="29"/>
  <c r="C38" i="29"/>
  <c r="AG38" i="29"/>
  <c r="Y38" i="29"/>
  <c r="P38" i="29"/>
  <c r="X38" i="29"/>
  <c r="M38" i="29"/>
  <c r="AT38" i="29"/>
  <c r="AD38" i="29"/>
  <c r="K38" i="29"/>
  <c r="AQ38" i="29"/>
  <c r="AA38" i="29"/>
  <c r="R38" i="29"/>
  <c r="D38" i="29"/>
  <c r="S38" i="29"/>
  <c r="AQ12" i="29"/>
  <c r="AD12" i="29"/>
  <c r="X12" i="29"/>
  <c r="P12" i="29"/>
  <c r="D12" i="29"/>
  <c r="AG12" i="29"/>
  <c r="Y12" i="29"/>
  <c r="N12" i="29"/>
  <c r="U12" i="29"/>
  <c r="M12" i="29"/>
  <c r="AT12" i="29"/>
  <c r="S12" i="29"/>
  <c r="K12" i="29"/>
  <c r="AL12" i="29"/>
  <c r="AA12" i="29"/>
  <c r="R12" i="29"/>
  <c r="C12" i="29"/>
  <c r="AC12" i="29"/>
  <c r="AG17" i="29"/>
  <c r="AA17" i="29"/>
  <c r="S17" i="29"/>
  <c r="M17" i="29"/>
  <c r="AT17" i="29"/>
  <c r="AD17" i="29"/>
  <c r="U17" i="29"/>
  <c r="K17" i="29"/>
  <c r="AQ17" i="29"/>
  <c r="AC17" i="29"/>
  <c r="R17" i="29"/>
  <c r="D17" i="29"/>
  <c r="AL17" i="29"/>
  <c r="P17" i="29"/>
  <c r="C17" i="29"/>
  <c r="X17" i="29"/>
  <c r="N17" i="29"/>
  <c r="Y17" i="29"/>
  <c r="AG35" i="29"/>
  <c r="AA35" i="29"/>
  <c r="S35" i="29"/>
  <c r="M35" i="29"/>
  <c r="X35" i="29"/>
  <c r="N35" i="29"/>
  <c r="AT35" i="29"/>
  <c r="AD35" i="29"/>
  <c r="U35" i="29"/>
  <c r="K35" i="29"/>
  <c r="AQ35" i="29"/>
  <c r="R35" i="29"/>
  <c r="D35" i="29"/>
  <c r="AL35" i="29"/>
  <c r="Y35" i="29"/>
  <c r="P35" i="29"/>
  <c r="C35" i="29"/>
  <c r="AC35" i="29"/>
  <c r="AQ52" i="29"/>
  <c r="AD52" i="29"/>
  <c r="X52" i="29"/>
  <c r="P52" i="29"/>
  <c r="D52" i="29"/>
  <c r="AL52" i="29"/>
  <c r="AC52" i="29"/>
  <c r="U52" i="29"/>
  <c r="N52" i="29"/>
  <c r="C52" i="29"/>
  <c r="AG52" i="29"/>
  <c r="AA52" i="29"/>
  <c r="S52" i="29"/>
  <c r="M52" i="29"/>
  <c r="Y52" i="29"/>
  <c r="R52" i="29"/>
  <c r="K52" i="29"/>
  <c r="AT52" i="29"/>
  <c r="AL51" i="29"/>
  <c r="AC51" i="29"/>
  <c r="U51" i="29"/>
  <c r="N51" i="29"/>
  <c r="C51" i="29"/>
  <c r="AG51" i="29"/>
  <c r="AA51" i="29"/>
  <c r="S51" i="29"/>
  <c r="M51" i="29"/>
  <c r="AT51" i="29"/>
  <c r="Y51" i="29"/>
  <c r="R51" i="29"/>
  <c r="K51" i="29"/>
  <c r="P51" i="29"/>
  <c r="AQ51" i="29"/>
  <c r="D51" i="29"/>
  <c r="AD51" i="29"/>
  <c r="X51" i="29"/>
  <c r="AG54" i="29"/>
  <c r="AA54" i="29"/>
  <c r="S54" i="29"/>
  <c r="M54" i="29"/>
  <c r="AT54" i="29"/>
  <c r="Y54" i="29"/>
  <c r="R54" i="29"/>
  <c r="K54" i="29"/>
  <c r="AQ54" i="29"/>
  <c r="AD54" i="29"/>
  <c r="X54" i="29"/>
  <c r="P54" i="29"/>
  <c r="D54" i="29"/>
  <c r="AL54" i="29"/>
  <c r="C54" i="29"/>
  <c r="AC54" i="29"/>
  <c r="U54" i="29"/>
  <c r="N54" i="29"/>
  <c r="AQ76" i="29"/>
  <c r="AD76" i="29"/>
  <c r="X76" i="29"/>
  <c r="P76" i="29"/>
  <c r="D76" i="29"/>
  <c r="AL76" i="29"/>
  <c r="AC76" i="29"/>
  <c r="U76" i="29"/>
  <c r="N76" i="29"/>
  <c r="C76" i="29"/>
  <c r="AA76" i="29"/>
  <c r="M76" i="29"/>
  <c r="AT76" i="29"/>
  <c r="Y76" i="29"/>
  <c r="K76" i="29"/>
  <c r="AG76" i="29"/>
  <c r="S76" i="29"/>
  <c r="R76" i="29"/>
  <c r="AT80" i="29"/>
  <c r="Y80" i="29"/>
  <c r="R80" i="29"/>
  <c r="K80" i="29"/>
  <c r="AQ80" i="29"/>
  <c r="AD80" i="29"/>
  <c r="X80" i="29"/>
  <c r="P80" i="29"/>
  <c r="D80" i="29"/>
  <c r="AL80" i="29"/>
  <c r="AC80" i="29"/>
  <c r="U80" i="29"/>
  <c r="N80" i="29"/>
  <c r="C80" i="29"/>
  <c r="M80" i="29"/>
  <c r="AG80" i="29"/>
  <c r="AA80" i="29"/>
  <c r="S80" i="29"/>
  <c r="AQ79" i="29"/>
  <c r="AD79" i="29"/>
  <c r="X79" i="29"/>
  <c r="P79" i="29"/>
  <c r="D79" i="29"/>
  <c r="AL79" i="29"/>
  <c r="AC79" i="29"/>
  <c r="U79" i="29"/>
  <c r="N79" i="29"/>
  <c r="C79" i="29"/>
  <c r="AG79" i="29"/>
  <c r="AA79" i="29"/>
  <c r="S79" i="29"/>
  <c r="M79" i="29"/>
  <c r="Y79" i="29"/>
  <c r="R79" i="29"/>
  <c r="AT79" i="29"/>
  <c r="K79" i="29"/>
  <c r="AL78" i="29"/>
  <c r="AC78" i="29"/>
  <c r="U78" i="29"/>
  <c r="N78" i="29"/>
  <c r="C78" i="29"/>
  <c r="AG78" i="29"/>
  <c r="AA78" i="29"/>
  <c r="S78" i="29"/>
  <c r="M78" i="29"/>
  <c r="AT78" i="29"/>
  <c r="Y78" i="29"/>
  <c r="R78" i="29"/>
  <c r="K78" i="29"/>
  <c r="AQ78" i="29"/>
  <c r="D78" i="29"/>
  <c r="AD78" i="29"/>
  <c r="X78" i="29"/>
  <c r="P78" i="29"/>
  <c r="AG85" i="29"/>
  <c r="AA85" i="29"/>
  <c r="S85" i="29"/>
  <c r="M85" i="29"/>
  <c r="AT85" i="29"/>
  <c r="Y85" i="29"/>
  <c r="R85" i="29"/>
  <c r="K85" i="29"/>
  <c r="AQ85" i="29"/>
  <c r="AD85" i="29"/>
  <c r="X85" i="29"/>
  <c r="P85" i="29"/>
  <c r="D85" i="29"/>
  <c r="AL85" i="29"/>
  <c r="C85" i="29"/>
  <c r="AC85" i="29"/>
  <c r="U85" i="29"/>
  <c r="N85" i="29"/>
  <c r="AQ33" i="29"/>
  <c r="AD33" i="29"/>
  <c r="X33" i="29"/>
  <c r="P33" i="29"/>
  <c r="D33" i="29"/>
  <c r="AT33" i="29"/>
  <c r="AC33" i="29"/>
  <c r="S33" i="29"/>
  <c r="K33" i="29"/>
  <c r="AL33" i="29"/>
  <c r="AA33" i="29"/>
  <c r="R33" i="29"/>
  <c r="C33" i="29"/>
  <c r="Y33" i="29"/>
  <c r="U33" i="29"/>
  <c r="M33" i="29"/>
  <c r="AG33" i="29"/>
  <c r="N33" i="29"/>
  <c r="AL30" i="29"/>
  <c r="AC30" i="29"/>
  <c r="U30" i="29"/>
  <c r="N30" i="29"/>
  <c r="C30" i="29"/>
  <c r="X30" i="29"/>
  <c r="M30" i="29"/>
  <c r="AT30" i="29"/>
  <c r="AD30" i="29"/>
  <c r="S30" i="29"/>
  <c r="K30" i="29"/>
  <c r="AA30" i="29"/>
  <c r="D30" i="29"/>
  <c r="AG30" i="29"/>
  <c r="Y30" i="29"/>
  <c r="P30" i="29"/>
  <c r="AQ30" i="29"/>
  <c r="R30" i="29"/>
  <c r="BL7" i="29"/>
  <c r="AQ7" i="29"/>
  <c r="AD7" i="29"/>
  <c r="X7" i="29"/>
  <c r="P7" i="29"/>
  <c r="D7" i="29"/>
  <c r="AL7" i="29"/>
  <c r="AC7" i="29"/>
  <c r="N7" i="29"/>
  <c r="C7" i="29"/>
  <c r="BF7" i="29"/>
  <c r="AG7" i="29"/>
  <c r="AA7" i="29"/>
  <c r="S7" i="29"/>
  <c r="M7" i="29"/>
  <c r="AT7" i="29"/>
  <c r="Y7" i="29"/>
  <c r="K7" i="29"/>
  <c r="U7" i="29"/>
  <c r="R7" i="29"/>
  <c r="AJ98" i="23"/>
  <c r="AJ96" i="23"/>
  <c r="AJ94" i="23"/>
  <c r="AJ92" i="23"/>
  <c r="AJ90" i="23"/>
  <c r="AJ88" i="23"/>
  <c r="AJ86" i="23"/>
  <c r="AJ84" i="23"/>
  <c r="AJ82" i="23"/>
  <c r="AJ80" i="23"/>
  <c r="AJ31" i="23"/>
  <c r="AJ29" i="23"/>
  <c r="AJ27" i="23"/>
  <c r="AJ25" i="23"/>
  <c r="AJ23" i="23"/>
  <c r="AJ21" i="23"/>
  <c r="AJ19" i="23"/>
  <c r="AJ17" i="23"/>
  <c r="AJ15" i="23"/>
  <c r="AG98" i="23"/>
  <c r="AG96" i="23"/>
  <c r="AG94" i="23"/>
  <c r="AG92" i="23"/>
  <c r="AG90" i="23"/>
  <c r="AG88" i="23"/>
  <c r="AG86" i="23"/>
  <c r="AG84" i="23"/>
  <c r="AG82" i="23"/>
  <c r="AG80" i="23"/>
  <c r="AG31" i="23"/>
  <c r="AG29" i="23"/>
  <c r="AG27" i="23"/>
  <c r="AG25" i="23"/>
  <c r="AG23" i="23"/>
  <c r="AG21" i="23"/>
  <c r="AG19" i="23"/>
  <c r="AG17" i="23"/>
  <c r="AG15" i="23"/>
  <c r="AD98" i="23"/>
  <c r="AD96" i="23"/>
  <c r="AD94" i="23"/>
  <c r="AD92" i="23"/>
  <c r="AD90" i="23"/>
  <c r="AD88" i="23"/>
  <c r="AD86" i="23"/>
  <c r="AD84" i="23"/>
  <c r="AD82" i="23"/>
  <c r="AD80" i="23"/>
  <c r="AD31" i="23"/>
  <c r="AD29" i="23"/>
  <c r="AD27" i="23"/>
  <c r="AD25" i="23"/>
  <c r="AD23" i="23"/>
  <c r="AD21" i="23"/>
  <c r="AD19" i="23"/>
  <c r="AD17" i="23"/>
  <c r="AD15" i="23"/>
  <c r="AA98" i="23"/>
  <c r="AA96" i="23"/>
  <c r="AA94" i="23"/>
  <c r="AA92" i="23"/>
  <c r="AA90" i="23"/>
  <c r="AA88" i="23"/>
  <c r="AA86" i="23"/>
  <c r="AA84" i="23"/>
  <c r="AA82" i="23"/>
  <c r="AA80" i="23"/>
  <c r="AA31" i="23"/>
  <c r="AA29" i="23"/>
  <c r="AA27" i="23"/>
  <c r="AA25" i="23"/>
  <c r="AA23" i="23"/>
  <c r="AA21" i="23"/>
  <c r="AA19" i="23"/>
  <c r="AA17" i="23"/>
  <c r="AA15" i="23"/>
  <c r="L98" i="23"/>
  <c r="L96" i="23"/>
  <c r="L94" i="23"/>
  <c r="L92" i="23"/>
  <c r="L90" i="23"/>
  <c r="L88" i="23"/>
  <c r="L86" i="23"/>
  <c r="L84" i="23"/>
  <c r="L82" i="23"/>
  <c r="L80" i="23"/>
  <c r="L31" i="23"/>
  <c r="L29" i="23"/>
  <c r="L27" i="23"/>
  <c r="L25" i="23"/>
  <c r="L23" i="23"/>
  <c r="L21" i="23"/>
  <c r="L19" i="23"/>
  <c r="L17" i="23"/>
  <c r="L15" i="23"/>
  <c r="E98" i="23"/>
  <c r="E96" i="23"/>
  <c r="E94" i="23"/>
  <c r="E92" i="23"/>
  <c r="E90" i="23"/>
  <c r="E88" i="23"/>
  <c r="E86" i="23"/>
  <c r="E84" i="23"/>
  <c r="E82" i="23"/>
  <c r="E80" i="23"/>
  <c r="E31" i="23"/>
  <c r="E29" i="23"/>
  <c r="E27" i="23"/>
  <c r="E25" i="23"/>
  <c r="E23" i="23"/>
  <c r="E21" i="23"/>
  <c r="E19" i="23"/>
  <c r="E17" i="23"/>
  <c r="E15" i="23"/>
  <c r="AJ13" i="23"/>
  <c r="AG13" i="23"/>
  <c r="AD13" i="23"/>
  <c r="AA13" i="23"/>
  <c r="L13" i="23"/>
  <c r="E13" i="23"/>
  <c r="Z131" i="12"/>
  <c r="Z130" i="12"/>
  <c r="Z129" i="12"/>
  <c r="Z127" i="12"/>
  <c r="W131" i="12"/>
  <c r="W130" i="12"/>
  <c r="W129" i="12"/>
  <c r="T131" i="12"/>
  <c r="T130" i="12"/>
  <c r="T129" i="12"/>
  <c r="T128" i="12"/>
  <c r="K131" i="12"/>
  <c r="K130" i="12"/>
  <c r="K129" i="12"/>
  <c r="K128" i="12"/>
  <c r="W127" i="12"/>
  <c r="T127" i="12"/>
  <c r="K127" i="12"/>
  <c r="AM74" i="12"/>
  <c r="AM73" i="12"/>
  <c r="AM72" i="12"/>
  <c r="AM71" i="12"/>
  <c r="AM70" i="12"/>
  <c r="AM69" i="12"/>
  <c r="AJ74" i="12"/>
  <c r="AJ73" i="12"/>
  <c r="AJ72" i="12"/>
  <c r="AJ71" i="12"/>
  <c r="AJ70" i="12"/>
  <c r="AJ69" i="12"/>
  <c r="AD74" i="12"/>
  <c r="AD73" i="12"/>
  <c r="AD72" i="12"/>
  <c r="AD71" i="12"/>
  <c r="AD70" i="12"/>
  <c r="AD69" i="12"/>
  <c r="P74" i="12"/>
  <c r="P73" i="12"/>
  <c r="P72" i="12"/>
  <c r="P71" i="12"/>
  <c r="P70" i="12"/>
  <c r="P69" i="12"/>
  <c r="K74" i="12"/>
  <c r="K73" i="12"/>
  <c r="K72" i="12"/>
  <c r="K71" i="12"/>
  <c r="K70" i="12"/>
  <c r="K69" i="12"/>
  <c r="AM68" i="12"/>
  <c r="AJ68" i="12"/>
  <c r="AD68" i="12"/>
  <c r="P68" i="12"/>
  <c r="K68" i="12"/>
  <c r="AM28" i="12"/>
  <c r="AM27" i="12"/>
  <c r="AM26" i="12"/>
  <c r="AM25" i="12"/>
  <c r="AM24" i="12"/>
  <c r="AM23" i="12"/>
  <c r="AJ28" i="12"/>
  <c r="AJ27" i="12"/>
  <c r="AJ26" i="12"/>
  <c r="AJ25" i="12"/>
  <c r="AJ24" i="12"/>
  <c r="AJ23" i="12"/>
  <c r="AD28" i="12"/>
  <c r="AD27" i="12"/>
  <c r="AD26" i="12"/>
  <c r="AD25" i="12"/>
  <c r="AD24" i="12"/>
  <c r="AD23" i="12"/>
  <c r="P28" i="12"/>
  <c r="P27" i="12"/>
  <c r="P26" i="12"/>
  <c r="P25" i="12"/>
  <c r="P24" i="12"/>
  <c r="P23" i="12"/>
  <c r="K28" i="12"/>
  <c r="K27" i="12"/>
  <c r="K26" i="12"/>
  <c r="K25" i="12"/>
  <c r="K24" i="12"/>
  <c r="K23" i="12"/>
  <c r="AM22" i="12"/>
  <c r="AJ22" i="12"/>
  <c r="AD22" i="12"/>
  <c r="P22" i="12"/>
  <c r="K22" i="12"/>
  <c r="X41" i="22"/>
  <c r="X40" i="22"/>
  <c r="X39" i="22"/>
  <c r="X38" i="22"/>
  <c r="U41" i="22"/>
  <c r="U40" i="22"/>
  <c r="U39" i="22"/>
  <c r="U38" i="22"/>
  <c r="R41" i="22"/>
  <c r="R40" i="22"/>
  <c r="R39" i="22"/>
  <c r="R38" i="22"/>
  <c r="I41" i="22"/>
  <c r="I40" i="22"/>
  <c r="I39" i="22"/>
  <c r="I38" i="22"/>
  <c r="X37" i="22"/>
  <c r="U37" i="22"/>
  <c r="R37" i="22"/>
  <c r="I37" i="22"/>
  <c r="AL25" i="22"/>
  <c r="AI25" i="22"/>
  <c r="AF25" i="22"/>
  <c r="AC25" i="22"/>
  <c r="O25" i="22"/>
  <c r="K25" i="22"/>
  <c r="AL23" i="22"/>
  <c r="AI23" i="22"/>
  <c r="AF23" i="22"/>
  <c r="AC23" i="22"/>
  <c r="O23" i="22"/>
  <c r="K23" i="22"/>
  <c r="AL18" i="22"/>
  <c r="AI18" i="22"/>
  <c r="AF18" i="22"/>
  <c r="AC18" i="22"/>
  <c r="AL16" i="22"/>
  <c r="AI16" i="22"/>
  <c r="AF16" i="22"/>
  <c r="AC16" i="22"/>
  <c r="O18" i="22"/>
  <c r="O16" i="22"/>
  <c r="K18" i="22"/>
  <c r="K16" i="22"/>
  <c r="AJ37" i="28"/>
  <c r="AJ36" i="28"/>
  <c r="AJ35" i="28"/>
  <c r="AJ34" i="28"/>
  <c r="AJ33" i="28"/>
  <c r="AC37" i="28"/>
  <c r="AC36" i="28"/>
  <c r="AC35" i="28"/>
  <c r="AC34" i="28"/>
  <c r="AC33" i="28"/>
  <c r="I37" i="28"/>
  <c r="I36" i="28"/>
  <c r="I35" i="28"/>
  <c r="I34" i="28"/>
  <c r="I33" i="28"/>
  <c r="T37" i="28"/>
  <c r="T36" i="28"/>
  <c r="T35" i="28"/>
  <c r="T34" i="28"/>
  <c r="T33" i="28"/>
  <c r="AA131" i="19"/>
  <c r="X131" i="19"/>
  <c r="U131" i="19"/>
  <c r="L131" i="19"/>
  <c r="AA130" i="19"/>
  <c r="X130" i="19"/>
  <c r="U130" i="19"/>
  <c r="L130" i="19"/>
  <c r="AA129" i="19"/>
  <c r="X129" i="19"/>
  <c r="U129" i="19"/>
  <c r="L129" i="19"/>
  <c r="AA128" i="19"/>
  <c r="X128" i="19"/>
  <c r="U128" i="19"/>
  <c r="L128" i="19"/>
  <c r="AA127" i="19"/>
  <c r="X127" i="19"/>
  <c r="U127" i="19"/>
  <c r="L127" i="19"/>
  <c r="AN74" i="19"/>
  <c r="AN73" i="19"/>
  <c r="AN72" i="19"/>
  <c r="AN71" i="19"/>
  <c r="AN70" i="19"/>
  <c r="AN69" i="19"/>
  <c r="AN68" i="19"/>
  <c r="AK74" i="19"/>
  <c r="AK73" i="19"/>
  <c r="AK72" i="19"/>
  <c r="AK71" i="19"/>
  <c r="AK70" i="19"/>
  <c r="AK69" i="19"/>
  <c r="AK68" i="19"/>
  <c r="AE74" i="19"/>
  <c r="AE73" i="19"/>
  <c r="AE72" i="19"/>
  <c r="AE71" i="19"/>
  <c r="AE70" i="19"/>
  <c r="AE69" i="19"/>
  <c r="AE68" i="19"/>
  <c r="Q74" i="19"/>
  <c r="Q73" i="19"/>
  <c r="Q72" i="19"/>
  <c r="Q71" i="19"/>
  <c r="Q70" i="19"/>
  <c r="Q69" i="19"/>
  <c r="Q68" i="19"/>
  <c r="L74" i="19"/>
  <c r="L73" i="19"/>
  <c r="L72" i="19"/>
  <c r="L71" i="19"/>
  <c r="L70" i="19"/>
  <c r="L69" i="19"/>
  <c r="L68" i="19"/>
  <c r="AN28" i="19"/>
  <c r="AN27" i="19"/>
  <c r="AN26" i="19"/>
  <c r="AN25" i="19"/>
  <c r="AN24" i="19"/>
  <c r="AN23" i="19"/>
  <c r="AN22" i="19"/>
  <c r="AK28" i="19"/>
  <c r="AK27" i="19"/>
  <c r="AK26" i="19"/>
  <c r="AK25" i="19"/>
  <c r="AK24" i="19"/>
  <c r="AK23" i="19"/>
  <c r="AK22" i="19"/>
  <c r="AE28" i="19"/>
  <c r="AE27" i="19"/>
  <c r="AE26" i="19"/>
  <c r="AE25" i="19"/>
  <c r="AE24" i="19"/>
  <c r="AE23" i="19"/>
  <c r="AE22" i="19"/>
  <c r="Q28" i="19"/>
  <c r="Q27" i="19"/>
  <c r="Q26" i="19"/>
  <c r="Q25" i="19"/>
  <c r="Q24" i="19"/>
  <c r="Q23" i="19"/>
  <c r="Q22" i="19"/>
  <c r="L28" i="19"/>
  <c r="L27" i="19"/>
  <c r="L26" i="19"/>
  <c r="L25" i="19"/>
  <c r="L24" i="19"/>
  <c r="L23" i="19"/>
  <c r="L22" i="19"/>
  <c r="AK210" i="16"/>
  <c r="AK208" i="16"/>
  <c r="AK206" i="16"/>
  <c r="AK204" i="16"/>
  <c r="AE210" i="16"/>
  <c r="AE208" i="16"/>
  <c r="AE206" i="16"/>
  <c r="AE204" i="16"/>
  <c r="N210" i="16"/>
  <c r="N208" i="16"/>
  <c r="N206" i="16"/>
  <c r="N204" i="16"/>
  <c r="K210" i="16"/>
  <c r="K208" i="16"/>
  <c r="K206" i="16"/>
  <c r="K204" i="16"/>
  <c r="AK162" i="16"/>
  <c r="AK160" i="16"/>
  <c r="AK158" i="16"/>
  <c r="AK156" i="16"/>
  <c r="AE162" i="16"/>
  <c r="AE160" i="16"/>
  <c r="AE158" i="16"/>
  <c r="AE156" i="16"/>
  <c r="W162" i="14"/>
  <c r="N162" i="16"/>
  <c r="N160" i="16"/>
  <c r="N158" i="16"/>
  <c r="N156" i="16"/>
  <c r="K162" i="16"/>
  <c r="K160" i="16"/>
  <c r="K158" i="16"/>
  <c r="K156" i="16"/>
  <c r="AA131" i="16"/>
  <c r="X131" i="16"/>
  <c r="U131" i="16"/>
  <c r="L131" i="16"/>
  <c r="AA130" i="16"/>
  <c r="X130" i="16"/>
  <c r="U130" i="16"/>
  <c r="L130" i="16"/>
  <c r="AA129" i="16"/>
  <c r="X129" i="16"/>
  <c r="U129" i="16"/>
  <c r="L129" i="16"/>
  <c r="AA128" i="16"/>
  <c r="X128" i="16"/>
  <c r="U128" i="16"/>
  <c r="L128" i="16"/>
  <c r="AA127" i="16"/>
  <c r="X127" i="16"/>
  <c r="U127" i="16"/>
  <c r="L127" i="16"/>
  <c r="AA131" i="14"/>
  <c r="AA130" i="14"/>
  <c r="AA129" i="14"/>
  <c r="AA128" i="14"/>
  <c r="AA127" i="14"/>
  <c r="X131" i="14"/>
  <c r="X130" i="14"/>
  <c r="X129" i="14"/>
  <c r="X128" i="14"/>
  <c r="X127" i="14"/>
  <c r="U131" i="14"/>
  <c r="U130" i="14"/>
  <c r="U129" i="14"/>
  <c r="U128" i="14"/>
  <c r="U127" i="14"/>
  <c r="L131" i="14"/>
  <c r="L130" i="14"/>
  <c r="L129" i="14"/>
  <c r="L128" i="14"/>
  <c r="L127" i="14"/>
  <c r="AN74" i="16"/>
  <c r="AN73" i="16"/>
  <c r="AN72" i="16"/>
  <c r="AN71" i="16"/>
  <c r="AN70" i="16"/>
  <c r="AN69" i="16"/>
  <c r="AN68" i="16"/>
  <c r="AK74" i="16"/>
  <c r="AK73" i="16"/>
  <c r="AK72" i="16"/>
  <c r="AK71" i="16"/>
  <c r="AK70" i="16"/>
  <c r="AK69" i="16"/>
  <c r="AK68" i="16"/>
  <c r="AE74" i="16"/>
  <c r="AE73" i="16"/>
  <c r="AE72" i="16"/>
  <c r="AE71" i="16"/>
  <c r="AE70" i="16"/>
  <c r="AE69" i="16"/>
  <c r="AE68" i="16"/>
  <c r="Q74" i="16"/>
  <c r="Q73" i="16"/>
  <c r="Q72" i="16"/>
  <c r="Q71" i="16"/>
  <c r="Q70" i="16"/>
  <c r="Q69" i="16"/>
  <c r="Q68" i="16"/>
  <c r="L74" i="16"/>
  <c r="L73" i="16"/>
  <c r="L72" i="16"/>
  <c r="L71" i="16"/>
  <c r="L70" i="16"/>
  <c r="L69" i="16"/>
  <c r="L68" i="16"/>
  <c r="AN28" i="16"/>
  <c r="AN27" i="16"/>
  <c r="AN26" i="16"/>
  <c r="AN25" i="16"/>
  <c r="AN24" i="16"/>
  <c r="AN23" i="16"/>
  <c r="AN22" i="16"/>
  <c r="AK28" i="16"/>
  <c r="AK27" i="16"/>
  <c r="AK26" i="16"/>
  <c r="AK25" i="16"/>
  <c r="AK24" i="16"/>
  <c r="AK23" i="16"/>
  <c r="AK22" i="16"/>
  <c r="AE28" i="16"/>
  <c r="AE27" i="16"/>
  <c r="AE26" i="16"/>
  <c r="AE25" i="16"/>
  <c r="AE24" i="16"/>
  <c r="AE23" i="16"/>
  <c r="AE22" i="16"/>
  <c r="Q28" i="16"/>
  <c r="Q27" i="16"/>
  <c r="Q26" i="16"/>
  <c r="Q25" i="16"/>
  <c r="Q24" i="16"/>
  <c r="Q23" i="16"/>
  <c r="Q22" i="16"/>
  <c r="L28" i="16"/>
  <c r="L27" i="16"/>
  <c r="L26" i="16"/>
  <c r="L25" i="16"/>
  <c r="L24" i="16"/>
  <c r="L23" i="16"/>
  <c r="L22" i="16"/>
  <c r="AN211" i="14"/>
  <c r="AN209" i="14"/>
  <c r="AN207" i="14"/>
  <c r="AN205" i="14"/>
  <c r="K211" i="14"/>
  <c r="K209" i="14"/>
  <c r="K207" i="14"/>
  <c r="K205" i="14"/>
  <c r="AN162" i="14"/>
  <c r="AN160" i="14"/>
  <c r="AN158" i="14"/>
  <c r="AN156" i="14"/>
  <c r="K162" i="14"/>
  <c r="K160" i="14"/>
  <c r="K158" i="14"/>
  <c r="K156" i="14"/>
  <c r="AK156" i="14" s="1"/>
  <c r="L74" i="14"/>
  <c r="L73" i="14"/>
  <c r="L72" i="14"/>
  <c r="L71" i="14"/>
  <c r="L70" i="14"/>
  <c r="L69" i="14"/>
  <c r="L68" i="14"/>
  <c r="L28" i="14"/>
  <c r="L27" i="14"/>
  <c r="L26" i="14"/>
  <c r="L25" i="14"/>
  <c r="L24" i="14"/>
  <c r="L23" i="14"/>
  <c r="L22" i="14"/>
  <c r="AK74" i="14"/>
  <c r="AE74" i="14"/>
  <c r="AK73" i="14"/>
  <c r="AE73" i="14"/>
  <c r="AK72" i="14"/>
  <c r="AE72" i="14"/>
  <c r="AK71" i="14"/>
  <c r="AE71" i="14"/>
  <c r="AK70" i="14"/>
  <c r="AE70" i="14"/>
  <c r="AK69" i="14"/>
  <c r="AE69" i="14"/>
  <c r="AK68" i="14"/>
  <c r="AE68" i="14"/>
  <c r="Q74" i="14"/>
  <c r="Q73" i="14"/>
  <c r="Q72" i="14"/>
  <c r="Q71" i="14"/>
  <c r="Q70" i="14"/>
  <c r="Q69" i="14"/>
  <c r="Q68" i="14"/>
  <c r="AK28" i="14"/>
  <c r="AK27" i="14"/>
  <c r="AK26" i="14"/>
  <c r="AK25" i="14"/>
  <c r="AK24" i="14"/>
  <c r="AK23" i="14"/>
  <c r="AK22" i="14"/>
  <c r="AE28" i="14"/>
  <c r="AE27" i="14"/>
  <c r="AE26" i="14"/>
  <c r="AE25" i="14"/>
  <c r="AE24" i="14"/>
  <c r="AE23" i="14"/>
  <c r="AE22" i="14"/>
  <c r="Q28" i="14"/>
  <c r="Q27" i="14"/>
  <c r="Q26" i="14"/>
  <c r="Q25" i="14"/>
  <c r="Q24" i="14"/>
  <c r="Q23" i="14"/>
  <c r="Q22" i="14"/>
  <c r="C27" i="14"/>
  <c r="D27" i="14" s="1"/>
  <c r="AH27" i="14" s="1"/>
  <c r="C28" i="14"/>
  <c r="D28" i="14" s="1"/>
  <c r="AH28" i="14" s="1"/>
  <c r="BF22" i="13"/>
  <c r="BF23" i="13"/>
  <c r="BF24" i="13"/>
  <c r="BF25" i="13"/>
  <c r="AU22" i="13"/>
  <c r="AU23" i="13"/>
  <c r="AU24" i="13"/>
  <c r="AU25" i="13"/>
  <c r="AJ22" i="13"/>
  <c r="AJ23" i="13"/>
  <c r="AJ24" i="13"/>
  <c r="AJ25" i="13"/>
  <c r="BF21" i="13"/>
  <c r="AU21" i="13"/>
  <c r="AJ21" i="13"/>
  <c r="AF22" i="13"/>
  <c r="AF23" i="13"/>
  <c r="AF24" i="13"/>
  <c r="AF25" i="13"/>
  <c r="AF21" i="13"/>
  <c r="AC22" i="13"/>
  <c r="AC23" i="13"/>
  <c r="AC24" i="13"/>
  <c r="AC25" i="13"/>
  <c r="AC21" i="13"/>
  <c r="Z22" i="13"/>
  <c r="Z23" i="13"/>
  <c r="Z24" i="13"/>
  <c r="Z25" i="13"/>
  <c r="Z21" i="13"/>
  <c r="V22" i="13"/>
  <c r="V23" i="13"/>
  <c r="V24" i="13"/>
  <c r="V25" i="13"/>
  <c r="V21" i="13"/>
  <c r="E21" i="13"/>
  <c r="E25" i="13"/>
  <c r="E24" i="13"/>
  <c r="E23" i="13"/>
  <c r="E22" i="13"/>
  <c r="N211" i="14" l="1"/>
  <c r="AK211" i="14"/>
  <c r="AE211" i="14"/>
  <c r="N209" i="14"/>
  <c r="AE209" i="14"/>
  <c r="AK209" i="14"/>
  <c r="N207" i="14"/>
  <c r="AK207" i="14"/>
  <c r="AE207" i="14"/>
  <c r="N205" i="14"/>
  <c r="AK205" i="14"/>
  <c r="AE205" i="14"/>
  <c r="N162" i="14"/>
  <c r="AK162" i="14"/>
  <c r="AE162" i="14"/>
  <c r="N160" i="14"/>
  <c r="AE160" i="14"/>
  <c r="AK160" i="14"/>
  <c r="N158" i="14"/>
  <c r="AK158" i="14"/>
  <c r="AE158" i="14"/>
  <c r="N156" i="14"/>
  <c r="AE156" i="14"/>
  <c r="J16" i="48"/>
  <c r="P23" i="48" s="1"/>
  <c r="P23" i="51"/>
  <c r="J16" i="45"/>
  <c r="Z18" i="45"/>
  <c r="K29" i="45" s="1"/>
  <c r="N14" i="37"/>
  <c r="AB13" i="32"/>
  <c r="N14" i="40"/>
  <c r="AI13" i="37"/>
  <c r="J16" i="37" s="1"/>
  <c r="P30" i="48"/>
  <c r="Z18" i="48"/>
  <c r="K29" i="48" s="1"/>
  <c r="J18" i="40"/>
  <c r="J16" i="40"/>
  <c r="J16" i="53"/>
  <c r="J18" i="53"/>
  <c r="AI12" i="32"/>
  <c r="U13" i="32"/>
  <c r="N13" i="32"/>
  <c r="H13" i="32"/>
  <c r="AI11" i="32"/>
  <c r="U37" i="30"/>
  <c r="V37" i="30"/>
  <c r="S37" i="30"/>
  <c r="R37" i="30"/>
  <c r="T37" i="30"/>
  <c r="S39" i="30"/>
  <c r="R39" i="30"/>
  <c r="L39" i="30"/>
  <c r="K39" i="30"/>
  <c r="T39" i="30"/>
  <c r="M39" i="30"/>
  <c r="U39" i="30"/>
  <c r="N39" i="30"/>
  <c r="V39" i="30"/>
  <c r="O39" i="30"/>
  <c r="T36" i="30"/>
  <c r="U36" i="30"/>
  <c r="V36" i="30"/>
  <c r="S36" i="30"/>
  <c r="R36" i="30"/>
  <c r="V38" i="30"/>
  <c r="O38" i="30"/>
  <c r="S38" i="30"/>
  <c r="R38" i="30"/>
  <c r="L38" i="30"/>
  <c r="T38" i="30"/>
  <c r="M38" i="30"/>
  <c r="U38" i="30"/>
  <c r="N38" i="30"/>
  <c r="K38" i="30"/>
  <c r="L36" i="30"/>
  <c r="N36" i="30"/>
  <c r="K36" i="30"/>
  <c r="M36" i="30"/>
  <c r="O36" i="30"/>
  <c r="M37" i="30"/>
  <c r="O37" i="30"/>
  <c r="L37" i="30"/>
  <c r="N37" i="30"/>
  <c r="K37" i="3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Z16" i="48" l="1"/>
  <c r="K22" i="48" s="1"/>
  <c r="AI13" i="32"/>
  <c r="J18" i="32" s="1"/>
  <c r="Z16" i="45"/>
  <c r="K22" i="45" s="1"/>
  <c r="P23" i="45"/>
  <c r="J18" i="37"/>
  <c r="Z18" i="37" s="1"/>
  <c r="K29" i="37" s="1"/>
  <c r="P23" i="37"/>
  <c r="Z16" i="37"/>
  <c r="K22" i="37" s="1"/>
  <c r="P30" i="40"/>
  <c r="Z18" i="40"/>
  <c r="K29" i="40" s="1"/>
  <c r="P23" i="40"/>
  <c r="Z16" i="40"/>
  <c r="K22" i="40" s="1"/>
  <c r="Z16" i="53"/>
  <c r="K22" i="53" s="1"/>
  <c r="P23" i="53"/>
  <c r="Z18" i="53"/>
  <c r="K29" i="53" s="1"/>
  <c r="P30" i="53"/>
  <c r="N14" i="32"/>
  <c r="H11" i="30"/>
  <c r="U12" i="30"/>
  <c r="U11" i="30"/>
  <c r="H12" i="30"/>
  <c r="N12" i="30"/>
  <c r="AB11" i="30"/>
  <c r="N11" i="30"/>
  <c r="AB12" i="30"/>
  <c r="AE29" i="28"/>
  <c r="X29" i="28"/>
  <c r="J29" i="28"/>
  <c r="L127" i="23"/>
  <c r="L58" i="23"/>
  <c r="I70" i="23"/>
  <c r="E70" i="23"/>
  <c r="I3" i="23"/>
  <c r="E3" i="23"/>
  <c r="I4" i="22"/>
  <c r="E4" i="22"/>
  <c r="AH32" i="22"/>
  <c r="AA32" i="22"/>
  <c r="M32" i="22"/>
  <c r="AK121" i="19"/>
  <c r="AD121" i="19"/>
  <c r="Q62" i="19"/>
  <c r="V62" i="19"/>
  <c r="V16" i="19"/>
  <c r="Q16" i="19"/>
  <c r="V15" i="19"/>
  <c r="Q15" i="19"/>
  <c r="Q10" i="22"/>
  <c r="Q14" i="19"/>
  <c r="L8" i="16"/>
  <c r="AD3" i="16" s="1"/>
  <c r="H8" i="16"/>
  <c r="AA3" i="16" s="1"/>
  <c r="Q14" i="16"/>
  <c r="AU50" i="19"/>
  <c r="AU4" i="19"/>
  <c r="AQ59" i="19"/>
  <c r="AQ13" i="19"/>
  <c r="P121" i="19"/>
  <c r="O118" i="19"/>
  <c r="Q103" i="19"/>
  <c r="Q99" i="19"/>
  <c r="AT97" i="19"/>
  <c r="AP97" i="19"/>
  <c r="AL97" i="19"/>
  <c r="U86" i="19"/>
  <c r="AQ81" i="19"/>
  <c r="AN81" i="19"/>
  <c r="AK81" i="19"/>
  <c r="Q63" i="19"/>
  <c r="Q60" i="19"/>
  <c r="L57" i="19"/>
  <c r="AG54" i="19"/>
  <c r="AC54" i="19"/>
  <c r="Z54" i="19"/>
  <c r="L54" i="19"/>
  <c r="AD49" i="19" s="1"/>
  <c r="H54" i="19"/>
  <c r="AA49" i="19" s="1"/>
  <c r="AM52" i="19"/>
  <c r="AP48" i="19"/>
  <c r="U40" i="19"/>
  <c r="AQ35" i="19"/>
  <c r="AN35" i="19"/>
  <c r="AK35" i="19"/>
  <c r="Q17" i="19"/>
  <c r="L11" i="19"/>
  <c r="AG8" i="19"/>
  <c r="AC8" i="19"/>
  <c r="Z8" i="19"/>
  <c r="L8" i="19"/>
  <c r="AD3" i="19" s="1"/>
  <c r="H8" i="19"/>
  <c r="AA3" i="19" s="1"/>
  <c r="AM6" i="19"/>
  <c r="AP2" i="19"/>
  <c r="Y8" i="18"/>
  <c r="U8" i="18"/>
  <c r="P8" i="18"/>
  <c r="Y7" i="18"/>
  <c r="U7" i="18"/>
  <c r="P7" i="18"/>
  <c r="O4" i="18"/>
  <c r="L4" i="18"/>
  <c r="AP222" i="16"/>
  <c r="AM222" i="16"/>
  <c r="AP174" i="16"/>
  <c r="AM174" i="16"/>
  <c r="T225" i="16"/>
  <c r="T177" i="16"/>
  <c r="P121" i="16"/>
  <c r="P121" i="14"/>
  <c r="AD121" i="14"/>
  <c r="M119" i="14"/>
  <c r="M119" i="16"/>
  <c r="T227" i="16"/>
  <c r="S199" i="16"/>
  <c r="X198" i="16"/>
  <c r="S198" i="16"/>
  <c r="S196" i="16"/>
  <c r="N193" i="16"/>
  <c r="AF190" i="16"/>
  <c r="AB190" i="16"/>
  <c r="Y190" i="16"/>
  <c r="K190" i="16"/>
  <c r="G190" i="16"/>
  <c r="AL188" i="16"/>
  <c r="T179" i="16"/>
  <c r="S151" i="16"/>
  <c r="X150" i="16"/>
  <c r="S150" i="16"/>
  <c r="S148" i="16"/>
  <c r="N145" i="16"/>
  <c r="AF142" i="16"/>
  <c r="AB142" i="16"/>
  <c r="Y142" i="16"/>
  <c r="K142" i="16"/>
  <c r="G142" i="16"/>
  <c r="AL140" i="16"/>
  <c r="AK121" i="16"/>
  <c r="AD121" i="16"/>
  <c r="M118" i="16"/>
  <c r="W104" i="16"/>
  <c r="Q100" i="16"/>
  <c r="Q99" i="16"/>
  <c r="AT97" i="16"/>
  <c r="AP97" i="16"/>
  <c r="AL97" i="16"/>
  <c r="U86" i="16"/>
  <c r="AQ81" i="16"/>
  <c r="AN81" i="16"/>
  <c r="AK81" i="16"/>
  <c r="Q63" i="16"/>
  <c r="V62" i="16"/>
  <c r="Q62" i="16"/>
  <c r="Q60" i="16"/>
  <c r="L57" i="16"/>
  <c r="AG54" i="16"/>
  <c r="AC54" i="16"/>
  <c r="Z54" i="16"/>
  <c r="L54" i="16"/>
  <c r="AD49" i="16" s="1"/>
  <c r="H54" i="16"/>
  <c r="AA49" i="16" s="1"/>
  <c r="AM52" i="16"/>
  <c r="AP48" i="16"/>
  <c r="T40" i="16"/>
  <c r="AQ35" i="16"/>
  <c r="AN35" i="16"/>
  <c r="AK35" i="16"/>
  <c r="Q17" i="16"/>
  <c r="V16" i="16"/>
  <c r="Q16" i="16"/>
  <c r="V15" i="16"/>
  <c r="Q15" i="16"/>
  <c r="L11" i="16"/>
  <c r="AG8" i="16"/>
  <c r="AC8" i="16"/>
  <c r="Z8" i="16"/>
  <c r="AM6" i="16"/>
  <c r="AP2" i="16"/>
  <c r="AL52" i="12"/>
  <c r="AL6" i="12"/>
  <c r="U3" i="8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U175" i="8"/>
  <c r="U176" i="8"/>
  <c r="U177" i="8"/>
  <c r="U178" i="8"/>
  <c r="U179" i="8"/>
  <c r="U180" i="8"/>
  <c r="U181" i="8"/>
  <c r="U182" i="8"/>
  <c r="U183" i="8"/>
  <c r="U184" i="8"/>
  <c r="U185" i="8"/>
  <c r="U186" i="8"/>
  <c r="U187" i="8"/>
  <c r="U188" i="8"/>
  <c r="U189" i="8"/>
  <c r="U190" i="8"/>
  <c r="U191" i="8"/>
  <c r="U192" i="8"/>
  <c r="U193" i="8"/>
  <c r="U194" i="8"/>
  <c r="U195" i="8"/>
  <c r="U196" i="8"/>
  <c r="U197" i="8"/>
  <c r="U198" i="8"/>
  <c r="U199" i="8"/>
  <c r="U200" i="8"/>
  <c r="U201" i="8"/>
  <c r="U202" i="8"/>
  <c r="U203" i="8"/>
  <c r="U204" i="8"/>
  <c r="U205" i="8"/>
  <c r="U206" i="8"/>
  <c r="U207" i="8"/>
  <c r="U208" i="8"/>
  <c r="U209" i="8"/>
  <c r="U210" i="8"/>
  <c r="U211" i="8"/>
  <c r="U212" i="8"/>
  <c r="U213" i="8"/>
  <c r="U214" i="8"/>
  <c r="U215" i="8"/>
  <c r="U216" i="8"/>
  <c r="U217" i="8"/>
  <c r="U218" i="8"/>
  <c r="U219" i="8"/>
  <c r="U220" i="8"/>
  <c r="U221" i="8"/>
  <c r="U222" i="8"/>
  <c r="U223" i="8"/>
  <c r="U224" i="8"/>
  <c r="U225" i="8"/>
  <c r="U226" i="8"/>
  <c r="U227" i="8"/>
  <c r="U228" i="8"/>
  <c r="U229" i="8"/>
  <c r="U230" i="8"/>
  <c r="U231" i="8"/>
  <c r="U232" i="8"/>
  <c r="U233" i="8"/>
  <c r="U234" i="8"/>
  <c r="U235" i="8"/>
  <c r="U236" i="8"/>
  <c r="U237" i="8"/>
  <c r="U238" i="8"/>
  <c r="U239" i="8"/>
  <c r="U240" i="8"/>
  <c r="U241" i="8"/>
  <c r="U242" i="8"/>
  <c r="U243" i="8"/>
  <c r="U244" i="8"/>
  <c r="U245" i="8"/>
  <c r="U246" i="8"/>
  <c r="U247" i="8"/>
  <c r="U248" i="8"/>
  <c r="U249" i="8"/>
  <c r="U250" i="8"/>
  <c r="U251" i="8"/>
  <c r="U252" i="8"/>
  <c r="U253" i="8"/>
  <c r="U254" i="8"/>
  <c r="U255" i="8"/>
  <c r="U256" i="8"/>
  <c r="U257" i="8"/>
  <c r="U258" i="8"/>
  <c r="U259" i="8"/>
  <c r="U260" i="8"/>
  <c r="U261" i="8"/>
  <c r="U262" i="8"/>
  <c r="U263" i="8"/>
  <c r="U264" i="8"/>
  <c r="U265" i="8"/>
  <c r="U266" i="8"/>
  <c r="U267" i="8"/>
  <c r="U268" i="8"/>
  <c r="U269" i="8"/>
  <c r="U270" i="8"/>
  <c r="U271" i="8"/>
  <c r="U272" i="8"/>
  <c r="U273" i="8"/>
  <c r="U274" i="8"/>
  <c r="U275" i="8"/>
  <c r="U276" i="8"/>
  <c r="U277" i="8"/>
  <c r="U278" i="8"/>
  <c r="U279" i="8"/>
  <c r="U280" i="8"/>
  <c r="U281" i="8"/>
  <c r="U282" i="8"/>
  <c r="U283" i="8"/>
  <c r="U284" i="8"/>
  <c r="U285" i="8"/>
  <c r="U286" i="8"/>
  <c r="U287" i="8"/>
  <c r="U288" i="8"/>
  <c r="U289" i="8"/>
  <c r="U290" i="8"/>
  <c r="U291" i="8"/>
  <c r="U292" i="8"/>
  <c r="U293" i="8"/>
  <c r="U294" i="8"/>
  <c r="U295" i="8"/>
  <c r="U296" i="8"/>
  <c r="U297" i="8"/>
  <c r="U298" i="8"/>
  <c r="U299" i="8"/>
  <c r="U300" i="8"/>
  <c r="U301" i="8"/>
  <c r="U302" i="8"/>
  <c r="U303" i="8"/>
  <c r="U304" i="8"/>
  <c r="U305" i="8"/>
  <c r="U306" i="8"/>
  <c r="U307" i="8"/>
  <c r="U308" i="8"/>
  <c r="U309" i="8"/>
  <c r="U310" i="8"/>
  <c r="U311" i="8"/>
  <c r="U312" i="8"/>
  <c r="U313" i="8"/>
  <c r="U314" i="8"/>
  <c r="U315" i="8"/>
  <c r="U316" i="8"/>
  <c r="U317" i="8"/>
  <c r="U318" i="8"/>
  <c r="U319" i="8"/>
  <c r="U320" i="8"/>
  <c r="U321" i="8"/>
  <c r="U322" i="8"/>
  <c r="U323" i="8"/>
  <c r="U324" i="8"/>
  <c r="U325" i="8"/>
  <c r="U326" i="8"/>
  <c r="U327" i="8"/>
  <c r="U328" i="8"/>
  <c r="U329" i="8"/>
  <c r="U330" i="8"/>
  <c r="U331" i="8"/>
  <c r="U332" i="8"/>
  <c r="U333" i="8"/>
  <c r="U334" i="8"/>
  <c r="U335" i="8"/>
  <c r="U336" i="8"/>
  <c r="U337" i="8"/>
  <c r="U338" i="8"/>
  <c r="U339" i="8"/>
  <c r="U340" i="8"/>
  <c r="U341" i="8"/>
  <c r="U342" i="8"/>
  <c r="U343" i="8"/>
  <c r="U344" i="8"/>
  <c r="U345" i="8"/>
  <c r="U346" i="8"/>
  <c r="U347" i="8"/>
  <c r="U348" i="8"/>
  <c r="U349" i="8"/>
  <c r="U350" i="8"/>
  <c r="U351" i="8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89" i="8"/>
  <c r="U390" i="8"/>
  <c r="U391" i="8"/>
  <c r="U392" i="8"/>
  <c r="U393" i="8"/>
  <c r="U394" i="8"/>
  <c r="U395" i="8"/>
  <c r="U396" i="8"/>
  <c r="U397" i="8"/>
  <c r="U398" i="8"/>
  <c r="U399" i="8"/>
  <c r="U400" i="8"/>
  <c r="U401" i="8"/>
  <c r="U402" i="8"/>
  <c r="U403" i="8"/>
  <c r="U404" i="8"/>
  <c r="U405" i="8"/>
  <c r="U406" i="8"/>
  <c r="U407" i="8"/>
  <c r="U408" i="8"/>
  <c r="U409" i="8"/>
  <c r="U410" i="8"/>
  <c r="U411" i="8"/>
  <c r="U412" i="8"/>
  <c r="U413" i="8"/>
  <c r="U414" i="8"/>
  <c r="U415" i="8"/>
  <c r="U416" i="8"/>
  <c r="U417" i="8"/>
  <c r="U418" i="8"/>
  <c r="U419" i="8"/>
  <c r="U420" i="8"/>
  <c r="U421" i="8"/>
  <c r="U2" i="8"/>
  <c r="AL189" i="14"/>
  <c r="AL140" i="14"/>
  <c r="AM52" i="14"/>
  <c r="AM6" i="14"/>
  <c r="L11" i="14"/>
  <c r="L57" i="14"/>
  <c r="AT97" i="14"/>
  <c r="AP97" i="14"/>
  <c r="AL97" i="14"/>
  <c r="M118" i="14"/>
  <c r="Q100" i="14"/>
  <c r="Q99" i="14"/>
  <c r="W108" i="14"/>
  <c r="W106" i="14"/>
  <c r="W104" i="14"/>
  <c r="T228" i="14"/>
  <c r="T179" i="14"/>
  <c r="N194" i="14"/>
  <c r="AF191" i="14"/>
  <c r="AB191" i="14"/>
  <c r="Y191" i="14"/>
  <c r="K191" i="14"/>
  <c r="G191" i="14"/>
  <c r="AF142" i="14"/>
  <c r="AB142" i="14"/>
  <c r="Y142" i="14"/>
  <c r="N145" i="14"/>
  <c r="S200" i="14"/>
  <c r="X199" i="14"/>
  <c r="S199" i="14"/>
  <c r="S197" i="14"/>
  <c r="S151" i="14"/>
  <c r="X150" i="14"/>
  <c r="S150" i="14"/>
  <c r="S148" i="14"/>
  <c r="V62" i="14"/>
  <c r="Q63" i="14"/>
  <c r="Q62" i="14"/>
  <c r="Q60" i="14"/>
  <c r="Q17" i="14"/>
  <c r="V16" i="14"/>
  <c r="V15" i="14"/>
  <c r="Q16" i="14"/>
  <c r="Q15" i="14"/>
  <c r="Q14" i="14"/>
  <c r="K142" i="14"/>
  <c r="G142" i="14"/>
  <c r="AK121" i="14"/>
  <c r="U86" i="14"/>
  <c r="AQ81" i="14"/>
  <c r="AN81" i="14"/>
  <c r="AK81" i="14"/>
  <c r="AN74" i="14"/>
  <c r="AN73" i="14"/>
  <c r="AN72" i="14"/>
  <c r="AN71" i="14"/>
  <c r="AN70" i="14"/>
  <c r="AN69" i="14"/>
  <c r="AN68" i="14"/>
  <c r="AG54" i="14"/>
  <c r="AC54" i="14"/>
  <c r="Z54" i="14"/>
  <c r="L54" i="14"/>
  <c r="AD49" i="14" s="1"/>
  <c r="H54" i="14"/>
  <c r="AA49" i="14" s="1"/>
  <c r="T40" i="14"/>
  <c r="AQ35" i="14"/>
  <c r="AN35" i="14"/>
  <c r="AK35" i="14"/>
  <c r="AN28" i="14"/>
  <c r="AN27" i="14"/>
  <c r="AN26" i="14"/>
  <c r="AN25" i="14"/>
  <c r="AN24" i="14"/>
  <c r="AN23" i="14"/>
  <c r="AN22" i="14"/>
  <c r="AG8" i="14"/>
  <c r="AC8" i="14"/>
  <c r="Z8" i="14"/>
  <c r="L8" i="14"/>
  <c r="AD3" i="14" s="1"/>
  <c r="H8" i="14"/>
  <c r="AA3" i="14" s="1"/>
  <c r="AP2" i="14"/>
  <c r="AO48" i="12"/>
  <c r="AO2" i="12"/>
  <c r="BJ18" i="13"/>
  <c r="BD18" i="13"/>
  <c r="AY18" i="13"/>
  <c r="BJ16" i="13"/>
  <c r="BD16" i="13"/>
  <c r="AY16" i="13"/>
  <c r="X15" i="13"/>
  <c r="V15" i="13"/>
  <c r="E15" i="13"/>
  <c r="P99" i="12"/>
  <c r="P103" i="12"/>
  <c r="AS97" i="12"/>
  <c r="AO97" i="12"/>
  <c r="AK97" i="12"/>
  <c r="K57" i="12"/>
  <c r="K11" i="12"/>
  <c r="AF54" i="12"/>
  <c r="AB54" i="12"/>
  <c r="Y54" i="12"/>
  <c r="S86" i="12"/>
  <c r="AP81" i="12"/>
  <c r="AM81" i="12"/>
  <c r="AJ81" i="12"/>
  <c r="AP35" i="12"/>
  <c r="AM35" i="12"/>
  <c r="AJ35" i="12"/>
  <c r="S40" i="12"/>
  <c r="AF8" i="12"/>
  <c r="AB8" i="12"/>
  <c r="Y8" i="12"/>
  <c r="AJ121" i="12"/>
  <c r="AC121" i="12"/>
  <c r="P63" i="12"/>
  <c r="U62" i="12"/>
  <c r="P62" i="12"/>
  <c r="P60" i="12"/>
  <c r="K54" i="12"/>
  <c r="AC49" i="12" s="1"/>
  <c r="G54" i="12"/>
  <c r="Z49" i="12" s="1"/>
  <c r="P17" i="12"/>
  <c r="U16" i="12"/>
  <c r="P16" i="12"/>
  <c r="U15" i="12"/>
  <c r="P15" i="12"/>
  <c r="P14" i="12"/>
  <c r="K8" i="12"/>
  <c r="AC3" i="12" s="1"/>
  <c r="G8" i="12"/>
  <c r="Z3" i="12" s="1"/>
  <c r="J16" i="32" l="1"/>
  <c r="Z16" i="32" s="1"/>
  <c r="K22" i="32" s="1"/>
  <c r="P30" i="37"/>
  <c r="P30" i="32"/>
  <c r="Z18" i="32"/>
  <c r="K29" i="32" s="1"/>
  <c r="P23" i="32"/>
  <c r="N13" i="30"/>
  <c r="AB13" i="30"/>
  <c r="AI12" i="30"/>
  <c r="H13" i="30"/>
  <c r="U13" i="30"/>
  <c r="AI11" i="30"/>
  <c r="L60" i="23"/>
  <c r="L125" i="23"/>
  <c r="AB10" i="10"/>
  <c r="AC10" i="10" s="1"/>
  <c r="AB11" i="10"/>
  <c r="AC11" i="10" s="1"/>
  <c r="AB12" i="10"/>
  <c r="AC12" i="10" s="1"/>
  <c r="AB13" i="10"/>
  <c r="AC13" i="10" s="1"/>
  <c r="AB14" i="10"/>
  <c r="AC14" i="10" s="1"/>
  <c r="AB15" i="10"/>
  <c r="AC15" i="10" s="1"/>
  <c r="AB16" i="10"/>
  <c r="AC16" i="10" s="1"/>
  <c r="C71" i="14" s="1"/>
  <c r="D71" i="14" s="1"/>
  <c r="AB17" i="10"/>
  <c r="AC17" i="10" s="1"/>
  <c r="C72" i="14" s="1"/>
  <c r="D72" i="14" s="1"/>
  <c r="AB18" i="10"/>
  <c r="AC18" i="10" s="1"/>
  <c r="AB19" i="10"/>
  <c r="AC19" i="10" s="1"/>
  <c r="AB20" i="10"/>
  <c r="AC20" i="10" s="1"/>
  <c r="AB21" i="10"/>
  <c r="AC21" i="10" s="1"/>
  <c r="AB22" i="10"/>
  <c r="AC22" i="10" s="1"/>
  <c r="AB23" i="10"/>
  <c r="AC23" i="10" s="1"/>
  <c r="AB24" i="10"/>
  <c r="AC24" i="10" s="1"/>
  <c r="AB25" i="10"/>
  <c r="AC25" i="10" s="1"/>
  <c r="AB26" i="10"/>
  <c r="AC26" i="10" s="1"/>
  <c r="AB27" i="10"/>
  <c r="AC27" i="10" s="1"/>
  <c r="AB28" i="10"/>
  <c r="AC28" i="10" s="1"/>
  <c r="AB29" i="10"/>
  <c r="AC29" i="10" s="1"/>
  <c r="AB30" i="10"/>
  <c r="AC30" i="10" s="1"/>
  <c r="AB31" i="10"/>
  <c r="AC31" i="10" s="1"/>
  <c r="AB32" i="10"/>
  <c r="AC32" i="10" s="1"/>
  <c r="AB33" i="10"/>
  <c r="AC33" i="10" s="1"/>
  <c r="AB34" i="10"/>
  <c r="AC34" i="10" s="1"/>
  <c r="AB35" i="10"/>
  <c r="AC35" i="10" s="1"/>
  <c r="AB36" i="10"/>
  <c r="AC36" i="10" s="1"/>
  <c r="AB37" i="10"/>
  <c r="AC37" i="10" s="1"/>
  <c r="AB38" i="10"/>
  <c r="AC38" i="10" s="1"/>
  <c r="AB39" i="10"/>
  <c r="AC39" i="10" s="1"/>
  <c r="AB40" i="10"/>
  <c r="AC40" i="10" s="1"/>
  <c r="AB41" i="10"/>
  <c r="AC41" i="10" s="1"/>
  <c r="AB42" i="10"/>
  <c r="AC42" i="10" s="1"/>
  <c r="AB43" i="10"/>
  <c r="AC43" i="10" s="1"/>
  <c r="AB44" i="10"/>
  <c r="AC44" i="10" s="1"/>
  <c r="AB45" i="10"/>
  <c r="AC45" i="10" s="1"/>
  <c r="AB46" i="10"/>
  <c r="AC46" i="10" s="1"/>
  <c r="AB47" i="10"/>
  <c r="AC47" i="10" s="1"/>
  <c r="AB48" i="10"/>
  <c r="AC48" i="10" s="1"/>
  <c r="AB49" i="10"/>
  <c r="AC49" i="10" s="1"/>
  <c r="AB50" i="10"/>
  <c r="AC50" i="10" s="1"/>
  <c r="AB51" i="10"/>
  <c r="AC51" i="10" s="1"/>
  <c r="AB52" i="10"/>
  <c r="AC52" i="10" s="1"/>
  <c r="AB53" i="10"/>
  <c r="AC53" i="10" s="1"/>
  <c r="AB54" i="10"/>
  <c r="AC54" i="10" s="1"/>
  <c r="AB55" i="10"/>
  <c r="AC55" i="10" s="1"/>
  <c r="AB56" i="10"/>
  <c r="AC56" i="10" s="1"/>
  <c r="AB57" i="10"/>
  <c r="AC57" i="10" s="1"/>
  <c r="AB58" i="10"/>
  <c r="AC58" i="10" s="1"/>
  <c r="AB59" i="10"/>
  <c r="AC59" i="10" s="1"/>
  <c r="AB60" i="10"/>
  <c r="AC60" i="10" s="1"/>
  <c r="AB61" i="10"/>
  <c r="AC61" i="10" s="1"/>
  <c r="AB62" i="10"/>
  <c r="AC62" i="10" s="1"/>
  <c r="AB63" i="10"/>
  <c r="AC63" i="10" s="1"/>
  <c r="AB64" i="10"/>
  <c r="AC64" i="10" s="1"/>
  <c r="AB65" i="10"/>
  <c r="AC65" i="10" s="1"/>
  <c r="AB66" i="10"/>
  <c r="AC66" i="10" s="1"/>
  <c r="AB67" i="10"/>
  <c r="AC67" i="10" s="1"/>
  <c r="AB68" i="10"/>
  <c r="AC68" i="10" s="1"/>
  <c r="AB69" i="10"/>
  <c r="AC69" i="10" s="1"/>
  <c r="AB70" i="10"/>
  <c r="AC70" i="10" s="1"/>
  <c r="AB71" i="10"/>
  <c r="AC71" i="10" s="1"/>
  <c r="AB72" i="10"/>
  <c r="AC72" i="10" s="1"/>
  <c r="AB73" i="10"/>
  <c r="AC73" i="10" s="1"/>
  <c r="AB74" i="10"/>
  <c r="AC74" i="10" s="1"/>
  <c r="AB75" i="10"/>
  <c r="AC75" i="10" s="1"/>
  <c r="AB76" i="10"/>
  <c r="AC76" i="10" s="1"/>
  <c r="AB77" i="10"/>
  <c r="AC77" i="10" s="1"/>
  <c r="AB78" i="10"/>
  <c r="AC78" i="10" s="1"/>
  <c r="AB79" i="10"/>
  <c r="AC79" i="10" s="1"/>
  <c r="AB80" i="10"/>
  <c r="AC80" i="10" s="1"/>
  <c r="AB81" i="10"/>
  <c r="AC81" i="10" s="1"/>
  <c r="AB82" i="10"/>
  <c r="AC82" i="10" s="1"/>
  <c r="AB83" i="10"/>
  <c r="AC83" i="10" s="1"/>
  <c r="AB84" i="10"/>
  <c r="AC84" i="10" s="1"/>
  <c r="AB85" i="10"/>
  <c r="AC85" i="10" s="1"/>
  <c r="AB86" i="10"/>
  <c r="AC86" i="10" s="1"/>
  <c r="AB87" i="10"/>
  <c r="AC87" i="10" s="1"/>
  <c r="AB88" i="10"/>
  <c r="AC88" i="10" s="1"/>
  <c r="AB89" i="10"/>
  <c r="AC89" i="10" s="1"/>
  <c r="AB90" i="10"/>
  <c r="AC90" i="10" s="1"/>
  <c r="AB91" i="10"/>
  <c r="AC91" i="10" s="1"/>
  <c r="AB92" i="10"/>
  <c r="AC92" i="10" s="1"/>
  <c r="AB93" i="10"/>
  <c r="AC93" i="10" s="1"/>
  <c r="AB94" i="10"/>
  <c r="AC94" i="10" s="1"/>
  <c r="AB95" i="10"/>
  <c r="AC95" i="10" s="1"/>
  <c r="AB96" i="10"/>
  <c r="AC96" i="10" s="1"/>
  <c r="AB97" i="10"/>
  <c r="AC97" i="10" s="1"/>
  <c r="AB98" i="10"/>
  <c r="AC98" i="10" s="1"/>
  <c r="AB99" i="10"/>
  <c r="AC99" i="10" s="1"/>
  <c r="AB100" i="10"/>
  <c r="AC100" i="10" s="1"/>
  <c r="AB101" i="10"/>
  <c r="AC101" i="10" s="1"/>
  <c r="AB102" i="10"/>
  <c r="AC102" i="10" s="1"/>
  <c r="AB103" i="10"/>
  <c r="AC103" i="10" s="1"/>
  <c r="AB104" i="10"/>
  <c r="AC104" i="10" s="1"/>
  <c r="AB105" i="10"/>
  <c r="AC105" i="10" s="1"/>
  <c r="AB106" i="10"/>
  <c r="AC106" i="10" s="1"/>
  <c r="AB107" i="10"/>
  <c r="AC107" i="10" s="1"/>
  <c r="AB108" i="10"/>
  <c r="AC108" i="10" s="1"/>
  <c r="AB109" i="10"/>
  <c r="AC109" i="10" s="1"/>
  <c r="AB110" i="10"/>
  <c r="AC110" i="10" s="1"/>
  <c r="AB111" i="10"/>
  <c r="AC111" i="10" s="1"/>
  <c r="AB112" i="10"/>
  <c r="AC112" i="10" s="1"/>
  <c r="AB113" i="10"/>
  <c r="AC113" i="10" s="1"/>
  <c r="AB114" i="10"/>
  <c r="AC114" i="10" s="1"/>
  <c r="AB115" i="10"/>
  <c r="AC115" i="10" s="1"/>
  <c r="AB116" i="10"/>
  <c r="AC116" i="10" s="1"/>
  <c r="AB117" i="10"/>
  <c r="AC117" i="10" s="1"/>
  <c r="AB118" i="10"/>
  <c r="AC118" i="10" s="1"/>
  <c r="AB119" i="10"/>
  <c r="AC119" i="10" s="1"/>
  <c r="AB120" i="10"/>
  <c r="AC120" i="10" s="1"/>
  <c r="AB121" i="10"/>
  <c r="AC121" i="10" s="1"/>
  <c r="AB122" i="10"/>
  <c r="AC122" i="10" s="1"/>
  <c r="AB123" i="10"/>
  <c r="AC123" i="10" s="1"/>
  <c r="AB124" i="10"/>
  <c r="AC124" i="10" s="1"/>
  <c r="AB125" i="10"/>
  <c r="AC125" i="10" s="1"/>
  <c r="AB126" i="10"/>
  <c r="AC126" i="10" s="1"/>
  <c r="AB127" i="10"/>
  <c r="AC127" i="10" s="1"/>
  <c r="AB128" i="10"/>
  <c r="AC128" i="10" s="1"/>
  <c r="AB129" i="10"/>
  <c r="AC129" i="10" s="1"/>
  <c r="AB130" i="10"/>
  <c r="AC130" i="10" s="1"/>
  <c r="AB131" i="10"/>
  <c r="AC131" i="10" s="1"/>
  <c r="AB132" i="10"/>
  <c r="AC132" i="10" s="1"/>
  <c r="AB133" i="10"/>
  <c r="AC133" i="10" s="1"/>
  <c r="AB134" i="10"/>
  <c r="AC134" i="10" s="1"/>
  <c r="AB135" i="10"/>
  <c r="AC135" i="10" s="1"/>
  <c r="AB136" i="10"/>
  <c r="AC136" i="10" s="1"/>
  <c r="AB137" i="10"/>
  <c r="AC137" i="10" s="1"/>
  <c r="AB138" i="10"/>
  <c r="AC138" i="10" s="1"/>
  <c r="AB139" i="10"/>
  <c r="AC139" i="10" s="1"/>
  <c r="AB140" i="10"/>
  <c r="AC140" i="10" s="1"/>
  <c r="AB141" i="10"/>
  <c r="AC141" i="10" s="1"/>
  <c r="AB142" i="10"/>
  <c r="AC142" i="10" s="1"/>
  <c r="AB143" i="10"/>
  <c r="AC143" i="10" s="1"/>
  <c r="AB144" i="10"/>
  <c r="AC144" i="10" s="1"/>
  <c r="AB145" i="10"/>
  <c r="AC145" i="10" s="1"/>
  <c r="AB146" i="10"/>
  <c r="AC146" i="10" s="1"/>
  <c r="AB147" i="10"/>
  <c r="AC147" i="10" s="1"/>
  <c r="AB148" i="10"/>
  <c r="AC148" i="10" s="1"/>
  <c r="AB149" i="10"/>
  <c r="AC149" i="10" s="1"/>
  <c r="AB150" i="10"/>
  <c r="AC150" i="10" s="1"/>
  <c r="AB151" i="10"/>
  <c r="AC151" i="10" s="1"/>
  <c r="AB152" i="10"/>
  <c r="AC152" i="10" s="1"/>
  <c r="AB153" i="10"/>
  <c r="AC153" i="10" s="1"/>
  <c r="AB154" i="10"/>
  <c r="AC154" i="10" s="1"/>
  <c r="AB155" i="10"/>
  <c r="AC155" i="10" s="1"/>
  <c r="AB156" i="10"/>
  <c r="AC156" i="10" s="1"/>
  <c r="AB157" i="10"/>
  <c r="AC157" i="10" s="1"/>
  <c r="AB158" i="10"/>
  <c r="AC158" i="10" s="1"/>
  <c r="AB9" i="10"/>
  <c r="AC9" i="10" s="1"/>
  <c r="C24" i="14" l="1"/>
  <c r="D24" i="14" s="1"/>
  <c r="C209" i="14"/>
  <c r="D209" i="14" s="1"/>
  <c r="C69" i="14"/>
  <c r="D69" i="14" s="1"/>
  <c r="C156" i="14"/>
  <c r="D156" i="14" s="1"/>
  <c r="C23" i="14"/>
  <c r="D23" i="14" s="1"/>
  <c r="AH23" i="14" s="1"/>
  <c r="C160" i="14"/>
  <c r="D160" i="14" s="1"/>
  <c r="C26" i="14"/>
  <c r="D26" i="14" s="1"/>
  <c r="C211" i="14"/>
  <c r="D211" i="14" s="1"/>
  <c r="C68" i="14"/>
  <c r="D68" i="14" s="1"/>
  <c r="C207" i="14"/>
  <c r="D207" i="14" s="1"/>
  <c r="C73" i="14"/>
  <c r="D73" i="14" s="1"/>
  <c r="C158" i="14"/>
  <c r="D158" i="14" s="1"/>
  <c r="AH158" i="14" s="1"/>
  <c r="C22" i="14"/>
  <c r="D22" i="14" s="1"/>
  <c r="AH22" i="14" s="1"/>
  <c r="AH24" i="14"/>
  <c r="C205" i="14"/>
  <c r="D205" i="14" s="1"/>
  <c r="C70" i="14"/>
  <c r="D70" i="14" s="1"/>
  <c r="AH26" i="14"/>
  <c r="C25" i="14"/>
  <c r="D25" i="14" s="1"/>
  <c r="AH25" i="14" s="1"/>
  <c r="C162" i="14"/>
  <c r="D162" i="14" s="1"/>
  <c r="N14" i="30"/>
  <c r="AI13" i="30"/>
  <c r="J16" i="30" s="1"/>
  <c r="C73" i="16"/>
  <c r="D73" i="16" s="1"/>
  <c r="AH73" i="16" s="1"/>
  <c r="AH73" i="14"/>
  <c r="B73" i="12"/>
  <c r="C73" i="12" s="1"/>
  <c r="AG73" i="12" s="1"/>
  <c r="C73" i="19"/>
  <c r="D73" i="19" s="1"/>
  <c r="AH73" i="19" s="1"/>
  <c r="C69" i="16"/>
  <c r="D69" i="16" s="1"/>
  <c r="AH69" i="16" s="1"/>
  <c r="AH69" i="14"/>
  <c r="AG69" i="12"/>
  <c r="AH207" i="14"/>
  <c r="C69" i="19"/>
  <c r="D69" i="19" s="1"/>
  <c r="AH69" i="19" s="1"/>
  <c r="AH206" i="16"/>
  <c r="C26" i="19"/>
  <c r="D26" i="19" s="1"/>
  <c r="AH26" i="19" s="1"/>
  <c r="AG26" i="12"/>
  <c r="AH26" i="16"/>
  <c r="AH72" i="19"/>
  <c r="AH72" i="14"/>
  <c r="AG72" i="12"/>
  <c r="AH72" i="16"/>
  <c r="C68" i="19"/>
  <c r="D68" i="19" s="1"/>
  <c r="AH68" i="19" s="1"/>
  <c r="AH204" i="16"/>
  <c r="AH68" i="14"/>
  <c r="AH205" i="14"/>
  <c r="AG68" i="12"/>
  <c r="C68" i="16"/>
  <c r="D68" i="16" s="1"/>
  <c r="AH68" i="16" s="1"/>
  <c r="AH162" i="16"/>
  <c r="AH25" i="16"/>
  <c r="AH162" i="14"/>
  <c r="AG25" i="12"/>
  <c r="C25" i="19"/>
  <c r="D25" i="19" s="1"/>
  <c r="AH25" i="19" s="1"/>
  <c r="C22" i="19"/>
  <c r="D22" i="19" s="1"/>
  <c r="AH22" i="19" s="1"/>
  <c r="AG22" i="12"/>
  <c r="AH156" i="14"/>
  <c r="AH156" i="16"/>
  <c r="C22" i="16"/>
  <c r="D22" i="16" s="1"/>
  <c r="AH22" i="16" s="1"/>
  <c r="AH71" i="16"/>
  <c r="AH210" i="16"/>
  <c r="AH211" i="14"/>
  <c r="AG71" i="12"/>
  <c r="AH71" i="19"/>
  <c r="AH71" i="14"/>
  <c r="C28" i="19"/>
  <c r="D28" i="19" s="1"/>
  <c r="AH28" i="19" s="1"/>
  <c r="B28" i="12"/>
  <c r="C28" i="12" s="1"/>
  <c r="AG28" i="12" s="1"/>
  <c r="C28" i="16"/>
  <c r="D28" i="16" s="1"/>
  <c r="AH28" i="16" s="1"/>
  <c r="C24" i="19"/>
  <c r="D24" i="19" s="1"/>
  <c r="AH24" i="19" s="1"/>
  <c r="AH160" i="14"/>
  <c r="AH160" i="16"/>
  <c r="AH24" i="16"/>
  <c r="C74" i="19"/>
  <c r="D74" i="19" s="1"/>
  <c r="AH74" i="19" s="1"/>
  <c r="B74" i="12"/>
  <c r="C74" i="12" s="1"/>
  <c r="AG74" i="12" s="1"/>
  <c r="C74" i="16"/>
  <c r="D74" i="16" s="1"/>
  <c r="AH74" i="16" s="1"/>
  <c r="AH74" i="14"/>
  <c r="AH70" i="19"/>
  <c r="AH209" i="14"/>
  <c r="AH70" i="14"/>
  <c r="AG70" i="12"/>
  <c r="AH208" i="16"/>
  <c r="AH70" i="16"/>
  <c r="C27" i="16"/>
  <c r="D27" i="16" s="1"/>
  <c r="AH27" i="16" s="1"/>
  <c r="AG27" i="12"/>
  <c r="C27" i="19"/>
  <c r="D27" i="19" s="1"/>
  <c r="AH27" i="19" s="1"/>
  <c r="AH158" i="16"/>
  <c r="AH23" i="16"/>
  <c r="C23" i="19"/>
  <c r="D23" i="19" s="1"/>
  <c r="AH23" i="19" s="1"/>
  <c r="AG23" i="12"/>
  <c r="N18" i="9"/>
  <c r="N15" i="9"/>
  <c r="N12" i="9"/>
  <c r="K18" i="9"/>
  <c r="K12" i="9"/>
  <c r="K9" i="9"/>
  <c r="AG24" i="12" l="1"/>
  <c r="J18" i="30"/>
  <c r="P30" i="30" s="1"/>
  <c r="Z16" i="30"/>
  <c r="K22" i="30" s="1"/>
  <c r="P23" i="30"/>
  <c r="K3" i="9"/>
  <c r="Z18" i="30" l="1"/>
  <c r="K29" i="30" s="1"/>
  <c r="B6" i="9"/>
  <c r="I5" i="9"/>
  <c r="H6" i="9"/>
  <c r="B5" i="9"/>
  <c r="J36" i="60" l="1"/>
  <c r="AF36" i="60"/>
  <c r="J30" i="60"/>
  <c r="Z55" i="60"/>
  <c r="AF30" i="60"/>
  <c r="Z93" i="60"/>
  <c r="W162" i="16"/>
  <c r="W211" i="14"/>
  <c r="W160" i="16"/>
  <c r="W210" i="16"/>
  <c r="AF36" i="56"/>
  <c r="J36" i="56"/>
  <c r="AF30" i="56"/>
  <c r="J30" i="56"/>
  <c r="Z93" i="56"/>
  <c r="Z55" i="56"/>
  <c r="AA9" i="55"/>
  <c r="AA41" i="55" s="1"/>
  <c r="K6" i="30"/>
  <c r="H21" i="30" s="1"/>
  <c r="K6" i="53"/>
  <c r="AK47" i="54"/>
  <c r="K6" i="51"/>
  <c r="AK3" i="50"/>
  <c r="K6" i="48"/>
  <c r="AK47" i="47"/>
  <c r="AK3" i="47"/>
  <c r="K6" i="45"/>
  <c r="AK47" i="44"/>
  <c r="AK25" i="44"/>
  <c r="AK3" i="44"/>
  <c r="AK69" i="54"/>
  <c r="AK25" i="54"/>
  <c r="AK3" i="54"/>
  <c r="AK69" i="47"/>
  <c r="AK25" i="47"/>
  <c r="AK69" i="44"/>
  <c r="AK69" i="39"/>
  <c r="AK25" i="39"/>
  <c r="AK3" i="39"/>
  <c r="K6" i="37"/>
  <c r="AK47" i="36"/>
  <c r="AK25" i="36"/>
  <c r="AK3" i="36"/>
  <c r="K6" i="40"/>
  <c r="AK47" i="39"/>
  <c r="AK69" i="36"/>
  <c r="K6" i="32"/>
  <c r="AK69" i="31"/>
  <c r="AK25" i="31"/>
  <c r="AK47" i="31"/>
  <c r="AK3" i="31"/>
  <c r="E70" i="54"/>
  <c r="E26" i="54"/>
  <c r="E4" i="54"/>
  <c r="E70" i="47"/>
  <c r="E26" i="47"/>
  <c r="E70" i="44"/>
  <c r="E48" i="54"/>
  <c r="E4" i="50"/>
  <c r="E48" i="47"/>
  <c r="E4" i="47"/>
  <c r="E48" i="44"/>
  <c r="E26" i="44"/>
  <c r="E4" i="44"/>
  <c r="E48" i="39"/>
  <c r="E70" i="36"/>
  <c r="E70" i="39"/>
  <c r="E26" i="39"/>
  <c r="E4" i="39"/>
  <c r="E48" i="36"/>
  <c r="E26" i="36"/>
  <c r="E4" i="36"/>
  <c r="E48" i="31"/>
  <c r="E4" i="31"/>
  <c r="E70" i="31"/>
  <c r="E26" i="31"/>
  <c r="E48" i="29"/>
  <c r="E26" i="29"/>
  <c r="E4" i="29"/>
  <c r="E70" i="29"/>
  <c r="AK69" i="29"/>
  <c r="AK47" i="29"/>
  <c r="AK25" i="29"/>
  <c r="AK3" i="29"/>
  <c r="W207" i="14"/>
  <c r="W206" i="16"/>
  <c r="W158" i="14"/>
  <c r="W158" i="16"/>
  <c r="W209" i="14"/>
  <c r="W205" i="14"/>
  <c r="W208" i="16"/>
  <c r="W204" i="16"/>
  <c r="W160" i="14"/>
  <c r="W156" i="14"/>
  <c r="W156" i="16"/>
  <c r="M6" i="18"/>
  <c r="C18" i="13"/>
  <c r="AF49" i="12"/>
  <c r="AF3" i="12"/>
  <c r="AG49" i="14"/>
  <c r="AG3" i="14"/>
  <c r="AG3" i="16"/>
  <c r="AG49" i="19"/>
  <c r="AG3" i="19"/>
  <c r="AG49" i="16"/>
  <c r="J16" i="13"/>
  <c r="N5" i="18"/>
  <c r="O30" i="28"/>
  <c r="R75" i="23"/>
  <c r="J124" i="23" s="1"/>
  <c r="Q9" i="22"/>
  <c r="R8" i="23"/>
  <c r="J57" i="23" s="1"/>
  <c r="Q13" i="19"/>
  <c r="P36" i="19" s="1"/>
  <c r="Q223" i="16"/>
  <c r="S147" i="14"/>
  <c r="Q59" i="16"/>
  <c r="P82" i="16" s="1"/>
  <c r="V4" i="18"/>
  <c r="Q59" i="19"/>
  <c r="P82" i="19" s="1"/>
  <c r="Q175" i="14"/>
  <c r="Q224" i="14"/>
  <c r="S195" i="16"/>
  <c r="R33" i="22"/>
  <c r="U122" i="19"/>
  <c r="Q13" i="16"/>
  <c r="P36" i="16" s="1"/>
  <c r="Q175" i="16"/>
  <c r="S147" i="16"/>
  <c r="U122" i="16"/>
  <c r="Q59" i="14"/>
  <c r="P82" i="14" s="1"/>
  <c r="U122" i="14"/>
  <c r="AB15" i="13"/>
  <c r="P59" i="12"/>
  <c r="O82" i="12" s="1"/>
  <c r="P13" i="12"/>
  <c r="O36" i="12" s="1"/>
  <c r="S196" i="14"/>
  <c r="T122" i="12"/>
  <c r="Q13" i="14"/>
  <c r="P36" i="14" s="1"/>
  <c r="K5" i="9"/>
  <c r="K6" i="9"/>
  <c r="H28" i="30" l="1"/>
  <c r="H28" i="32"/>
  <c r="H21" i="32"/>
  <c r="H28" i="45"/>
  <c r="H21" i="45"/>
  <c r="H28" i="40"/>
  <c r="H21" i="40"/>
  <c r="H28" i="37"/>
  <c r="H21" i="37"/>
  <c r="H28" i="48"/>
  <c r="H21" i="48"/>
  <c r="H28" i="51"/>
  <c r="H21" i="51"/>
  <c r="H28" i="53"/>
  <c r="H21" i="53"/>
</calcChain>
</file>

<file path=xl/comments1.xml><?xml version="1.0" encoding="utf-8"?>
<comments xmlns="http://schemas.openxmlformats.org/spreadsheetml/2006/main">
  <authors>
    <author>ICT</author>
    <author>Hiroshi</author>
  </authors>
  <commentList>
    <comment ref="B3" authorId="0">
      <text>
        <r>
          <rPr>
            <b/>
            <sz val="9"/>
            <color indexed="81"/>
            <rFont val="ＭＳ Ｐゴシック"/>
            <family val="3"/>
            <charset val="128"/>
          </rPr>
          <t>支部
番号
選択</t>
        </r>
      </text>
    </comment>
    <comment ref="D3" authorId="0">
      <text>
        <r>
          <rPr>
            <b/>
            <sz val="9"/>
            <color indexed="81"/>
            <rFont val="ＭＳ Ｐゴシック"/>
            <family val="3"/>
            <charset val="128"/>
          </rPr>
          <t>学校
番号
選択</t>
        </r>
      </text>
    </comment>
    <comment ref="B7" authorId="1">
      <text>
        <r>
          <rPr>
            <b/>
            <sz val="9"/>
            <color indexed="81"/>
            <rFont val="ＭＳ Ｐゴシック"/>
            <family val="3"/>
            <charset val="128"/>
          </rPr>
          <t>市外局番</t>
        </r>
      </text>
    </comment>
    <comment ref="C7" authorId="1">
      <text>
        <r>
          <rPr>
            <b/>
            <sz val="9"/>
            <color indexed="81"/>
            <rFont val="ＭＳ Ｐゴシック"/>
            <family val="3"/>
            <charset val="128"/>
          </rPr>
          <t>市内局番</t>
        </r>
      </text>
    </comment>
    <comment ref="D7" authorId="1">
      <text>
        <r>
          <rPr>
            <b/>
            <sz val="9"/>
            <color indexed="81"/>
            <rFont val="ＭＳ Ｐゴシック"/>
            <family val="3"/>
            <charset val="128"/>
          </rPr>
          <t>下４桁</t>
        </r>
      </text>
    </comment>
    <comment ref="G7" authorId="1">
      <text>
        <r>
          <rPr>
            <b/>
            <sz val="9"/>
            <color indexed="81"/>
            <rFont val="ＭＳ Ｐゴシック"/>
            <family val="3"/>
            <charset val="128"/>
          </rPr>
          <t>市外局番</t>
        </r>
      </text>
    </comment>
    <comment ref="H7" authorId="1">
      <text>
        <r>
          <rPr>
            <b/>
            <sz val="9"/>
            <color indexed="81"/>
            <rFont val="ＭＳ Ｐゴシック"/>
            <family val="3"/>
            <charset val="128"/>
          </rPr>
          <t>市内局番</t>
        </r>
      </text>
    </comment>
    <comment ref="I7" authorId="1">
      <text>
        <r>
          <rPr>
            <b/>
            <sz val="9"/>
            <color indexed="81"/>
            <rFont val="ＭＳ Ｐゴシック"/>
            <family val="3"/>
            <charset val="128"/>
          </rPr>
          <t>下４桁</t>
        </r>
      </text>
    </comment>
    <comment ref="B9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</commentList>
</comments>
</file>

<file path=xl/comments10.xml><?xml version="1.0" encoding="utf-8"?>
<comments xmlns="http://schemas.openxmlformats.org/spreadsheetml/2006/main">
  <authors>
    <author>Hiroshi</author>
  </authors>
  <commentList>
    <comment ref="A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個人登録入力シートの部員Noを入力してください。
(第1回のみです)</t>
        </r>
      </text>
    </comment>
  </commentList>
</comments>
</file>

<file path=xl/comments11.xml><?xml version="1.0" encoding="utf-8"?>
<comments xmlns="http://schemas.openxmlformats.org/spreadsheetml/2006/main">
  <authors>
    <author>ICT</author>
  </authors>
  <commentList>
    <comment ref="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</commentList>
</comments>
</file>

<file path=xl/comments12.xml><?xml version="1.0" encoding="utf-8"?>
<comments xmlns="http://schemas.openxmlformats.org/spreadsheetml/2006/main">
  <authors>
    <author>Hiroshi</author>
  </authors>
  <commentList>
    <comment ref="A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個人登録入力シートの部員Noを入力してください。
(第1回のみです)</t>
        </r>
      </text>
    </comment>
  </commentList>
</comments>
</file>

<file path=xl/comments13.xml><?xml version="1.0" encoding="utf-8"?>
<comments xmlns="http://schemas.openxmlformats.org/spreadsheetml/2006/main">
  <authors>
    <author>ICT</author>
  </authors>
  <commentList>
    <comment ref="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</commentList>
</comments>
</file>

<file path=xl/comments14.xml><?xml version="1.0" encoding="utf-8"?>
<comments xmlns="http://schemas.openxmlformats.org/spreadsheetml/2006/main">
  <authors>
    <author>Hiroshi</author>
  </authors>
  <commentList>
    <comment ref="A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個人登録入力シートの部員Noを入力してください。
(第1回のみです)</t>
        </r>
      </text>
    </comment>
  </commentList>
</comments>
</file>

<file path=xl/comments15.xml><?xml version="1.0" encoding="utf-8"?>
<comments xmlns="http://schemas.openxmlformats.org/spreadsheetml/2006/main">
  <authors>
    <author>ICT</author>
  </authors>
  <commentList>
    <comment ref="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</commentList>
</comments>
</file>

<file path=xl/comments16.xml><?xml version="1.0" encoding="utf-8"?>
<comments xmlns="http://schemas.openxmlformats.org/spreadsheetml/2006/main">
  <authors>
    <author>Hiroshi</author>
  </authors>
  <commentList>
    <comment ref="A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個人登録入力シートの部員Noを入力してください。
(第1回のみです)</t>
        </r>
      </text>
    </comment>
  </commentList>
</comments>
</file>

<file path=xl/comments2.xml><?xml version="1.0" encoding="utf-8"?>
<comments xmlns="http://schemas.openxmlformats.org/spreadsheetml/2006/main">
  <authors>
    <author>Hiroshi</author>
  </authors>
  <commentList>
    <comment ref="A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個人登録入力シートの部員Noを入力してください。
(第1回のみです)</t>
        </r>
      </text>
    </comment>
  </commentList>
</comments>
</file>

<file path=xl/comments3.xml><?xml version="1.0" encoding="utf-8"?>
<comments xmlns="http://schemas.openxmlformats.org/spreadsheetml/2006/main">
  <authors>
    <author>Hiroshi</author>
  </authors>
  <commentList>
    <comment ref="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上記を参考にして
選択してください。</t>
        </r>
      </text>
    </comment>
  </commentList>
</comments>
</file>

<file path=xl/comments4.xml><?xml version="1.0" encoding="utf-8"?>
<comments xmlns="http://schemas.openxmlformats.org/spreadsheetml/2006/main">
  <authors>
    <author>ICT</author>
  </authors>
  <commentList>
    <comment ref="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</commentList>
</comments>
</file>

<file path=xl/comments5.xml><?xml version="1.0" encoding="utf-8"?>
<comments xmlns="http://schemas.openxmlformats.org/spreadsheetml/2006/main">
  <authors>
    <author>Hiroshi</author>
  </authors>
  <commentList>
    <comment ref="A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個人登録入力シートの部員Noを入力してください。
(第1回のみです)</t>
        </r>
      </text>
    </comment>
  </commentList>
</comments>
</file>

<file path=xl/comments6.xml><?xml version="1.0" encoding="utf-8"?>
<comments xmlns="http://schemas.openxmlformats.org/spreadsheetml/2006/main">
  <authors>
    <author>Hiroshi</author>
  </authors>
  <commentList>
    <comment ref="A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個人登録入力シートの部員Noを入力してください。
(第1回のみです)</t>
        </r>
      </text>
    </comment>
  </commentList>
</comments>
</file>

<file path=xl/comments7.xml><?xml version="1.0" encoding="utf-8"?>
<comments xmlns="http://schemas.openxmlformats.org/spreadsheetml/2006/main">
  <authors>
    <author>ICT</author>
    <author>Hiroshi</author>
  </authors>
  <commentList>
    <comment ref="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156" authorId="1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組合せで使用します。
申込時に各校で
A B C Dを選択
してください。
</t>
        </r>
      </text>
    </comment>
    <comment ref="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204" authorId="1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組合せで使用します。
申込時に各校で
A B C Dを選択
してください。
</t>
        </r>
      </text>
    </comment>
    <comment ref="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</commentList>
</comments>
</file>

<file path=xl/comments8.xml><?xml version="1.0" encoding="utf-8"?>
<comments xmlns="http://schemas.openxmlformats.org/spreadsheetml/2006/main">
  <authors>
    <author>Hiroshi</author>
  </authors>
  <commentList>
    <comment ref="A5" authorId="0">
      <text>
        <r>
          <rPr>
            <b/>
            <sz val="9"/>
            <color indexed="81"/>
            <rFont val="ＭＳ Ｐゴシック"/>
            <family val="3"/>
            <charset val="128"/>
          </rPr>
          <t>個人登録入力シートの部員Noを入力してください。
(第1回のみです)</t>
        </r>
      </text>
    </comment>
  </commentList>
</comments>
</file>

<file path=xl/comments9.xml><?xml version="1.0" encoding="utf-8"?>
<comments xmlns="http://schemas.openxmlformats.org/spreadsheetml/2006/main">
  <authors>
    <author>TakashiU</author>
    <author>ICT</author>
  </authors>
  <commentList>
    <comment ref="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2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22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22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22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3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23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23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23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4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24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24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24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5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25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25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25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6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26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26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26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7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27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27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27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28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28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28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28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68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68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68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68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69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69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69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69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0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0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0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0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1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1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1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1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2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2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2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2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3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3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3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3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B74" authorId="1">
      <text>
        <r>
          <rPr>
            <b/>
            <sz val="9"/>
            <color indexed="81"/>
            <rFont val="ＭＳ Ｐゴシック"/>
            <family val="3"/>
            <charset val="128"/>
          </rPr>
          <t>個人登録された番号を半角英数字で直接入力してください。</t>
        </r>
      </text>
    </comment>
    <comment ref="C74" authorId="1">
      <text>
        <r>
          <rPr>
            <b/>
            <sz val="9"/>
            <color indexed="81"/>
            <rFont val="ＭＳ Ｐゴシック"/>
            <family val="3"/>
            <charset val="128"/>
          </rPr>
          <t>直接入力してください。
姓と名の間は全角スペースを一つ入れてください。</t>
        </r>
      </text>
    </comment>
    <comment ref="D74" authorId="1">
      <text>
        <r>
          <rPr>
            <b/>
            <sz val="9"/>
            <color indexed="81"/>
            <rFont val="ＭＳ Ｐゴシック"/>
            <family val="3"/>
            <charset val="128"/>
          </rPr>
          <t>大会開催日
(支部予選の場合は予選の日)を基準に、選択してください。</t>
        </r>
      </text>
    </comment>
    <comment ref="E74" authorId="1">
      <text>
        <r>
          <rPr>
            <b/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</commentList>
</comments>
</file>

<file path=xl/sharedStrings.xml><?xml version="1.0" encoding="utf-8"?>
<sst xmlns="http://schemas.openxmlformats.org/spreadsheetml/2006/main" count="11691" uniqueCount="3392">
  <si>
    <t>平成</t>
    <rPh sb="0" eb="2">
      <t>ヘイセイ</t>
    </rPh>
    <phoneticPr fontId="2"/>
  </si>
  <si>
    <t>東京都高等学校体育連盟剣道専門部</t>
    <rPh sb="0" eb="2">
      <t>トウキョウ</t>
    </rPh>
    <rPh sb="2" eb="3">
      <t>ト</t>
    </rPh>
    <rPh sb="3" eb="5">
      <t>コウトウ</t>
    </rPh>
    <rPh sb="5" eb="7">
      <t>ガッコウ</t>
    </rPh>
    <rPh sb="7" eb="9">
      <t>タイイク</t>
    </rPh>
    <rPh sb="9" eb="11">
      <t>レンメイ</t>
    </rPh>
    <rPh sb="11" eb="13">
      <t>ケンドウ</t>
    </rPh>
    <rPh sb="13" eb="15">
      <t>センモン</t>
    </rPh>
    <rPh sb="15" eb="16">
      <t>ブ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</si>
  <si>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</si>
  <si>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</si>
  <si>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</si>
  <si>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学校登録番号</t>
    <rPh sb="0" eb="2">
      <t>ガッコウ</t>
    </rPh>
    <rPh sb="2" eb="4">
      <t>トウロク</t>
    </rPh>
    <rPh sb="4" eb="6">
      <t>バンゴウ</t>
    </rPh>
    <phoneticPr fontId="2"/>
  </si>
  <si>
    <t>・</t>
    <phoneticPr fontId="2"/>
  </si>
  <si>
    <t>※正式学校名を記入する</t>
    <rPh sb="1" eb="3">
      <t>セイシキ</t>
    </rPh>
    <rPh sb="3" eb="5">
      <t>ガッコウ</t>
    </rPh>
    <rPh sb="5" eb="6">
      <t>メイ</t>
    </rPh>
    <rPh sb="7" eb="9">
      <t>キニュウ</t>
    </rPh>
    <phoneticPr fontId="2"/>
  </si>
  <si>
    <t>申込日</t>
    <rPh sb="0" eb="2">
      <t>モウシコ</t>
    </rPh>
    <rPh sb="2" eb="3">
      <t>ヒ</t>
    </rPh>
    <phoneticPr fontId="2"/>
  </si>
  <si>
    <t>各支部長宛</t>
    <rPh sb="0" eb="4">
      <t>カクシブチョウ</t>
    </rPh>
    <rPh sb="4" eb="5">
      <t>アテ</t>
    </rPh>
    <phoneticPr fontId="2"/>
  </si>
  <si>
    <t>学校名</t>
    <rPh sb="0" eb="1">
      <t>ガク</t>
    </rPh>
    <rPh sb="1" eb="2">
      <t>コウ</t>
    </rPh>
    <rPh sb="2" eb="3">
      <t>メイ</t>
    </rPh>
    <phoneticPr fontId="2"/>
  </si>
  <si>
    <t>公印</t>
    <rPh sb="0" eb="2">
      <t>コウイン</t>
    </rPh>
    <phoneticPr fontId="2"/>
  </si>
  <si>
    <t>学校長名</t>
    <rPh sb="0" eb="1">
      <t>ガク</t>
    </rPh>
    <rPh sb="1" eb="2">
      <t>コウ</t>
    </rPh>
    <rPh sb="2" eb="3">
      <t>チョウ</t>
    </rPh>
    <rPh sb="3" eb="4">
      <t>メイ</t>
    </rPh>
    <phoneticPr fontId="2"/>
  </si>
  <si>
    <t>印</t>
    <rPh sb="0" eb="1">
      <t>イン</t>
    </rPh>
    <phoneticPr fontId="2"/>
  </si>
  <si>
    <t>引率責任者名</t>
    <rPh sb="0" eb="2">
      <t>インソツ</t>
    </rPh>
    <rPh sb="2" eb="5">
      <t>セキニンシャ</t>
    </rPh>
    <rPh sb="5" eb="6">
      <t>メイ</t>
    </rPh>
    <phoneticPr fontId="2"/>
  </si>
  <si>
    <t>監督者氏名</t>
    <rPh sb="0" eb="1">
      <t>ラン</t>
    </rPh>
    <rPh sb="1" eb="2">
      <t>ヨシ</t>
    </rPh>
    <rPh sb="2" eb="3">
      <t>シャ</t>
    </rPh>
    <rPh sb="3" eb="4">
      <t>シ</t>
    </rPh>
    <rPh sb="4" eb="5">
      <t>メイ</t>
    </rPh>
    <phoneticPr fontId="2"/>
  </si>
  <si>
    <t>※本部使用欄</t>
    <rPh sb="1" eb="3">
      <t>ホンブ</t>
    </rPh>
    <rPh sb="3" eb="5">
      <t>シヨウ</t>
    </rPh>
    <rPh sb="5" eb="6">
      <t>ラン</t>
    </rPh>
    <phoneticPr fontId="2"/>
  </si>
  <si>
    <t>※引率責任者の不在の場合は、参加不可となります。</t>
    <rPh sb="1" eb="3">
      <t>インソツ</t>
    </rPh>
    <rPh sb="3" eb="6">
      <t>セキニンシャ</t>
    </rPh>
    <rPh sb="7" eb="9">
      <t>フザイ</t>
    </rPh>
    <rPh sb="10" eb="12">
      <t>バアイ</t>
    </rPh>
    <rPh sb="14" eb="16">
      <t>サンカ</t>
    </rPh>
    <rPh sb="16" eb="18">
      <t>フカ</t>
    </rPh>
    <phoneticPr fontId="2"/>
  </si>
  <si>
    <t>順</t>
    <rPh sb="0" eb="1">
      <t>ジュン</t>
    </rPh>
    <phoneticPr fontId="2"/>
  </si>
  <si>
    <t>部員No.</t>
    <rPh sb="0" eb="2">
      <t>ブイン</t>
    </rPh>
    <phoneticPr fontId="2"/>
  </si>
  <si>
    <t>氏　　　名</t>
    <rPh sb="0" eb="1">
      <t>シ</t>
    </rPh>
    <rPh sb="4" eb="5">
      <t>メイ</t>
    </rPh>
    <phoneticPr fontId="2"/>
  </si>
  <si>
    <t>学年</t>
    <rPh sb="0" eb="2">
      <t>ガクネン</t>
    </rPh>
    <phoneticPr fontId="2"/>
  </si>
  <si>
    <t>年齢</t>
    <rPh sb="0" eb="2">
      <t>ネンレイ</t>
    </rPh>
    <phoneticPr fontId="2"/>
  </si>
  <si>
    <t>段級</t>
    <rPh sb="0" eb="2">
      <t>ダンキュウ</t>
    </rPh>
    <phoneticPr fontId="2"/>
  </si>
  <si>
    <t>健康診断の結果</t>
    <rPh sb="0" eb="2">
      <t>ケンコウ</t>
    </rPh>
    <rPh sb="2" eb="4">
      <t>シンダン</t>
    </rPh>
    <rPh sb="5" eb="7">
      <t>ケッカ</t>
    </rPh>
    <phoneticPr fontId="2"/>
  </si>
  <si>
    <t>位</t>
    <rPh sb="0" eb="1">
      <t>イ</t>
    </rPh>
    <phoneticPr fontId="2"/>
  </si>
  <si>
    <t>領　　収　　書</t>
    <rPh sb="0" eb="1">
      <t>リョウ</t>
    </rPh>
    <rPh sb="3" eb="4">
      <t>オサム</t>
    </rPh>
    <rPh sb="6" eb="7">
      <t>ショ</t>
    </rPh>
    <phoneticPr fontId="2"/>
  </si>
  <si>
    <t>部長　竹原勝博</t>
    <rPh sb="0" eb="2">
      <t>ブチョウ</t>
    </rPh>
    <rPh sb="3" eb="4">
      <t>タケ</t>
    </rPh>
    <rPh sb="4" eb="5">
      <t>ハラ</t>
    </rPh>
    <rPh sb="5" eb="6">
      <t>カ</t>
    </rPh>
    <rPh sb="6" eb="7">
      <t>ヒロ</t>
    </rPh>
    <phoneticPr fontId="2"/>
  </si>
  <si>
    <t>高体連剣道専門部取扱者</t>
    <rPh sb="0" eb="3">
      <t>コウタイレン</t>
    </rPh>
    <rPh sb="3" eb="5">
      <t>ケンドウ</t>
    </rPh>
    <rPh sb="5" eb="7">
      <t>センモン</t>
    </rPh>
    <rPh sb="7" eb="8">
      <t>ブ</t>
    </rPh>
    <rPh sb="8" eb="10">
      <t>トリアツカ</t>
    </rPh>
    <rPh sb="10" eb="11">
      <t>シャ</t>
    </rPh>
    <phoneticPr fontId="2"/>
  </si>
  <si>
    <t>上記領収致しました。</t>
    <rPh sb="0" eb="2">
      <t>ジョウキ</t>
    </rPh>
    <rPh sb="2" eb="4">
      <t>リョウシュウ</t>
    </rPh>
    <rPh sb="4" eb="5">
      <t>イタ</t>
    </rPh>
    <phoneticPr fontId="2"/>
  </si>
  <si>
    <t>－</t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</si>
  <si>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</si>
  <si>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</si>
  <si>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５　都私国</t>
  </si>
  <si>
    <t>1－01</t>
  </si>
  <si>
    <t>都立</t>
  </si>
  <si>
    <t>上野高等学校</t>
  </si>
  <si>
    <t>1－02</t>
  </si>
  <si>
    <t>上野学園高等学校</t>
  </si>
  <si>
    <t>1－03</t>
  </si>
  <si>
    <t>忍岡高等学校</t>
  </si>
  <si>
    <t>1－04</t>
  </si>
  <si>
    <t>白鷗高等学校</t>
  </si>
  <si>
    <t>1－05</t>
  </si>
  <si>
    <t>岩倉高等学校</t>
  </si>
  <si>
    <t>1－06</t>
  </si>
  <si>
    <t>蔵前工業高等学校</t>
  </si>
  <si>
    <t>1－07</t>
  </si>
  <si>
    <t>墨田川高等学校</t>
  </si>
  <si>
    <t>1－08</t>
  </si>
  <si>
    <t>本所高等学校</t>
  </si>
  <si>
    <t>1－09</t>
  </si>
  <si>
    <t>両国高等学校</t>
  </si>
  <si>
    <t>1－10</t>
  </si>
  <si>
    <t>橘高等学校</t>
  </si>
  <si>
    <t>1－11</t>
  </si>
  <si>
    <t>日本大学第一高等学校</t>
  </si>
  <si>
    <t>1－12</t>
  </si>
  <si>
    <t>安田学園高等学校</t>
  </si>
  <si>
    <t>1－13</t>
  </si>
  <si>
    <t>日本橋高等学校</t>
  </si>
  <si>
    <t>1－14</t>
  </si>
  <si>
    <t>立志舎高等学校</t>
  </si>
  <si>
    <t>1－15</t>
  </si>
  <si>
    <t>城東高等学校</t>
  </si>
  <si>
    <t>1－16</t>
  </si>
  <si>
    <t>東高等学校</t>
  </si>
  <si>
    <t>1－17</t>
  </si>
  <si>
    <t>深川高等学校</t>
  </si>
  <si>
    <t>1－18</t>
  </si>
  <si>
    <t>中村高等学校</t>
  </si>
  <si>
    <t>1－19</t>
  </si>
  <si>
    <t>墨田工業高等学校</t>
  </si>
  <si>
    <t>1－20</t>
  </si>
  <si>
    <t>科学技術高等学校</t>
  </si>
  <si>
    <t>1－21</t>
  </si>
  <si>
    <t>江東商業高等学校</t>
  </si>
  <si>
    <t>1－22</t>
  </si>
  <si>
    <t>中央学院大学中央高等学校</t>
  </si>
  <si>
    <t>1－23</t>
  </si>
  <si>
    <t>かえつ有明高等学校</t>
  </si>
  <si>
    <t>1－24</t>
  </si>
  <si>
    <t>青井高等学校</t>
  </si>
  <si>
    <t>1－25</t>
  </si>
  <si>
    <t>足立高等学校</t>
  </si>
  <si>
    <t>1－26</t>
  </si>
  <si>
    <t>足立新田高等学校</t>
  </si>
  <si>
    <t>1－27</t>
  </si>
  <si>
    <t>足立西高等学校</t>
  </si>
  <si>
    <t>1－28</t>
  </si>
  <si>
    <t>江北高等学校</t>
  </si>
  <si>
    <t>1－29</t>
  </si>
  <si>
    <t>淵江高等学校</t>
  </si>
  <si>
    <t>1－30</t>
  </si>
  <si>
    <t>足立学園高等学校</t>
  </si>
  <si>
    <t>1－31</t>
  </si>
  <si>
    <t>潤徳女子高等学校</t>
  </si>
  <si>
    <t>1－32</t>
  </si>
  <si>
    <t>足立工業高等学校</t>
  </si>
  <si>
    <t>1－33</t>
  </si>
  <si>
    <t>荒川商業高等学校</t>
  </si>
  <si>
    <t>1－34</t>
  </si>
  <si>
    <t>葛飾野高等学校</t>
  </si>
  <si>
    <t>1－35</t>
  </si>
  <si>
    <t>南葛飾高等学校</t>
  </si>
  <si>
    <t>1－36</t>
  </si>
  <si>
    <t>葛飾商業高等学校</t>
  </si>
  <si>
    <t>1－37</t>
  </si>
  <si>
    <t>修徳高等学校</t>
  </si>
  <si>
    <t>1－38</t>
  </si>
  <si>
    <t>共栄学園高等学校</t>
  </si>
  <si>
    <t>1－39</t>
  </si>
  <si>
    <t>江戸川高等学校</t>
  </si>
  <si>
    <t>1－40</t>
  </si>
  <si>
    <t>葛西南高等学校</t>
  </si>
  <si>
    <t>1－41</t>
  </si>
  <si>
    <t>小岩高等学校</t>
  </si>
  <si>
    <t>1－42</t>
  </si>
  <si>
    <t>小松川高等学校</t>
  </si>
  <si>
    <t>1－43</t>
  </si>
  <si>
    <t>愛国高等学校</t>
  </si>
  <si>
    <t>1－44</t>
  </si>
  <si>
    <t>江戸川女子高等学校</t>
  </si>
  <si>
    <t>1－45</t>
  </si>
  <si>
    <t>紅葉川高等学校</t>
  </si>
  <si>
    <t>1－46</t>
  </si>
  <si>
    <t>篠崎高等学校</t>
  </si>
  <si>
    <t>1－47</t>
  </si>
  <si>
    <t>葛西工業高等学校</t>
  </si>
  <si>
    <t>1－48</t>
  </si>
  <si>
    <t>東京藝大音楽学部付属音楽高等学校</t>
  </si>
  <si>
    <t>1－49</t>
  </si>
  <si>
    <t>第三商業高等学校</t>
  </si>
  <si>
    <t>1－50</t>
  </si>
  <si>
    <t>足立東高等学校</t>
  </si>
  <si>
    <t>1－51</t>
  </si>
  <si>
    <t>葛飾総合高等学校</t>
  </si>
  <si>
    <t>1－52</t>
  </si>
  <si>
    <t>農産高等学校</t>
  </si>
  <si>
    <t>1－53</t>
  </si>
  <si>
    <t>関東第一高等学校</t>
  </si>
  <si>
    <t>2－01</t>
  </si>
  <si>
    <t>2－02</t>
  </si>
  <si>
    <t>京北学園白山高等学校</t>
  </si>
  <si>
    <t>2－03</t>
  </si>
  <si>
    <t>淑徳SC高等部</t>
  </si>
  <si>
    <t>2－04</t>
  </si>
  <si>
    <t>昭和第一高等学校</t>
  </si>
  <si>
    <t>2－05</t>
  </si>
  <si>
    <t>東洋女子高等学校</t>
  </si>
  <si>
    <t>2－06</t>
  </si>
  <si>
    <t>獨協高等学校</t>
  </si>
  <si>
    <t>2－07</t>
  </si>
  <si>
    <t>日本大学豊山高等学校</t>
  </si>
  <si>
    <t>2－08</t>
  </si>
  <si>
    <t>文京学院大学女子高等学校</t>
  </si>
  <si>
    <t>2－09</t>
  </si>
  <si>
    <t>村田女子高等学校</t>
  </si>
  <si>
    <t>2－10</t>
  </si>
  <si>
    <t>国立</t>
  </si>
  <si>
    <t>筑波大学附属高等学校</t>
  </si>
  <si>
    <t>2－11</t>
  </si>
  <si>
    <t>竹早高等学校</t>
  </si>
  <si>
    <t>2－12</t>
  </si>
  <si>
    <t>向丘高等学校</t>
  </si>
  <si>
    <t>2－13</t>
  </si>
  <si>
    <t>工芸高等学校</t>
  </si>
  <si>
    <t>2－14</t>
  </si>
  <si>
    <t>跡見学園高等学校</t>
  </si>
  <si>
    <t>2－15</t>
  </si>
  <si>
    <t>郁文館高等学校</t>
  </si>
  <si>
    <t>2－16</t>
  </si>
  <si>
    <t>京華高等学校</t>
  </si>
  <si>
    <t>2－17</t>
  </si>
  <si>
    <t>京華商業高等学校</t>
  </si>
  <si>
    <t>2－18</t>
  </si>
  <si>
    <t>京華女子高等学校</t>
  </si>
  <si>
    <t>2－19</t>
  </si>
  <si>
    <t>駒込高等学校</t>
  </si>
  <si>
    <t>2－20</t>
  </si>
  <si>
    <t>小石川中等教育学校</t>
  </si>
  <si>
    <t>2－21</t>
  </si>
  <si>
    <t>中央大学高等学校</t>
  </si>
  <si>
    <t>2－22</t>
  </si>
  <si>
    <t>飛鳥高等学校</t>
  </si>
  <si>
    <t>2－23</t>
  </si>
  <si>
    <t>王子総合高等学校</t>
  </si>
  <si>
    <t>2－24</t>
  </si>
  <si>
    <t>女子聖学院高等学校</t>
  </si>
  <si>
    <t>2－25</t>
  </si>
  <si>
    <t>桜丘高等学校</t>
  </si>
  <si>
    <t>2－26</t>
  </si>
  <si>
    <t>順天高等学校</t>
  </si>
  <si>
    <t>2－27</t>
  </si>
  <si>
    <t>駿台学園高等学校</t>
  </si>
  <si>
    <t>2－28</t>
  </si>
  <si>
    <t>聖学院高等学校</t>
  </si>
  <si>
    <t>2－29</t>
  </si>
  <si>
    <t>成立学園高等学校</t>
  </si>
  <si>
    <t>2－30</t>
  </si>
  <si>
    <t>東京成徳大学高等学校</t>
  </si>
  <si>
    <t>2－31</t>
  </si>
  <si>
    <t>板橋高等学校</t>
  </si>
  <si>
    <t>2－32</t>
  </si>
  <si>
    <t>大山高等学校</t>
  </si>
  <si>
    <t>2－33</t>
  </si>
  <si>
    <t>北園高等学校</t>
  </si>
  <si>
    <t>2－34</t>
  </si>
  <si>
    <t>板橋有徳高等学校</t>
  </si>
  <si>
    <t>2－35</t>
  </si>
  <si>
    <t>高島高等学校</t>
  </si>
  <si>
    <t>2－36</t>
  </si>
  <si>
    <t>淑徳高等学校</t>
  </si>
  <si>
    <t>2－37</t>
  </si>
  <si>
    <t>城北高等学校</t>
  </si>
  <si>
    <t>2－38</t>
  </si>
  <si>
    <t>大東文化大学第一高等学校</t>
  </si>
  <si>
    <t>2－39</t>
  </si>
  <si>
    <t>帝京高等学校</t>
  </si>
  <si>
    <t>2－40</t>
  </si>
  <si>
    <t>東京家政大学附属女子高等学校</t>
  </si>
  <si>
    <t>2－41</t>
  </si>
  <si>
    <t>芝浦工業大学高等学校</t>
  </si>
  <si>
    <t>2－42</t>
  </si>
  <si>
    <t>北豊島工業高等学校</t>
  </si>
  <si>
    <t>2－43</t>
  </si>
  <si>
    <t>日本大学豊山女子高等学校</t>
  </si>
  <si>
    <t>2－44</t>
  </si>
  <si>
    <t>開成高等学校</t>
  </si>
  <si>
    <t>2－45</t>
  </si>
  <si>
    <t>北豊島高等学校</t>
  </si>
  <si>
    <t>2－46</t>
  </si>
  <si>
    <t>竹台高等学校</t>
  </si>
  <si>
    <t>2－47</t>
  </si>
  <si>
    <t>郁文館ｸﾞﾛｰﾊﾞﾙ高等学校</t>
  </si>
  <si>
    <t>2－48</t>
  </si>
  <si>
    <t>お茶の水女子大学附属高等学校</t>
  </si>
  <si>
    <t>2－49</t>
  </si>
  <si>
    <t>東京音楽大学付属高等学校</t>
  </si>
  <si>
    <t>2－50</t>
  </si>
  <si>
    <t>桜蔭高等学校</t>
  </si>
  <si>
    <t>2－51</t>
  </si>
  <si>
    <t>貞静学園高等学校</t>
  </si>
  <si>
    <t>2－52</t>
  </si>
  <si>
    <t>東邦音楽大学附属東邦高等学校</t>
  </si>
  <si>
    <t>2－53</t>
  </si>
  <si>
    <t>瀧野川女子学園高等学校</t>
  </si>
  <si>
    <t>2－54</t>
  </si>
  <si>
    <t>武蔵野高等学校</t>
  </si>
  <si>
    <t>2－55</t>
  </si>
  <si>
    <t>赤羽商業高等学校</t>
  </si>
  <si>
    <t>2－56</t>
  </si>
  <si>
    <t>安部学院高等学校</t>
  </si>
  <si>
    <t>2－57</t>
  </si>
  <si>
    <t>星美学園高等学校</t>
  </si>
  <si>
    <t>2－58</t>
  </si>
  <si>
    <t>荒川工業高等学校</t>
  </si>
  <si>
    <t>3－01</t>
  </si>
  <si>
    <t>九段中等教育学校</t>
  </si>
  <si>
    <t>3－02</t>
  </si>
  <si>
    <t>日比谷高等学校</t>
  </si>
  <si>
    <t>3－03</t>
  </si>
  <si>
    <t>大妻高等学校</t>
  </si>
  <si>
    <t>3－04</t>
  </si>
  <si>
    <t>暁星高等学校</t>
  </si>
  <si>
    <t>3－05</t>
  </si>
  <si>
    <t>錦城学園高等学校</t>
  </si>
  <si>
    <t>3－06</t>
  </si>
  <si>
    <t>麹町学園女子高等学校</t>
  </si>
  <si>
    <t>3－07</t>
  </si>
  <si>
    <t>正則学園高等学校</t>
  </si>
  <si>
    <t>3－08</t>
  </si>
  <si>
    <t>東京家政学院高等学校</t>
  </si>
  <si>
    <t>3－09</t>
  </si>
  <si>
    <t>東洋高等学校</t>
  </si>
  <si>
    <t>3－10</t>
  </si>
  <si>
    <t>二松学舎大学附属高等学校</t>
  </si>
  <si>
    <t>3－11</t>
  </si>
  <si>
    <t>共立女子高等学校</t>
  </si>
  <si>
    <t>3－12</t>
  </si>
  <si>
    <t>戸山高等学校</t>
  </si>
  <si>
    <t>3－13</t>
  </si>
  <si>
    <t>海城高等学校</t>
  </si>
  <si>
    <t>3－14</t>
  </si>
  <si>
    <t>学習院女子高等科</t>
  </si>
  <si>
    <t>3－15</t>
  </si>
  <si>
    <t>成城高等学校</t>
  </si>
  <si>
    <t>3－16</t>
  </si>
  <si>
    <t>保善高等学校</t>
  </si>
  <si>
    <t>3－17</t>
  </si>
  <si>
    <t>早稲田高等学校</t>
  </si>
  <si>
    <t>3－18</t>
  </si>
  <si>
    <t>目白研心高等学校</t>
  </si>
  <si>
    <t>3－19</t>
  </si>
  <si>
    <t>新宿高等学校</t>
  </si>
  <si>
    <t>3－20</t>
  </si>
  <si>
    <t>青山学院高等部</t>
  </si>
  <si>
    <t>3－21</t>
  </si>
  <si>
    <t>関東国際高等学校</t>
  </si>
  <si>
    <t>3－22</t>
  </si>
  <si>
    <t>國學院高等学校</t>
  </si>
  <si>
    <t>3－23</t>
  </si>
  <si>
    <t>実践女子学園高等学校</t>
  </si>
  <si>
    <t>3－24</t>
  </si>
  <si>
    <t>渋谷教育学園渋谷高等学校</t>
  </si>
  <si>
    <t>3－25</t>
  </si>
  <si>
    <t>富士見丘高等学校</t>
  </si>
  <si>
    <t>3－26</t>
  </si>
  <si>
    <t>青山高等学校</t>
  </si>
  <si>
    <t>3－27</t>
  </si>
  <si>
    <t>東京女学館高等学校</t>
  </si>
  <si>
    <t>3－28</t>
  </si>
  <si>
    <t>文京高等学校</t>
  </si>
  <si>
    <t>3－29</t>
  </si>
  <si>
    <t>千早高等学校</t>
  </si>
  <si>
    <t>3－30</t>
  </si>
  <si>
    <t>学習院高等科</t>
  </si>
  <si>
    <t>3－31</t>
  </si>
  <si>
    <t>十文字高等学校</t>
  </si>
  <si>
    <t>3－32</t>
  </si>
  <si>
    <t>城西大学附属城西高等学校</t>
  </si>
  <si>
    <t>3－33</t>
  </si>
  <si>
    <t>本郷高等学校</t>
  </si>
  <si>
    <t>3－34</t>
  </si>
  <si>
    <t>巣鴨高等学校</t>
  </si>
  <si>
    <t>3－35</t>
  </si>
  <si>
    <t>淑徳巣鴨高等学校</t>
  </si>
  <si>
    <t>3－36</t>
  </si>
  <si>
    <t>豊島岡女子学園高等学校</t>
  </si>
  <si>
    <t>3－37</t>
  </si>
  <si>
    <t>豊島学院高等学校</t>
  </si>
  <si>
    <t>3－38</t>
  </si>
  <si>
    <t>昭和鉄道高等学校</t>
  </si>
  <si>
    <t>3－39</t>
  </si>
  <si>
    <t>豊南高等学校</t>
  </si>
  <si>
    <t>3－40</t>
  </si>
  <si>
    <t>立教池袋高等学校</t>
  </si>
  <si>
    <t>3－41</t>
  </si>
  <si>
    <t>日本橋女学館高等学校</t>
  </si>
  <si>
    <t>3－42</t>
  </si>
  <si>
    <t>晴海総合高等学校</t>
  </si>
  <si>
    <t>3－43</t>
  </si>
  <si>
    <t>女子学院高等学校</t>
  </si>
  <si>
    <t>3－44</t>
  </si>
  <si>
    <t>神田女学園高等学校</t>
  </si>
  <si>
    <t>3－45</t>
  </si>
  <si>
    <t>白百合学園高等学校</t>
  </si>
  <si>
    <t>3－46</t>
  </si>
  <si>
    <t>雙葉高等学校</t>
  </si>
  <si>
    <t>3－47</t>
  </si>
  <si>
    <t>三輪田学園高等学校</t>
  </si>
  <si>
    <t>3－48</t>
  </si>
  <si>
    <t>成女高等学校</t>
  </si>
  <si>
    <t>3－49</t>
  </si>
  <si>
    <t>総合芸術高等学校</t>
  </si>
  <si>
    <t>3－50</t>
  </si>
  <si>
    <t>第一商業高等学校</t>
  </si>
  <si>
    <t>3－51</t>
  </si>
  <si>
    <t>広尾高等学校</t>
  </si>
  <si>
    <t>3－52</t>
  </si>
  <si>
    <t>豊島高等学校</t>
  </si>
  <si>
    <t>3－53</t>
  </si>
  <si>
    <t>川村高等学校</t>
  </si>
  <si>
    <t>4－01</t>
  </si>
  <si>
    <t>三田高等学校</t>
  </si>
  <si>
    <t>4－02</t>
  </si>
  <si>
    <t>芝商業高等学校</t>
  </si>
  <si>
    <t>4－03</t>
  </si>
  <si>
    <t>麻布高等学校</t>
  </si>
  <si>
    <t>4－04</t>
  </si>
  <si>
    <t>芝高等学校</t>
  </si>
  <si>
    <t>4－05</t>
  </si>
  <si>
    <t>頌栄女子学院高等学校</t>
  </si>
  <si>
    <t>4－06</t>
  </si>
  <si>
    <t>正則高等学校</t>
  </si>
  <si>
    <t>4－07</t>
  </si>
  <si>
    <t>高輪高等学校</t>
  </si>
  <si>
    <t>4－08</t>
  </si>
  <si>
    <t>東海大学付属高輪台高等学校</t>
  </si>
  <si>
    <t>4－09</t>
  </si>
  <si>
    <t>明治学院高等学校</t>
  </si>
  <si>
    <t>4－10</t>
  </si>
  <si>
    <t>山脇学園高等学校</t>
  </si>
  <si>
    <t>4－11</t>
  </si>
  <si>
    <t>東京工業大学附属科学技術高等学校</t>
  </si>
  <si>
    <t>4－12</t>
  </si>
  <si>
    <t>普連土学園高等学校</t>
  </si>
  <si>
    <t>4－13</t>
  </si>
  <si>
    <t>慶應義塾女子高等学校</t>
  </si>
  <si>
    <t>4－14</t>
  </si>
  <si>
    <t>広尾学園高等学校</t>
  </si>
  <si>
    <t>4－15</t>
  </si>
  <si>
    <t>東洋英和女学院高等部</t>
  </si>
  <si>
    <t>4－16</t>
  </si>
  <si>
    <t>聖心女子学院高等科</t>
  </si>
  <si>
    <t>4－17</t>
  </si>
  <si>
    <t>品川女子学院高等部</t>
  </si>
  <si>
    <t>4－18</t>
  </si>
  <si>
    <t>大崎高等学校</t>
  </si>
  <si>
    <t>4－19</t>
  </si>
  <si>
    <t>小山台高等学校</t>
  </si>
  <si>
    <t>4－20</t>
  </si>
  <si>
    <t>八潮高等学校</t>
  </si>
  <si>
    <t>4－21</t>
  </si>
  <si>
    <t>攻玉社高等学校</t>
  </si>
  <si>
    <t>4－22</t>
  </si>
  <si>
    <t>青稜高等学校</t>
  </si>
  <si>
    <t>4－23</t>
  </si>
  <si>
    <t>朋優学院高等学校</t>
  </si>
  <si>
    <t>4－24</t>
  </si>
  <si>
    <t>文教大学付属高等学校</t>
  </si>
  <si>
    <t>4－25</t>
  </si>
  <si>
    <t>都立産業技術高等専門学校</t>
  </si>
  <si>
    <t>4－26</t>
  </si>
  <si>
    <t>駒場高等学校</t>
  </si>
  <si>
    <t>4－27</t>
  </si>
  <si>
    <t>目黒高等学校</t>
  </si>
  <si>
    <t>4－28</t>
  </si>
  <si>
    <t>日本工業大学駒場高等学校</t>
  </si>
  <si>
    <t>4－29</t>
  </si>
  <si>
    <t>東京学園高等学校</t>
  </si>
  <si>
    <t>4－30</t>
  </si>
  <si>
    <t>目黒学院高等学校</t>
  </si>
  <si>
    <t>4－31</t>
  </si>
  <si>
    <t>桜修館中等教育学校</t>
  </si>
  <si>
    <t>4－32</t>
  </si>
  <si>
    <t>国際高等学校</t>
  </si>
  <si>
    <t>4－33</t>
  </si>
  <si>
    <t>自由ヶ丘学園高等学校</t>
  </si>
  <si>
    <t>4－34</t>
  </si>
  <si>
    <t>多摩大学目黒高等学校</t>
  </si>
  <si>
    <t>4－35</t>
  </si>
  <si>
    <t>日出高等学校</t>
  </si>
  <si>
    <t>4－36</t>
  </si>
  <si>
    <t>六郷工科高等学校</t>
  </si>
  <si>
    <t>4－37</t>
  </si>
  <si>
    <t>4－38</t>
  </si>
  <si>
    <t>大森高等学校</t>
  </si>
  <si>
    <t>4－39</t>
  </si>
  <si>
    <t>蒲田高等学校</t>
  </si>
  <si>
    <t>4－40</t>
  </si>
  <si>
    <t>田園調布高等学校</t>
  </si>
  <si>
    <t>4－41</t>
  </si>
  <si>
    <t>雪谷高等学校</t>
  </si>
  <si>
    <t>4－42</t>
  </si>
  <si>
    <t>大森学園高等学校</t>
  </si>
  <si>
    <t>4－43</t>
  </si>
  <si>
    <t>東京高等学校</t>
  </si>
  <si>
    <t>4－44</t>
  </si>
  <si>
    <t>東京実業高等学校</t>
  </si>
  <si>
    <t>4－45</t>
  </si>
  <si>
    <t>4－46</t>
  </si>
  <si>
    <t>美原高等学校</t>
  </si>
  <si>
    <t>4－47</t>
  </si>
  <si>
    <t>蒲田女子高等学校</t>
  </si>
  <si>
    <t>4－48</t>
  </si>
  <si>
    <t>東京女子学園高等学校</t>
  </si>
  <si>
    <t>4－49</t>
  </si>
  <si>
    <t>日本音楽高等学校</t>
  </si>
  <si>
    <t>4－50</t>
  </si>
  <si>
    <t>小野学園女子高等学校</t>
  </si>
  <si>
    <t>4－51</t>
  </si>
  <si>
    <t>品川エトワール女子高等学校</t>
  </si>
  <si>
    <t>4－52</t>
  </si>
  <si>
    <t>八雲学園高等学校</t>
  </si>
  <si>
    <t>4－53</t>
  </si>
  <si>
    <t>トキワ松学園高等学校</t>
  </si>
  <si>
    <t>4－54</t>
  </si>
  <si>
    <t>大田桜台高等学校</t>
  </si>
  <si>
    <t>4－55</t>
  </si>
  <si>
    <t>つばさ総合高等学校</t>
  </si>
  <si>
    <t>4－56</t>
  </si>
  <si>
    <t>大島高等学校</t>
  </si>
  <si>
    <t>4－57</t>
  </si>
  <si>
    <t>三宅高等学校</t>
  </si>
  <si>
    <t>4－58</t>
  </si>
  <si>
    <t>八丈高等学校</t>
  </si>
  <si>
    <t>4－59</t>
  </si>
  <si>
    <t>新島高等学校</t>
  </si>
  <si>
    <t>4－60</t>
  </si>
  <si>
    <t>神津高等学校</t>
  </si>
  <si>
    <t>4－61</t>
  </si>
  <si>
    <t>小笠原高等学校</t>
  </si>
  <si>
    <t>4－62</t>
  </si>
  <si>
    <t>大島海洋国際高等学校</t>
  </si>
  <si>
    <t>5－01</t>
  </si>
  <si>
    <t>鷺宮高等学校</t>
  </si>
  <si>
    <t>5－02</t>
  </si>
  <si>
    <t>富士高等学校</t>
  </si>
  <si>
    <t>5－03</t>
  </si>
  <si>
    <t>武蔵丘高等学校</t>
  </si>
  <si>
    <t>5－04</t>
  </si>
  <si>
    <t>中野工業高等学校</t>
  </si>
  <si>
    <t>5－05</t>
  </si>
  <si>
    <t>新渡戸文化高等学校</t>
  </si>
  <si>
    <t>5－06</t>
  </si>
  <si>
    <t>実践学園高等学校</t>
  </si>
  <si>
    <t>5－07</t>
  </si>
  <si>
    <t>東亜学園高等学校</t>
  </si>
  <si>
    <t>5－08</t>
  </si>
  <si>
    <t>大妻中野高等学校</t>
  </si>
  <si>
    <t>5－09</t>
  </si>
  <si>
    <t>明治大学付属中野高等学校</t>
  </si>
  <si>
    <t>5－10</t>
  </si>
  <si>
    <t>宝仙学園高等学校</t>
  </si>
  <si>
    <t>5－11</t>
  </si>
  <si>
    <t>東京大学教育学部附属中等教育学校</t>
  </si>
  <si>
    <t>5－12</t>
  </si>
  <si>
    <t>杉並高等学校</t>
  </si>
  <si>
    <t>5－13</t>
  </si>
  <si>
    <t>豊多摩高等学校</t>
  </si>
  <si>
    <t>5－14</t>
  </si>
  <si>
    <t>西高等学校</t>
  </si>
  <si>
    <t>5－15</t>
  </si>
  <si>
    <t>農芸高等学校</t>
  </si>
  <si>
    <t>5－16</t>
  </si>
  <si>
    <t>杉並工業高等学校</t>
  </si>
  <si>
    <t>5－17</t>
  </si>
  <si>
    <t>杉並学院高等学校</t>
  </si>
  <si>
    <t>5－18</t>
  </si>
  <si>
    <t>佼成学園高等学校</t>
  </si>
  <si>
    <t>5－19</t>
  </si>
  <si>
    <t>國學院大學久我山高等学校</t>
  </si>
  <si>
    <t>5－20</t>
  </si>
  <si>
    <t>5－21</t>
  </si>
  <si>
    <t>女子美術大学付属高等学校</t>
  </si>
  <si>
    <t>5－22</t>
  </si>
  <si>
    <t>専修大学附属高等学校</t>
  </si>
  <si>
    <t>5－23</t>
  </si>
  <si>
    <t>中央大学杉並高等学校</t>
  </si>
  <si>
    <t>5－24</t>
  </si>
  <si>
    <t>東京立正高等学校</t>
  </si>
  <si>
    <t>5－25</t>
  </si>
  <si>
    <t>日本大学第二高等学校</t>
  </si>
  <si>
    <t>5－26</t>
  </si>
  <si>
    <t>日本大学鶴ヶ丘高等学校</t>
  </si>
  <si>
    <t>5－27</t>
  </si>
  <si>
    <t>立教女学院高等学校</t>
  </si>
  <si>
    <t>5－28</t>
  </si>
  <si>
    <t>井草高等学校</t>
  </si>
  <si>
    <t>5－29</t>
  </si>
  <si>
    <t>大泉高等学校</t>
  </si>
  <si>
    <t>5－30</t>
  </si>
  <si>
    <t>大泉桜高等学校</t>
  </si>
  <si>
    <t>5－31</t>
  </si>
  <si>
    <t>石神井高等学校</t>
  </si>
  <si>
    <t>5－32</t>
  </si>
  <si>
    <t>練馬高等学校</t>
  </si>
  <si>
    <t>5－33</t>
  </si>
  <si>
    <t>光丘高等学校</t>
  </si>
  <si>
    <t>5－34</t>
  </si>
  <si>
    <t>練馬工業高等学校</t>
  </si>
  <si>
    <t>5－35</t>
  </si>
  <si>
    <t>第四商業高等学校</t>
  </si>
  <si>
    <t>5－36</t>
  </si>
  <si>
    <t>富士見高等学校</t>
  </si>
  <si>
    <t>5－37</t>
  </si>
  <si>
    <t>武蔵高等学校</t>
  </si>
  <si>
    <t>5－38</t>
  </si>
  <si>
    <t>早稲田大学高等学院</t>
  </si>
  <si>
    <t>5－39</t>
  </si>
  <si>
    <t>杉並総合高等学校</t>
  </si>
  <si>
    <t>5－40</t>
  </si>
  <si>
    <t>光塩女子学院高等科</t>
  </si>
  <si>
    <t>5－41</t>
  </si>
  <si>
    <t>東京女子学院高等学校</t>
  </si>
  <si>
    <t>5－42</t>
  </si>
  <si>
    <t>田柄高等学校</t>
  </si>
  <si>
    <t>5－43</t>
  </si>
  <si>
    <t>東京学芸大学附属高校大泉校舎</t>
  </si>
  <si>
    <t>6－01</t>
  </si>
  <si>
    <t>成城学園高等学校</t>
  </si>
  <si>
    <t>6－02</t>
  </si>
  <si>
    <t>日本女子体育大学附属二階堂高等学校</t>
  </si>
  <si>
    <t>6－03</t>
  </si>
  <si>
    <t>世田谷学園高等学校</t>
  </si>
  <si>
    <t>6－04</t>
  </si>
  <si>
    <t>玉川聖学院高等部</t>
  </si>
  <si>
    <t>6－05</t>
  </si>
  <si>
    <t>田園調布学園高等部</t>
  </si>
  <si>
    <t>6－06</t>
  </si>
  <si>
    <t>東京農業大学第一高等学校</t>
  </si>
  <si>
    <t>6－07</t>
  </si>
  <si>
    <t>日本学園高等学校</t>
  </si>
  <si>
    <t>6－08</t>
  </si>
  <si>
    <t>日本大学櫻丘高等学校</t>
  </si>
  <si>
    <t>6－09</t>
  </si>
  <si>
    <t>東京都市大学付属高等学校</t>
  </si>
  <si>
    <t>6－10</t>
  </si>
  <si>
    <t>6－11</t>
  </si>
  <si>
    <t>東京学芸大学附属高等学校</t>
  </si>
  <si>
    <t>6－12</t>
  </si>
  <si>
    <t>桜町高等学校</t>
  </si>
  <si>
    <t>6－13</t>
  </si>
  <si>
    <t>千歳丘高等学校</t>
  </si>
  <si>
    <t>6－14</t>
  </si>
  <si>
    <t>松原高等学校</t>
  </si>
  <si>
    <t>6－15</t>
  </si>
  <si>
    <t>昭和女子大学附属昭和高等学校</t>
  </si>
  <si>
    <t>6－16</t>
  </si>
  <si>
    <t>総合工科高等学校</t>
  </si>
  <si>
    <t>6－17</t>
  </si>
  <si>
    <t>鷗友学園女子高等学校</t>
  </si>
  <si>
    <t>6－18</t>
  </si>
  <si>
    <t>世田谷総合高等学校</t>
  </si>
  <si>
    <t>6－19</t>
  </si>
  <si>
    <t>佼成学園女子高等学校</t>
  </si>
  <si>
    <t>6－20</t>
  </si>
  <si>
    <t>国士舘高等学校</t>
  </si>
  <si>
    <t>6－21</t>
  </si>
  <si>
    <t>駒澤大学高等学校</t>
  </si>
  <si>
    <t>6－22</t>
  </si>
  <si>
    <t>駒場学園高等学校</t>
  </si>
  <si>
    <t>6－23</t>
  </si>
  <si>
    <t>駒場東邦高等学校</t>
  </si>
  <si>
    <t>6－24</t>
  </si>
  <si>
    <t>松蔭高等学校</t>
  </si>
  <si>
    <t>6－25</t>
  </si>
  <si>
    <t>田園調布雙葉高等学校</t>
  </si>
  <si>
    <t>6－26</t>
  </si>
  <si>
    <t>恵泉女学園高等学校</t>
  </si>
  <si>
    <t>6－27</t>
  </si>
  <si>
    <t>園芸高等学校</t>
  </si>
  <si>
    <t>6－28</t>
  </si>
  <si>
    <t>東京都市大学等々力高等学校</t>
  </si>
  <si>
    <t>6－29</t>
  </si>
  <si>
    <t>町田総合高等学校</t>
  </si>
  <si>
    <t>6－30</t>
  </si>
  <si>
    <t>成瀬高等学校</t>
  </si>
  <si>
    <t>6－31</t>
  </si>
  <si>
    <t>野津田高等学校</t>
  </si>
  <si>
    <t>6－32</t>
  </si>
  <si>
    <t>町田高等学校</t>
  </si>
  <si>
    <t>6－33</t>
  </si>
  <si>
    <t>町田工業高等学校</t>
  </si>
  <si>
    <t>6－34</t>
  </si>
  <si>
    <t>桜美林高等学校</t>
  </si>
  <si>
    <t>6－35</t>
  </si>
  <si>
    <t>玉川学園高等部</t>
  </si>
  <si>
    <t>6－36</t>
  </si>
  <si>
    <t>日本大学第三高等学校</t>
  </si>
  <si>
    <t>6－37</t>
  </si>
  <si>
    <t>小川高等学校</t>
  </si>
  <si>
    <t>6－38</t>
  </si>
  <si>
    <t>山崎高等学校</t>
  </si>
  <si>
    <t>6－39</t>
  </si>
  <si>
    <t>狛江高等学校</t>
  </si>
  <si>
    <t>6－40</t>
  </si>
  <si>
    <t>駒沢学園女子高等学校</t>
  </si>
  <si>
    <t>6－41</t>
  </si>
  <si>
    <t>若葉総合高等学校</t>
  </si>
  <si>
    <t>6－42</t>
  </si>
  <si>
    <t>芦花高等学校</t>
  </si>
  <si>
    <t>6－43</t>
  </si>
  <si>
    <t>深沢高等学校</t>
  </si>
  <si>
    <t>6－44</t>
  </si>
  <si>
    <t>下北沢成徳高等学校</t>
  </si>
  <si>
    <t>6－45</t>
  </si>
  <si>
    <t>国本女子高等学校</t>
  </si>
  <si>
    <t>6－46</t>
  </si>
  <si>
    <t>大東学園高等学校</t>
  </si>
  <si>
    <t>6－47</t>
  </si>
  <si>
    <t>目黒星美学園高等学校</t>
  </si>
  <si>
    <t>6－48</t>
  </si>
  <si>
    <t>聖ドミニコ学園高等学校</t>
  </si>
  <si>
    <t>6－49</t>
  </si>
  <si>
    <t>鶴川高等学校</t>
  </si>
  <si>
    <t>6－50</t>
  </si>
  <si>
    <t>和光高等学校</t>
  </si>
  <si>
    <t>6－51</t>
  </si>
  <si>
    <t>サレジオ高等専門学校</t>
  </si>
  <si>
    <t>7－01</t>
  </si>
  <si>
    <t>立川国際中等教育学校</t>
  </si>
  <si>
    <t>7－02</t>
  </si>
  <si>
    <t>立川高等学校</t>
  </si>
  <si>
    <t>7－03</t>
  </si>
  <si>
    <t>昭和第一学園高等学校</t>
  </si>
  <si>
    <t>7－04</t>
  </si>
  <si>
    <t>立川女子高等学校</t>
  </si>
  <si>
    <t>7－05</t>
  </si>
  <si>
    <t>7－06</t>
  </si>
  <si>
    <t>大成高等学校</t>
  </si>
  <si>
    <t>7－07</t>
  </si>
  <si>
    <t>明星学園高等学校</t>
  </si>
  <si>
    <t>7－08</t>
  </si>
  <si>
    <t>法政大学高等学校</t>
  </si>
  <si>
    <t>7－09</t>
  </si>
  <si>
    <t>府中高等学校</t>
  </si>
  <si>
    <t>7－10</t>
  </si>
  <si>
    <t>府中西高等学校</t>
  </si>
  <si>
    <t>7－11</t>
  </si>
  <si>
    <t>府中東高等学校</t>
  </si>
  <si>
    <t>7－12</t>
  </si>
  <si>
    <t>府中工業高等学校</t>
  </si>
  <si>
    <t>7－13</t>
  </si>
  <si>
    <t>明星高等学校</t>
  </si>
  <si>
    <t>7－14</t>
  </si>
  <si>
    <t>昭和高等学校</t>
  </si>
  <si>
    <t>7－15</t>
  </si>
  <si>
    <t>拝島高等学校</t>
  </si>
  <si>
    <t>7－16</t>
  </si>
  <si>
    <t>啓明学園高等学校</t>
  </si>
  <si>
    <t>7－17</t>
  </si>
  <si>
    <t>神代高等学校</t>
  </si>
  <si>
    <t>7－18</t>
  </si>
  <si>
    <t>調布北高等学校</t>
  </si>
  <si>
    <t>7－19</t>
  </si>
  <si>
    <t>調布南高等学校</t>
  </si>
  <si>
    <t>7－20</t>
  </si>
  <si>
    <t>桐朋女子高等学校</t>
  </si>
  <si>
    <t>7－21</t>
  </si>
  <si>
    <t>明治大学付属明治高等学校</t>
  </si>
  <si>
    <t>7－22</t>
  </si>
  <si>
    <t>国立高等学校</t>
  </si>
  <si>
    <t>7－23</t>
  </si>
  <si>
    <t>桐朋高等学校</t>
  </si>
  <si>
    <t>7－24</t>
  </si>
  <si>
    <t>永山高等学校</t>
  </si>
  <si>
    <t>7－25</t>
  </si>
  <si>
    <t>大妻多摩高等学校</t>
  </si>
  <si>
    <t>7－26</t>
  </si>
  <si>
    <t>多摩大学附属聖ケ丘高等学校</t>
  </si>
  <si>
    <t>7－27</t>
  </si>
  <si>
    <t>日野高等学校</t>
  </si>
  <si>
    <t>7－28</t>
  </si>
  <si>
    <t>日野台高等学校</t>
  </si>
  <si>
    <t>7－29</t>
  </si>
  <si>
    <t>南平高等学校</t>
  </si>
  <si>
    <t>7－30</t>
  </si>
  <si>
    <t>帝京大学高等学校</t>
  </si>
  <si>
    <t>7－31</t>
  </si>
  <si>
    <t>片倉高等学校</t>
  </si>
  <si>
    <t>7－32</t>
  </si>
  <si>
    <t>八王子北高等学校</t>
  </si>
  <si>
    <t>7－33</t>
  </si>
  <si>
    <t>八王子東高等学校</t>
  </si>
  <si>
    <t>7－34</t>
  </si>
  <si>
    <t>富士森高等学校</t>
  </si>
  <si>
    <t>7－35</t>
  </si>
  <si>
    <t>7－36</t>
  </si>
  <si>
    <t>八王子桑志高等学校</t>
  </si>
  <si>
    <t>7－37</t>
  </si>
  <si>
    <t>工学院大学附属高等学校</t>
  </si>
  <si>
    <t>7－38</t>
  </si>
  <si>
    <t>八王子学園八王子高等学校</t>
  </si>
  <si>
    <t>7－39</t>
  </si>
  <si>
    <t>翔陽高等学校</t>
  </si>
  <si>
    <t>7－40</t>
  </si>
  <si>
    <t>松が谷高等学校</t>
  </si>
  <si>
    <t>7－41</t>
  </si>
  <si>
    <t>明治大学付属中野八王子高等学校</t>
  </si>
  <si>
    <t>7－42</t>
  </si>
  <si>
    <t>八王子実践高等学校</t>
  </si>
  <si>
    <t>7－43</t>
  </si>
  <si>
    <t>穎明館高等学校</t>
  </si>
  <si>
    <t>7－44</t>
  </si>
  <si>
    <t>東京純心女子高等学校</t>
  </si>
  <si>
    <t>7－45</t>
  </si>
  <si>
    <t>聖パウロ学園高等学校</t>
  </si>
  <si>
    <t>7－46</t>
  </si>
  <si>
    <t>帝京八王子高等学校</t>
  </si>
  <si>
    <t>7－47</t>
  </si>
  <si>
    <t>東京工業高等専門学校</t>
  </si>
  <si>
    <t>7－48</t>
  </si>
  <si>
    <t>農業高等学校</t>
  </si>
  <si>
    <t>7－49</t>
  </si>
  <si>
    <t>晃華学園高等学校</t>
  </si>
  <si>
    <t>7－50</t>
  </si>
  <si>
    <t>第五商業高等学校</t>
  </si>
  <si>
    <t>7－51</t>
  </si>
  <si>
    <t>国立音楽大学附属高等学校</t>
  </si>
  <si>
    <t>7－52</t>
  </si>
  <si>
    <t>共立女子第二高等学校</t>
  </si>
  <si>
    <t>7－53</t>
  </si>
  <si>
    <t>八王子拓真高等学校</t>
  </si>
  <si>
    <t>8－01</t>
  </si>
  <si>
    <t>8－02</t>
  </si>
  <si>
    <t>武蔵野北高等学校</t>
  </si>
  <si>
    <t>8－03</t>
  </si>
  <si>
    <t>聖徳学園高等学校</t>
  </si>
  <si>
    <t>8－04</t>
  </si>
  <si>
    <t>吉祥女子高等学校</t>
  </si>
  <si>
    <t>8－05</t>
  </si>
  <si>
    <t>成蹊高等学校</t>
  </si>
  <si>
    <t>8－06</t>
  </si>
  <si>
    <t>多摩科学技術高等学校</t>
  </si>
  <si>
    <t>8－07</t>
  </si>
  <si>
    <t>中央大学附属高等学校</t>
  </si>
  <si>
    <t>8－08</t>
  </si>
  <si>
    <t>小金井北高等学校</t>
  </si>
  <si>
    <t>8－09</t>
  </si>
  <si>
    <t>東京電機大学高等学校</t>
  </si>
  <si>
    <t>8－10</t>
  </si>
  <si>
    <t>小平高等学校</t>
  </si>
  <si>
    <t>8－11</t>
  </si>
  <si>
    <t>小平西高等学校</t>
  </si>
  <si>
    <t>8－12</t>
  </si>
  <si>
    <t>錦城高等学校</t>
  </si>
  <si>
    <t>8－13</t>
  </si>
  <si>
    <t>白梅学園高等学校</t>
  </si>
  <si>
    <t>8－14</t>
  </si>
  <si>
    <t>創価高等学校</t>
  </si>
  <si>
    <t>8－15</t>
  </si>
  <si>
    <t>小平南高等学校</t>
  </si>
  <si>
    <t>8－16</t>
  </si>
  <si>
    <t>明治学院東村山高等学校</t>
  </si>
  <si>
    <t>8－17</t>
  </si>
  <si>
    <t>明法高等学校</t>
  </si>
  <si>
    <t>8－18</t>
  </si>
  <si>
    <t>東村山西高等学校</t>
  </si>
  <si>
    <t>8－19</t>
  </si>
  <si>
    <t>田無工業高等学校</t>
  </si>
  <si>
    <t>8－20</t>
  </si>
  <si>
    <t>文華女子高等学校</t>
  </si>
  <si>
    <t>8－21</t>
  </si>
  <si>
    <t>保谷高等学校</t>
  </si>
  <si>
    <t>8－22</t>
  </si>
  <si>
    <t>武蔵野女子学院高等学校</t>
  </si>
  <si>
    <t>8－23</t>
  </si>
  <si>
    <t>清瀬高等学校</t>
  </si>
  <si>
    <t>8－24</t>
  </si>
  <si>
    <t>東星学園高等学校</t>
  </si>
  <si>
    <t>8－25</t>
  </si>
  <si>
    <t>東久留米総合高等学校</t>
  </si>
  <si>
    <t>8－26</t>
  </si>
  <si>
    <t>久留米西高等学校</t>
  </si>
  <si>
    <t>8－27</t>
  </si>
  <si>
    <t>自由学園高等科</t>
  </si>
  <si>
    <t>8－28</t>
  </si>
  <si>
    <t>東大和南高等学校</t>
  </si>
  <si>
    <t>8－29</t>
  </si>
  <si>
    <t>国分寺高等学校</t>
  </si>
  <si>
    <t>8－30</t>
  </si>
  <si>
    <t>早稲田実業学校高等部</t>
  </si>
  <si>
    <t>8－31</t>
  </si>
  <si>
    <t>拓殖大学第一高等学校</t>
  </si>
  <si>
    <t>8－32</t>
  </si>
  <si>
    <t>武蔵村山高等学校</t>
  </si>
  <si>
    <t>8－33</t>
  </si>
  <si>
    <t>上水高等学校</t>
  </si>
  <si>
    <t>8－34</t>
  </si>
  <si>
    <t>瑞穂農芸高等学校</t>
  </si>
  <si>
    <t>8－35</t>
  </si>
  <si>
    <t>羽村高等学校</t>
  </si>
  <si>
    <t>8－36</t>
  </si>
  <si>
    <t>福生高等学校</t>
  </si>
  <si>
    <t>8－37</t>
  </si>
  <si>
    <t>多摩工業高等学校</t>
  </si>
  <si>
    <t>8－38</t>
  </si>
  <si>
    <t>多摩高等学校</t>
  </si>
  <si>
    <t>8－39</t>
  </si>
  <si>
    <t>青梅総合高等学校</t>
  </si>
  <si>
    <t>8－40</t>
  </si>
  <si>
    <t>秋留台高等学校</t>
  </si>
  <si>
    <t>8－41</t>
  </si>
  <si>
    <t>東海大学菅生高等学校</t>
  </si>
  <si>
    <t>8－42</t>
  </si>
  <si>
    <t>藤村女子高等学校</t>
  </si>
  <si>
    <t>8－44</t>
  </si>
  <si>
    <t>東村山高等学校</t>
  </si>
  <si>
    <t>8－45</t>
  </si>
  <si>
    <t>8－46</t>
  </si>
  <si>
    <t>田無高等学校</t>
  </si>
  <si>
    <t>8－47</t>
  </si>
  <si>
    <t>東大和高等学校</t>
  </si>
  <si>
    <t>8－48</t>
  </si>
  <si>
    <t>五日市高等学校</t>
  </si>
  <si>
    <t>15　〒</t>
  </si>
  <si>
    <t>16　学　校　住　所</t>
  </si>
  <si>
    <t>110-8717</t>
  </si>
  <si>
    <t>110-8642</t>
  </si>
  <si>
    <t>111-0053</t>
  </si>
  <si>
    <t>110-0005</t>
  </si>
  <si>
    <t>墨田区東向島3-34-14</t>
  </si>
  <si>
    <t>墨田区向島3-37-25</t>
  </si>
  <si>
    <t>130-0022</t>
  </si>
  <si>
    <t>墨田区江東橋1-7-14</t>
  </si>
  <si>
    <t>131-0043</t>
  </si>
  <si>
    <t>130-0015</t>
  </si>
  <si>
    <t>130-8615</t>
  </si>
  <si>
    <t>墨田区横網2-2-25</t>
  </si>
  <si>
    <t>131-0041</t>
  </si>
  <si>
    <t>136-0072</t>
  </si>
  <si>
    <t>江東区大島3-22-1</t>
  </si>
  <si>
    <t>江東区東砂7-19-24</t>
  </si>
  <si>
    <t>江東区東陽5-32-19</t>
  </si>
  <si>
    <t>135-8404</t>
  </si>
  <si>
    <t>江東区森下5-1-7</t>
  </si>
  <si>
    <t>136-0071</t>
  </si>
  <si>
    <t>135-8711</t>
  </si>
  <si>
    <t>120-0012</t>
  </si>
  <si>
    <t>120-0011</t>
  </si>
  <si>
    <t>123-0865</t>
  </si>
  <si>
    <t>123-0872</t>
  </si>
  <si>
    <t>120-0014</t>
  </si>
  <si>
    <t>120-0026</t>
  </si>
  <si>
    <t>120-8528</t>
  </si>
  <si>
    <t>125-0061</t>
  </si>
  <si>
    <t>葛飾区亀有1－7－1</t>
  </si>
  <si>
    <t>125-0051</t>
  </si>
  <si>
    <t>葛飾区青戸8-10-1</t>
  </si>
  <si>
    <t>124-0003</t>
  </si>
  <si>
    <t>132-0031</t>
  </si>
  <si>
    <t>江戸川区松島2-38-1</t>
  </si>
  <si>
    <t>134-8555</t>
  </si>
  <si>
    <t>133-0044</t>
  </si>
  <si>
    <t>江戸川区平井1-27-10</t>
  </si>
  <si>
    <t>江戸川区西小岩5-7-1</t>
  </si>
  <si>
    <t>江戸川区東小岩5-22-1</t>
  </si>
  <si>
    <t>134-8573</t>
  </si>
  <si>
    <t>江戸川区東篠崎1-10-1</t>
  </si>
  <si>
    <t>110-8714</t>
  </si>
  <si>
    <t>135-0044</t>
  </si>
  <si>
    <t>江東区越中島3-3-1</t>
  </si>
  <si>
    <t>120-0001</t>
  </si>
  <si>
    <t>足立区大谷田2－3－5</t>
  </si>
  <si>
    <t>125-0032</t>
  </si>
  <si>
    <t>124-0002</t>
  </si>
  <si>
    <t>江戸川区松島2-10-11</t>
  </si>
  <si>
    <t>112-0002</t>
  </si>
  <si>
    <t>113-0033</t>
  </si>
  <si>
    <t>112-0011</t>
  </si>
  <si>
    <t>112-0014</t>
  </si>
  <si>
    <t>112-0012</t>
  </si>
  <si>
    <t>113-8665</t>
  </si>
  <si>
    <t>113-0023</t>
  </si>
  <si>
    <t>112-8612</t>
  </si>
  <si>
    <t>112-8613</t>
  </si>
  <si>
    <t>112-8551</t>
  </si>
  <si>
    <t>114-8561</t>
  </si>
  <si>
    <t>114-8574</t>
  </si>
  <si>
    <t>114-8554</t>
  </si>
  <si>
    <t>114-0002</t>
  </si>
  <si>
    <t>114-8502</t>
  </si>
  <si>
    <t>114-0001</t>
  </si>
  <si>
    <t>板橋区大谷口1-54-1</t>
  </si>
  <si>
    <t>173-0037</t>
  </si>
  <si>
    <t>板橋区小茂根5-18-1</t>
  </si>
  <si>
    <t>板橋区板橋4-14-1</t>
  </si>
  <si>
    <t>175-0083</t>
  </si>
  <si>
    <t>板橋区高島平3-7-1</t>
  </si>
  <si>
    <t>板橋区前野町5-14-1</t>
  </si>
  <si>
    <t>174-8711</t>
  </si>
  <si>
    <t>板橋区東新町2-28-1</t>
  </si>
  <si>
    <t>板橋区高島平1-9-1</t>
  </si>
  <si>
    <t>173-8555</t>
  </si>
  <si>
    <t>173-8602</t>
  </si>
  <si>
    <t>板橋区坂下2-2-1</t>
  </si>
  <si>
    <t>174-0062</t>
  </si>
  <si>
    <t>板橋区中台3-15-1</t>
  </si>
  <si>
    <t>116-8555</t>
  </si>
  <si>
    <t>文京区向丘2-19-1</t>
  </si>
  <si>
    <t>112-8610</t>
  </si>
  <si>
    <t>文京区関口3-12-1</t>
  </si>
  <si>
    <t>文京区本郷1-5-25</t>
  </si>
  <si>
    <t>112-8625</t>
  </si>
  <si>
    <t>文京区大塚1-2-10</t>
  </si>
  <si>
    <t>文京区大塚4-46-9</t>
  </si>
  <si>
    <t>114-0016</t>
  </si>
  <si>
    <t>北区上中里1－27-7</t>
  </si>
  <si>
    <t>114-0024</t>
  </si>
  <si>
    <t>北区西ヶ原4－56－20</t>
  </si>
  <si>
    <t>115-0056</t>
  </si>
  <si>
    <t>北区西が丘3-14-20</t>
  </si>
  <si>
    <t>114-0005</t>
  </si>
  <si>
    <t>115-8524</t>
  </si>
  <si>
    <t>116-0003</t>
  </si>
  <si>
    <t>荒川区南千住6－42－1</t>
  </si>
  <si>
    <t>千代田区永田町2-16-1</t>
  </si>
  <si>
    <t>102-8357</t>
  </si>
  <si>
    <t>千代田区富士見1-2-5</t>
  </si>
  <si>
    <t>102-8341</t>
  </si>
  <si>
    <t>千代田区三番町22</t>
  </si>
  <si>
    <t>101-0061</t>
  </si>
  <si>
    <t>102-0074</t>
  </si>
  <si>
    <t>千代田区一ツ橋2-2-1</t>
  </si>
  <si>
    <t>新宿区戸山3-19-1</t>
  </si>
  <si>
    <t>169-0072</t>
  </si>
  <si>
    <t>新宿区大久保3-6-1</t>
  </si>
  <si>
    <t>新宿区戸山3-20-1</t>
  </si>
  <si>
    <t>162-8670</t>
  </si>
  <si>
    <t>新宿区原町3-87</t>
  </si>
  <si>
    <t>新宿区大久保3-6-2</t>
  </si>
  <si>
    <t>新宿区馬場下町62</t>
  </si>
  <si>
    <t>161-8539</t>
  </si>
  <si>
    <t>新宿区中落合4-31-1</t>
  </si>
  <si>
    <t>150-8366</t>
  </si>
  <si>
    <t>渋谷区渋谷4-4-25</t>
  </si>
  <si>
    <t>渋谷区本町3-2-2</t>
  </si>
  <si>
    <t>渋谷区神宮前2-2-3</t>
  </si>
  <si>
    <t>150-0011</t>
  </si>
  <si>
    <t>渋谷区東1-1-11</t>
  </si>
  <si>
    <t>150-0002</t>
  </si>
  <si>
    <t>渋谷区笹塚3-19-9</t>
  </si>
  <si>
    <t>渋谷区神宮前2-1-8</t>
  </si>
  <si>
    <t>渋谷区広尾3-7-16</t>
  </si>
  <si>
    <t>豊島区西巣鴨1-1-5</t>
  </si>
  <si>
    <t>171-0044</t>
  </si>
  <si>
    <t>171-0031</t>
  </si>
  <si>
    <t>豊島区目白1-5-1</t>
  </si>
  <si>
    <t>豊島区北大塚1-10-33</t>
  </si>
  <si>
    <t>豊島区千早1-10-26</t>
  </si>
  <si>
    <t>豊島区駒込4-11-1</t>
  </si>
  <si>
    <t>豊島区上池袋1-21-1</t>
  </si>
  <si>
    <t>豊島区西巣鴨2-22-16</t>
  </si>
  <si>
    <t>豊島区東池袋1-25-22</t>
  </si>
  <si>
    <t>豊島区池袋本町2-10-1</t>
  </si>
  <si>
    <t>171-0042</t>
  </si>
  <si>
    <t>171-0021</t>
  </si>
  <si>
    <t>103-8384</t>
  </si>
  <si>
    <t>102-0082</t>
  </si>
  <si>
    <t>千代田区一番町22-10</t>
  </si>
  <si>
    <t>101-0064</t>
  </si>
  <si>
    <t>102-8185</t>
  </si>
  <si>
    <t>千代田区九段北2-4-1</t>
  </si>
  <si>
    <t>102-0085</t>
  </si>
  <si>
    <t>千代田区六番町14-1</t>
  </si>
  <si>
    <t>102-0073</t>
  </si>
  <si>
    <t>千代田区九段北3-3-15</t>
  </si>
  <si>
    <t>162-0067</t>
  </si>
  <si>
    <t>150-0035</t>
  </si>
  <si>
    <t>渋谷区鉢山町8-1</t>
  </si>
  <si>
    <t>渋谷区東4-14-14</t>
  </si>
  <si>
    <t>豊島区千早4-9-21</t>
  </si>
  <si>
    <t>豊島区目白2-22-3</t>
  </si>
  <si>
    <t>108-0073</t>
  </si>
  <si>
    <t>105-0022</t>
  </si>
  <si>
    <t>108-8587</t>
  </si>
  <si>
    <t>港区赤坂4-10-36</t>
  </si>
  <si>
    <t>港区芝浦3-3-6</t>
  </si>
  <si>
    <t>106-0047</t>
  </si>
  <si>
    <t>106-8507</t>
  </si>
  <si>
    <t>108-0072</t>
  </si>
  <si>
    <t>140-8707</t>
  </si>
  <si>
    <t>142-0042</t>
  </si>
  <si>
    <t>品川区豊町2-1-7</t>
  </si>
  <si>
    <t>品川区小山3-3-32</t>
  </si>
  <si>
    <t>品川区東品川3-27-22</t>
  </si>
  <si>
    <t>品川区西五反田5-14-2</t>
  </si>
  <si>
    <t>142-8550</t>
  </si>
  <si>
    <t>品川区二葉1-6-6</t>
  </si>
  <si>
    <t>品川区西大井6-1-23</t>
  </si>
  <si>
    <t>品川区旗の台3-2-17</t>
  </si>
  <si>
    <t>140-0014</t>
  </si>
  <si>
    <t>目黒区大橋2-18-1</t>
  </si>
  <si>
    <t>目黒区祐天寺2-7-15</t>
  </si>
  <si>
    <t>目黒区駒場1-35-32</t>
  </si>
  <si>
    <t>153-0064</t>
  </si>
  <si>
    <t>目黒区下目黒6-12-25</t>
  </si>
  <si>
    <t>目黒区中目黒1-1-50</t>
  </si>
  <si>
    <t>152-0023</t>
  </si>
  <si>
    <t>目黒区駒場2-19-59</t>
  </si>
  <si>
    <t>152-0035</t>
  </si>
  <si>
    <t>153-0063</t>
  </si>
  <si>
    <t>目黒区目黒1-6-15</t>
  </si>
  <si>
    <t>144-8506</t>
  </si>
  <si>
    <t>143-8557</t>
  </si>
  <si>
    <t>大田区西蒲田2-2-1</t>
  </si>
  <si>
    <t>大田区蒲田本町1-1-30</t>
  </si>
  <si>
    <t>大田区田園調布南27-1</t>
  </si>
  <si>
    <t>146-0085</t>
  </si>
  <si>
    <t>大田区大森西3-2-12</t>
  </si>
  <si>
    <t>大田区鵜の木2-39-1</t>
  </si>
  <si>
    <t>大田区西蒲田8-18-1</t>
  </si>
  <si>
    <t>大田区池上8-26-1</t>
  </si>
  <si>
    <t>143-0012</t>
  </si>
  <si>
    <t>144-8544</t>
  </si>
  <si>
    <t>108-0014</t>
  </si>
  <si>
    <t>港区芝4－1－30</t>
  </si>
  <si>
    <t>品川区豊町2-16-12</t>
  </si>
  <si>
    <t>140-0015</t>
  </si>
  <si>
    <t>品川区西大井1-6-13</t>
  </si>
  <si>
    <t>140-0004</t>
  </si>
  <si>
    <t>品川区南品川5-12-4</t>
  </si>
  <si>
    <t>目黒区八雲2-14-1</t>
  </si>
  <si>
    <t>152-0003</t>
  </si>
  <si>
    <t>107-0062</t>
  </si>
  <si>
    <t>144-8533</t>
  </si>
  <si>
    <t>100-0101</t>
  </si>
  <si>
    <t>大島町元町字八重の水127</t>
  </si>
  <si>
    <t>100-1211</t>
  </si>
  <si>
    <t>100-1401</t>
  </si>
  <si>
    <t>八丈町大賀郷3020</t>
  </si>
  <si>
    <t>100-0402</t>
  </si>
  <si>
    <t>新島村本村4-10-1</t>
  </si>
  <si>
    <t>100-0601</t>
  </si>
  <si>
    <t>神津島村1620</t>
  </si>
  <si>
    <t>100-2101</t>
  </si>
  <si>
    <t>100-0211</t>
  </si>
  <si>
    <t>165-0033</t>
  </si>
  <si>
    <t>中野区若宮3-46-8</t>
  </si>
  <si>
    <t>164-0013</t>
  </si>
  <si>
    <t>中野区弥生町5-21-1</t>
  </si>
  <si>
    <t>165-0031</t>
  </si>
  <si>
    <t>中野区上鷺宮2-14-1</t>
  </si>
  <si>
    <t>165-0027</t>
  </si>
  <si>
    <t>164-8638</t>
  </si>
  <si>
    <t>164-0011</t>
  </si>
  <si>
    <t>中野区中央2-34-2</t>
  </si>
  <si>
    <t>164-0002</t>
  </si>
  <si>
    <t>164-0003</t>
  </si>
  <si>
    <t>164-8628</t>
  </si>
  <si>
    <t>164-8654</t>
  </si>
  <si>
    <t>166-0016</t>
  </si>
  <si>
    <t>杉並区成田西4-15-15</t>
  </si>
  <si>
    <t>杉並区成田西2-6-18</t>
  </si>
  <si>
    <t>168-0081</t>
  </si>
  <si>
    <t>杉並区宮前4-21-32</t>
  </si>
  <si>
    <t>167-0035</t>
  </si>
  <si>
    <t>杉並区今川3-25-1</t>
  </si>
  <si>
    <t>167-0023</t>
  </si>
  <si>
    <t>杉並区上井草4-13-31</t>
  </si>
  <si>
    <t>166-0004</t>
  </si>
  <si>
    <t>166-0012</t>
  </si>
  <si>
    <t>杉並区和田2-6-29</t>
  </si>
  <si>
    <t>168-0082</t>
  </si>
  <si>
    <t>杉並区久我山1-9-1</t>
  </si>
  <si>
    <t>杉並区阿佐谷南3-48-16</t>
  </si>
  <si>
    <t>166-8538</t>
  </si>
  <si>
    <t>杉並区和田1-49-8</t>
  </si>
  <si>
    <t>168-0063</t>
  </si>
  <si>
    <t>杉並区今川2-7-1</t>
  </si>
  <si>
    <t>166-0013</t>
  </si>
  <si>
    <t>167-0032</t>
  </si>
  <si>
    <t>杉並区天沼1-45-33</t>
  </si>
  <si>
    <t>杉並区和泉2-26-12</t>
  </si>
  <si>
    <t>168-8616</t>
  </si>
  <si>
    <t>177-0044</t>
  </si>
  <si>
    <t>練馬区上石神井2-2-43</t>
  </si>
  <si>
    <t>178-0063</t>
  </si>
  <si>
    <t>練馬区東大泉5-3-1</t>
  </si>
  <si>
    <t>178-0062</t>
  </si>
  <si>
    <t>177-0051</t>
  </si>
  <si>
    <t>練馬区関町北4-32-48</t>
  </si>
  <si>
    <t>179-8908</t>
  </si>
  <si>
    <t>練馬区春日町4-28-25</t>
  </si>
  <si>
    <t>179-0071</t>
  </si>
  <si>
    <t>179-8909</t>
  </si>
  <si>
    <t>練馬区早宮2-9-18</t>
  </si>
  <si>
    <t>176-0021</t>
  </si>
  <si>
    <t>176-0023</t>
  </si>
  <si>
    <t>練馬区中村北4-8-26</t>
  </si>
  <si>
    <t>176-8535</t>
  </si>
  <si>
    <t>練馬区上石神井3-31-1</t>
  </si>
  <si>
    <t>168-0073</t>
  </si>
  <si>
    <t>杉並区下高井戸5-17-1</t>
  </si>
  <si>
    <t>166-0003</t>
  </si>
  <si>
    <t>杉並区高円寺南2-33-28</t>
  </si>
  <si>
    <t>練馬区関町北4-16-11</t>
  </si>
  <si>
    <t>179-0072</t>
  </si>
  <si>
    <t>練馬区光が丘2-3-1</t>
  </si>
  <si>
    <t>157-8511</t>
  </si>
  <si>
    <t>156-0043</t>
  </si>
  <si>
    <t>154-0005</t>
  </si>
  <si>
    <t>世田谷区三宿1-16-31</t>
  </si>
  <si>
    <t>158-0083</t>
  </si>
  <si>
    <t>世田谷区奥沢7-11-22</t>
  </si>
  <si>
    <t>158-8512</t>
  </si>
  <si>
    <t>世田谷区東玉川2-21-8</t>
  </si>
  <si>
    <t>156-0053</t>
  </si>
  <si>
    <t>世田谷区桜3-33-1</t>
  </si>
  <si>
    <t>世田谷区松原2-7-34</t>
  </si>
  <si>
    <t>156-0045</t>
  </si>
  <si>
    <t>世田谷区桜上水3-24-22</t>
  </si>
  <si>
    <t>157-8560</t>
  </si>
  <si>
    <t>世田谷区成城1-13-1</t>
  </si>
  <si>
    <t>154-0001</t>
  </si>
  <si>
    <t>世田谷区池尻4-7-1</t>
  </si>
  <si>
    <t>154-0002</t>
  </si>
  <si>
    <t>世田谷区下馬4-1-5</t>
  </si>
  <si>
    <t>158-0097</t>
  </si>
  <si>
    <t>世田谷区用賀2-4-1</t>
  </si>
  <si>
    <t>156-0055</t>
  </si>
  <si>
    <t>世田谷区桜上水4-3-5</t>
  </si>
  <si>
    <t>154-8533</t>
  </si>
  <si>
    <t>157-0066</t>
  </si>
  <si>
    <t>156-8551</t>
  </si>
  <si>
    <t>157-0076</t>
  </si>
  <si>
    <t>157-0064</t>
  </si>
  <si>
    <t>世田谷区給田2-1-1</t>
  </si>
  <si>
    <t>154-8553</t>
  </si>
  <si>
    <t>世田谷区若林4-32-1</t>
  </si>
  <si>
    <t>158-8577</t>
  </si>
  <si>
    <t>世田谷区上用賀1-17-12</t>
  </si>
  <si>
    <t>155-0032</t>
  </si>
  <si>
    <t>世田谷区代沢1-23-8</t>
  </si>
  <si>
    <t>世田谷区池尻4-5-1</t>
  </si>
  <si>
    <t>155-8611</t>
  </si>
  <si>
    <t>世田谷区北沢1-16-10</t>
  </si>
  <si>
    <t>158-8511</t>
  </si>
  <si>
    <t>世田谷区玉川田園調布1-20-9</t>
  </si>
  <si>
    <t>158-8566</t>
  </si>
  <si>
    <t>世田谷区深沢5-38-1</t>
  </si>
  <si>
    <t>158-0082</t>
  </si>
  <si>
    <t>194-0044</t>
  </si>
  <si>
    <t>195-0063</t>
  </si>
  <si>
    <t>194-0021</t>
  </si>
  <si>
    <t>町田市中町4-25-3</t>
  </si>
  <si>
    <t>194-0035</t>
  </si>
  <si>
    <t>194-0294</t>
  </si>
  <si>
    <t>町田市常盤町3758</t>
  </si>
  <si>
    <t>194-8610</t>
  </si>
  <si>
    <t>194-0203</t>
  </si>
  <si>
    <t>町田市図師町11-2375</t>
  </si>
  <si>
    <t>194-0003</t>
  </si>
  <si>
    <t>町田市小川2-1002-1</t>
  </si>
  <si>
    <t>195-0074</t>
  </si>
  <si>
    <t>狛江市元和泉3-9-1</t>
  </si>
  <si>
    <t>206-8511</t>
  </si>
  <si>
    <t>稲城市坂浜238</t>
  </si>
  <si>
    <t>206-0822</t>
  </si>
  <si>
    <t>157-0063</t>
  </si>
  <si>
    <t>158-0081</t>
  </si>
  <si>
    <t>世田谷区深沢7-3-14</t>
  </si>
  <si>
    <t>155-8668</t>
  </si>
  <si>
    <t>世田谷区代田6-12-39</t>
  </si>
  <si>
    <t>157-0067</t>
  </si>
  <si>
    <t>世田谷区船橋7-22-1</t>
  </si>
  <si>
    <t>157-0074</t>
  </si>
  <si>
    <t>世田谷区大蔵2-8-1</t>
  </si>
  <si>
    <t>世田谷区岡本1-10-1</t>
  </si>
  <si>
    <t>195-0054</t>
  </si>
  <si>
    <t>町田市三輪町122</t>
  </si>
  <si>
    <t>195-0051</t>
  </si>
  <si>
    <t>町田市真光寺町1291</t>
  </si>
  <si>
    <t>194-0215</t>
  </si>
  <si>
    <t>190-0012</t>
  </si>
  <si>
    <t>190-0022</t>
  </si>
  <si>
    <t>立川市錦町2-13-5</t>
  </si>
  <si>
    <t>190-0003</t>
  </si>
  <si>
    <t>立川市栄町2-45-8</t>
  </si>
  <si>
    <t>190-0011</t>
  </si>
  <si>
    <t>181-0004</t>
  </si>
  <si>
    <t>三鷹市新川6-21-21</t>
  </si>
  <si>
    <t>181-0012</t>
  </si>
  <si>
    <t>三鷹市上連雀6-7-5</t>
  </si>
  <si>
    <t>181-0002</t>
  </si>
  <si>
    <t>183-0051</t>
  </si>
  <si>
    <t>183-0036</t>
  </si>
  <si>
    <t>府中市日新町4-6-7</t>
  </si>
  <si>
    <t>183-0012</t>
  </si>
  <si>
    <t>183-0005</t>
  </si>
  <si>
    <t>府中市若松町2-19</t>
  </si>
  <si>
    <t>183-8531</t>
  </si>
  <si>
    <t>府中市栄町1-1</t>
  </si>
  <si>
    <t>196-0033</t>
  </si>
  <si>
    <t>昭島市東町2-3-21</t>
  </si>
  <si>
    <t>196-0002</t>
  </si>
  <si>
    <t>182-0003</t>
  </si>
  <si>
    <t>182-0011</t>
  </si>
  <si>
    <t>調布市深大寺北町5-39-1</t>
  </si>
  <si>
    <t>182-0025</t>
  </si>
  <si>
    <t>調布市多摩川6-2-1</t>
  </si>
  <si>
    <t>182-8510</t>
  </si>
  <si>
    <t>調布市若葉町1-41-1</t>
  </si>
  <si>
    <t>182-0033</t>
  </si>
  <si>
    <t>186-0002</t>
  </si>
  <si>
    <t>国立市東4-25-1</t>
  </si>
  <si>
    <t>186-0004</t>
  </si>
  <si>
    <t>国立市中3-1-10</t>
  </si>
  <si>
    <t>206-0025</t>
  </si>
  <si>
    <t>206-8540</t>
  </si>
  <si>
    <t>206-0022</t>
  </si>
  <si>
    <t>多摩市聖ケ丘4-1-1</t>
  </si>
  <si>
    <t>191-0021</t>
  </si>
  <si>
    <t>191-0061</t>
  </si>
  <si>
    <t>日野市大坂上4-16-1</t>
  </si>
  <si>
    <t>191-0041</t>
  </si>
  <si>
    <t>日野市南平8-2-3</t>
  </si>
  <si>
    <t>192-0361</t>
  </si>
  <si>
    <t>八王子市越野322</t>
  </si>
  <si>
    <t>192-0914</t>
  </si>
  <si>
    <t>八王子市片倉町1643</t>
  </si>
  <si>
    <t>193-0803</t>
  </si>
  <si>
    <t>八王子市楢原町601</t>
  </si>
  <si>
    <t>192-8568</t>
  </si>
  <si>
    <t>八王子市高倉町68-1</t>
  </si>
  <si>
    <t>193-0824</t>
  </si>
  <si>
    <t>192-8562</t>
  </si>
  <si>
    <t>八王子市明神町4-20-1</t>
  </si>
  <si>
    <t>193-0835</t>
  </si>
  <si>
    <t>192-8622</t>
  </si>
  <si>
    <t>八王子市中野町2647-2</t>
  </si>
  <si>
    <t>193-0931</t>
  </si>
  <si>
    <t>八王子市台町4-35-1</t>
  </si>
  <si>
    <t>193-0944</t>
  </si>
  <si>
    <t>192-0354</t>
  </si>
  <si>
    <t>八王子市松が谷1772</t>
  </si>
  <si>
    <t>192-0001</t>
  </si>
  <si>
    <t>八王子市戸吹町1100</t>
  </si>
  <si>
    <t>八王子市台町1-6-15</t>
  </si>
  <si>
    <t>192-0011</t>
  </si>
  <si>
    <t>八王子市滝山町2-600</t>
  </si>
  <si>
    <t>192-0154</t>
  </si>
  <si>
    <t>八王子市下恩方町2727</t>
  </si>
  <si>
    <t>192-0151</t>
  </si>
  <si>
    <t>193-0997</t>
  </si>
  <si>
    <t>183-0056</t>
  </si>
  <si>
    <t>府中市寿町1-10-2</t>
  </si>
  <si>
    <t>182-8550</t>
  </si>
  <si>
    <t>調布市佐須町5-28-1</t>
  </si>
  <si>
    <t>国立市中3-4-1</t>
  </si>
  <si>
    <t>186-0005</t>
  </si>
  <si>
    <t>193-8666</t>
  </si>
  <si>
    <t>八王子市元八王子町2-786</t>
  </si>
  <si>
    <t>八王子市台町3-25-1</t>
  </si>
  <si>
    <t>180-0022</t>
  </si>
  <si>
    <t>武蔵野市境4-13-28</t>
  </si>
  <si>
    <t>180-0011</t>
  </si>
  <si>
    <t>武蔵野市八幡町2-3-10</t>
  </si>
  <si>
    <t>180-8601</t>
  </si>
  <si>
    <t>武蔵野市境南町2-11-8</t>
  </si>
  <si>
    <t>180-0002</t>
  </si>
  <si>
    <t>武蔵野市吉祥寺東町4-12-20</t>
  </si>
  <si>
    <t>180-8633</t>
  </si>
  <si>
    <t>武蔵野市吉祥寺北町3-10-13</t>
  </si>
  <si>
    <t>184-8575</t>
  </si>
  <si>
    <t>小金井市貫井北町3-22-1</t>
  </si>
  <si>
    <t>184-0003</t>
  </si>
  <si>
    <t>小金井市緑町4-1-1</t>
  </si>
  <si>
    <t>184-8555</t>
  </si>
  <si>
    <t>小金井市梶野町4-8-1</t>
  </si>
  <si>
    <t>187-0042</t>
  </si>
  <si>
    <t>小平市仲町112</t>
  </si>
  <si>
    <t>187-0032</t>
  </si>
  <si>
    <t>187-0001</t>
  </si>
  <si>
    <t>187-8570</t>
  </si>
  <si>
    <t>小平市小川町1-830</t>
  </si>
  <si>
    <t>187-0024</t>
  </si>
  <si>
    <t>小平市たかの台2-1</t>
  </si>
  <si>
    <t>187-0022</t>
  </si>
  <si>
    <t>小平市上水本町6-21-1</t>
  </si>
  <si>
    <t>189-0024</t>
  </si>
  <si>
    <t>東村山市富士見町1-12-3</t>
  </si>
  <si>
    <t>東村山市富士見町2-4-12</t>
  </si>
  <si>
    <t>東村山市富士見町5-4-41</t>
  </si>
  <si>
    <t>188-0013</t>
  </si>
  <si>
    <t>188-0004</t>
  </si>
  <si>
    <t>202-0005</t>
  </si>
  <si>
    <t>202-8585</t>
  </si>
  <si>
    <t>204-0022</t>
  </si>
  <si>
    <t>204-0024</t>
  </si>
  <si>
    <t>203-0052</t>
  </si>
  <si>
    <t>203-0041</t>
  </si>
  <si>
    <t>東久留米市野火止2-1-44</t>
  </si>
  <si>
    <t>203-8521</t>
  </si>
  <si>
    <t>207-0022</t>
  </si>
  <si>
    <t>東大和市桜が丘3-44-8</t>
  </si>
  <si>
    <t>185-0004</t>
  </si>
  <si>
    <t>国分寺市新町3-2-5</t>
  </si>
  <si>
    <t>185-8505</t>
  </si>
  <si>
    <t>208-0013</t>
  </si>
  <si>
    <t>208-0035</t>
  </si>
  <si>
    <t>武蔵村山市中原1-7-1</t>
  </si>
  <si>
    <t>190-1211</t>
  </si>
  <si>
    <t>西多摩郡瑞穂町石畑2027</t>
  </si>
  <si>
    <t>205-0012</t>
  </si>
  <si>
    <t>羽村市羽4152-1</t>
  </si>
  <si>
    <t>197-0005</t>
  </si>
  <si>
    <t>福生市北田園2-11-3</t>
  </si>
  <si>
    <t>197-0003</t>
  </si>
  <si>
    <t>福生市熊川215</t>
  </si>
  <si>
    <t>198-0088</t>
  </si>
  <si>
    <t>198-0041</t>
  </si>
  <si>
    <t>青梅市勝沼1-60-1</t>
  </si>
  <si>
    <t>197-0812</t>
  </si>
  <si>
    <t>あきる野市平沢153-4</t>
  </si>
  <si>
    <t>197-0801</t>
  </si>
  <si>
    <t>あきる野市菅生1817</t>
  </si>
  <si>
    <t>180-8505</t>
  </si>
  <si>
    <t>武蔵野市吉祥寺本町2-16-3</t>
  </si>
  <si>
    <t>189-0011</t>
  </si>
  <si>
    <t>東村山市富士見町2-5-1</t>
  </si>
  <si>
    <t>207-0015</t>
  </si>
  <si>
    <t>東大和市中央3-945</t>
  </si>
  <si>
    <t>190-0164</t>
  </si>
  <si>
    <t>あきる野市五日市894</t>
  </si>
  <si>
    <t>１．登録番号（選択）</t>
    <rPh sb="2" eb="4">
      <t>トウロク</t>
    </rPh>
    <rPh sb="4" eb="6">
      <t>バンゴウ</t>
    </rPh>
    <rPh sb="7" eb="9">
      <t>センタク</t>
    </rPh>
    <phoneticPr fontId="2"/>
  </si>
  <si>
    <t>２．学校名（自動表示）</t>
    <rPh sb="2" eb="5">
      <t>ガッコウメイ</t>
    </rPh>
    <rPh sb="6" eb="8">
      <t>ジドウ</t>
    </rPh>
    <rPh sb="8" eb="10">
      <t>ヒョウジ</t>
    </rPh>
    <phoneticPr fontId="2"/>
  </si>
  <si>
    <t>３．所在地（自動表示）</t>
    <rPh sb="2" eb="5">
      <t>ショザイチ</t>
    </rPh>
    <rPh sb="6" eb="8">
      <t>ジドウ</t>
    </rPh>
    <rPh sb="8" eb="10">
      <t>ヒョウジ</t>
    </rPh>
    <phoneticPr fontId="2"/>
  </si>
  <si>
    <t>１．登録番号</t>
    <rPh sb="2" eb="4">
      <t>トウロク</t>
    </rPh>
    <rPh sb="4" eb="6">
      <t>バンゴウ</t>
    </rPh>
    <phoneticPr fontId="2"/>
  </si>
  <si>
    <t>２．学校名</t>
    <rPh sb="2" eb="4">
      <t>ガッコウ</t>
    </rPh>
    <rPh sb="4" eb="5">
      <t>メイ</t>
    </rPh>
    <phoneticPr fontId="2"/>
  </si>
  <si>
    <t>３．所在地</t>
    <rPh sb="2" eb="5">
      <t>ショザイチ</t>
    </rPh>
    <phoneticPr fontId="2"/>
  </si>
  <si>
    <t>健康診断の結果</t>
  </si>
  <si>
    <t>４．学校長氏名</t>
    <phoneticPr fontId="2"/>
  </si>
  <si>
    <t>殿</t>
    <phoneticPr fontId="2"/>
  </si>
  <si>
    <t>１．金　8,500</t>
    <rPh sb="2" eb="3">
      <t>キン</t>
    </rPh>
    <phoneticPr fontId="2"/>
  </si>
  <si>
    <t>円　也</t>
    <phoneticPr fontId="2"/>
  </si>
  <si>
    <t>上野</t>
  </si>
  <si>
    <t>忍岡</t>
  </si>
  <si>
    <t>蔵前工業</t>
  </si>
  <si>
    <t>墨田川</t>
  </si>
  <si>
    <t>本所</t>
  </si>
  <si>
    <t>両国</t>
  </si>
  <si>
    <t>日本大学第一</t>
  </si>
  <si>
    <t>安田学園</t>
  </si>
  <si>
    <t>日本橋</t>
  </si>
  <si>
    <t>城東</t>
  </si>
  <si>
    <t>東</t>
  </si>
  <si>
    <t>深川</t>
  </si>
  <si>
    <t>中村</t>
  </si>
  <si>
    <t>墨田工業</t>
  </si>
  <si>
    <t>江東商業</t>
  </si>
  <si>
    <t>青井</t>
  </si>
  <si>
    <t>足立</t>
  </si>
  <si>
    <t>足立新田</t>
  </si>
  <si>
    <t>足立西</t>
  </si>
  <si>
    <t>江北</t>
  </si>
  <si>
    <t>淵江</t>
  </si>
  <si>
    <t>足立学園</t>
  </si>
  <si>
    <t>潤徳女子</t>
  </si>
  <si>
    <t>足立工業</t>
  </si>
  <si>
    <t>荒川商業</t>
  </si>
  <si>
    <t>葛飾野</t>
  </si>
  <si>
    <t>南葛飾</t>
  </si>
  <si>
    <t>葛飾商業</t>
  </si>
  <si>
    <t>修徳</t>
  </si>
  <si>
    <t>共栄学園</t>
  </si>
  <si>
    <t>江戸川</t>
  </si>
  <si>
    <t>葛西南</t>
  </si>
  <si>
    <t>小岩</t>
  </si>
  <si>
    <t>小松川</t>
  </si>
  <si>
    <t>愛国</t>
  </si>
  <si>
    <t>江戸川女子</t>
  </si>
  <si>
    <t>紅葉川</t>
  </si>
  <si>
    <t>篠崎</t>
  </si>
  <si>
    <t>葛西工業</t>
  </si>
  <si>
    <t>第三商業</t>
  </si>
  <si>
    <t>足立東</t>
  </si>
  <si>
    <t>関東第一</t>
  </si>
  <si>
    <t>淑徳SC</t>
  </si>
  <si>
    <t>昭和第一</t>
  </si>
  <si>
    <t>東洋女子</t>
  </si>
  <si>
    <t>獨協</t>
  </si>
  <si>
    <t>日本大学豊山</t>
  </si>
  <si>
    <t>村田女子</t>
  </si>
  <si>
    <t>筑波大学附属</t>
  </si>
  <si>
    <t>竹早</t>
  </si>
  <si>
    <t>向丘</t>
  </si>
  <si>
    <t>工芸</t>
  </si>
  <si>
    <t>跡見学園</t>
  </si>
  <si>
    <t>郁文館</t>
  </si>
  <si>
    <t>京華</t>
  </si>
  <si>
    <t>京華商業</t>
  </si>
  <si>
    <t>京華女子</t>
  </si>
  <si>
    <t>駒込</t>
  </si>
  <si>
    <t>飛鳥</t>
  </si>
  <si>
    <t>女子聖学院</t>
  </si>
  <si>
    <t>桜丘</t>
  </si>
  <si>
    <t>順天</t>
  </si>
  <si>
    <t>駿台学園</t>
  </si>
  <si>
    <t>聖学院</t>
  </si>
  <si>
    <t>東京成徳大学</t>
  </si>
  <si>
    <t>板橋</t>
  </si>
  <si>
    <t>大山</t>
  </si>
  <si>
    <t>北園</t>
  </si>
  <si>
    <t>高島</t>
  </si>
  <si>
    <t>淑徳</t>
  </si>
  <si>
    <t>城北</t>
  </si>
  <si>
    <t>大東文化大学第一</t>
  </si>
  <si>
    <t>帝京</t>
  </si>
  <si>
    <t>東京家政大学附属女子</t>
  </si>
  <si>
    <t>芝浦工業大学</t>
  </si>
  <si>
    <t>北豊島工業</t>
  </si>
  <si>
    <t>日本大学豊山女子</t>
  </si>
  <si>
    <t>開成</t>
  </si>
  <si>
    <t>北豊島</t>
  </si>
  <si>
    <t>竹台</t>
  </si>
  <si>
    <t>郁文館ｸﾞﾛｰﾊﾞﾙ</t>
  </si>
  <si>
    <t>東京音楽大学付属</t>
  </si>
  <si>
    <t>桜蔭</t>
  </si>
  <si>
    <t>貞静学園</t>
  </si>
  <si>
    <t>武蔵野</t>
  </si>
  <si>
    <t>赤羽商業</t>
  </si>
  <si>
    <t>星美学園</t>
  </si>
  <si>
    <t>荒川工業</t>
  </si>
  <si>
    <t>日比谷</t>
  </si>
  <si>
    <t>大妻</t>
  </si>
  <si>
    <t>暁星</t>
  </si>
  <si>
    <t>錦城学園</t>
  </si>
  <si>
    <t>麹町学園女子</t>
  </si>
  <si>
    <t>正則学園</t>
  </si>
  <si>
    <t>東京家政学院</t>
  </si>
  <si>
    <t>東洋</t>
  </si>
  <si>
    <t>共立女子</t>
  </si>
  <si>
    <t>戸山</t>
  </si>
  <si>
    <t>海城</t>
  </si>
  <si>
    <t>学習院女子</t>
  </si>
  <si>
    <t>成城</t>
  </si>
  <si>
    <t>保善</t>
  </si>
  <si>
    <t>早稲田</t>
  </si>
  <si>
    <t>新宿</t>
  </si>
  <si>
    <t>青山学院</t>
  </si>
  <si>
    <t>関東国際</t>
  </si>
  <si>
    <t>國學院</t>
  </si>
  <si>
    <t>実践女子学園</t>
  </si>
  <si>
    <t>富士見丘</t>
  </si>
  <si>
    <t>青山</t>
  </si>
  <si>
    <t>東京女学館</t>
  </si>
  <si>
    <t>文京</t>
  </si>
  <si>
    <t>学習院</t>
  </si>
  <si>
    <t>十文字</t>
  </si>
  <si>
    <t>本郷</t>
  </si>
  <si>
    <t>巣鴨</t>
  </si>
  <si>
    <t>淑徳巣鴨</t>
  </si>
  <si>
    <t>豊島岡女子学園</t>
  </si>
  <si>
    <t>豊島学院</t>
  </si>
  <si>
    <t>昭和鉄道</t>
  </si>
  <si>
    <t>豊南</t>
  </si>
  <si>
    <t>日本橋女学館</t>
  </si>
  <si>
    <t>晴海総合</t>
  </si>
  <si>
    <t>女子学院</t>
  </si>
  <si>
    <t>神田女学園</t>
  </si>
  <si>
    <t>雙葉</t>
  </si>
  <si>
    <t>三輪田学園</t>
  </si>
  <si>
    <t>総合芸術</t>
  </si>
  <si>
    <t>第一商業</t>
  </si>
  <si>
    <t>広尾</t>
  </si>
  <si>
    <t>豊島</t>
  </si>
  <si>
    <t>川村</t>
  </si>
  <si>
    <t>三田</t>
  </si>
  <si>
    <t>芝商業</t>
  </si>
  <si>
    <t>麻布</t>
  </si>
  <si>
    <t>芝</t>
  </si>
  <si>
    <t>頌栄女子学院</t>
  </si>
  <si>
    <t>正則</t>
  </si>
  <si>
    <t>高輪</t>
  </si>
  <si>
    <t>東海大学付属高輪台</t>
  </si>
  <si>
    <t>明治学院</t>
  </si>
  <si>
    <t>山脇学園</t>
  </si>
  <si>
    <t>普連土学園</t>
  </si>
  <si>
    <t>東洋英和女学院</t>
  </si>
  <si>
    <t>聖心女子学院</t>
  </si>
  <si>
    <t>品川女子学院</t>
  </si>
  <si>
    <t>大崎</t>
  </si>
  <si>
    <t>小山台</t>
  </si>
  <si>
    <t>八潮</t>
  </si>
  <si>
    <t>攻玉社</t>
  </si>
  <si>
    <t>青稜</t>
  </si>
  <si>
    <t>駒場</t>
  </si>
  <si>
    <t>目黒</t>
  </si>
  <si>
    <t>東京学園</t>
  </si>
  <si>
    <t>国際</t>
  </si>
  <si>
    <t>日出</t>
  </si>
  <si>
    <t>大森</t>
  </si>
  <si>
    <t>蒲田</t>
  </si>
  <si>
    <t>田園調布</t>
  </si>
  <si>
    <t>雪谷</t>
  </si>
  <si>
    <t>東京</t>
  </si>
  <si>
    <t>東京実業</t>
  </si>
  <si>
    <t>日体荏原</t>
  </si>
  <si>
    <t>蒲田女子</t>
  </si>
  <si>
    <t>東京女子学園</t>
  </si>
  <si>
    <t>日本音楽</t>
  </si>
  <si>
    <t>小野学園女子</t>
  </si>
  <si>
    <t>八雲学園</t>
  </si>
  <si>
    <t>大島</t>
  </si>
  <si>
    <t>三宅</t>
  </si>
  <si>
    <t>八丈</t>
  </si>
  <si>
    <t>新島</t>
  </si>
  <si>
    <t>神津</t>
  </si>
  <si>
    <t>小笠原</t>
  </si>
  <si>
    <t>鷺宮</t>
  </si>
  <si>
    <t>富士</t>
  </si>
  <si>
    <t>武蔵丘</t>
  </si>
  <si>
    <t>中野工業</t>
  </si>
  <si>
    <t>実践学園</t>
  </si>
  <si>
    <t>東亜学園</t>
  </si>
  <si>
    <t>大妻中野</t>
  </si>
  <si>
    <t>明治大学付属中野</t>
  </si>
  <si>
    <t>宝仙学園</t>
  </si>
  <si>
    <t>東京大学教育学部附属</t>
  </si>
  <si>
    <t>杉並</t>
  </si>
  <si>
    <t>豊多摩</t>
  </si>
  <si>
    <t>西</t>
  </si>
  <si>
    <t>農芸</t>
  </si>
  <si>
    <t>杉並工業</t>
  </si>
  <si>
    <t>佼成学園</t>
  </si>
  <si>
    <t>國學院大學久我山</t>
  </si>
  <si>
    <t>女子美術大学付属</t>
  </si>
  <si>
    <t>専修大学附属</t>
  </si>
  <si>
    <t>中央大学杉並</t>
  </si>
  <si>
    <t>東京立正</t>
  </si>
  <si>
    <t>日本大学第二</t>
  </si>
  <si>
    <t>日本大学鶴ヶ丘</t>
  </si>
  <si>
    <t>立教女学院</t>
  </si>
  <si>
    <t>井草</t>
  </si>
  <si>
    <t>大泉</t>
  </si>
  <si>
    <t>石神井</t>
  </si>
  <si>
    <t>練馬</t>
  </si>
  <si>
    <t>光丘</t>
  </si>
  <si>
    <t>練馬工業</t>
  </si>
  <si>
    <t>第四商業</t>
  </si>
  <si>
    <t>富士見</t>
  </si>
  <si>
    <t>武蔵</t>
  </si>
  <si>
    <t>早稲田大学</t>
  </si>
  <si>
    <t>光塩女子学院</t>
  </si>
  <si>
    <t>東京女子学院</t>
  </si>
  <si>
    <t>田柄</t>
  </si>
  <si>
    <t>成城学園</t>
  </si>
  <si>
    <t>日本女子体育大学附属二階堂</t>
  </si>
  <si>
    <t>世田谷学園</t>
  </si>
  <si>
    <t>玉川聖学院</t>
  </si>
  <si>
    <t>東京農業大学第一</t>
  </si>
  <si>
    <t>日本学園</t>
  </si>
  <si>
    <t>日本大学櫻丘</t>
  </si>
  <si>
    <t>東京学芸大学附属</t>
  </si>
  <si>
    <t>桜町</t>
  </si>
  <si>
    <t>千歳丘</t>
  </si>
  <si>
    <t>松原</t>
  </si>
  <si>
    <t>昭和女子大学附属昭和</t>
  </si>
  <si>
    <t>佼成学園女子</t>
  </si>
  <si>
    <t>国士舘</t>
  </si>
  <si>
    <t>駒澤大学</t>
  </si>
  <si>
    <t>駒場学園</t>
  </si>
  <si>
    <t>駒場東邦</t>
  </si>
  <si>
    <t>松蔭</t>
  </si>
  <si>
    <t>田園調布雙葉</t>
  </si>
  <si>
    <t>恵泉女学園</t>
  </si>
  <si>
    <t>園芸</t>
  </si>
  <si>
    <t>成瀬</t>
  </si>
  <si>
    <t>野津田</t>
  </si>
  <si>
    <t>町田</t>
  </si>
  <si>
    <t>町田工業</t>
  </si>
  <si>
    <t>桜美林</t>
  </si>
  <si>
    <t>玉川学園</t>
  </si>
  <si>
    <t>日本大学第三</t>
  </si>
  <si>
    <t>小川</t>
  </si>
  <si>
    <t>山崎</t>
  </si>
  <si>
    <t>狛江</t>
  </si>
  <si>
    <t>駒沢学園女子</t>
  </si>
  <si>
    <t>深沢</t>
  </si>
  <si>
    <t>国本女子</t>
  </si>
  <si>
    <t>大東学園</t>
  </si>
  <si>
    <t>目黒星美学園</t>
  </si>
  <si>
    <t>聖ドミニコ学園</t>
  </si>
  <si>
    <t>鶴川</t>
  </si>
  <si>
    <t>和光</t>
  </si>
  <si>
    <t>サレジオ</t>
  </si>
  <si>
    <t>立川</t>
  </si>
  <si>
    <t>昭和第一学園</t>
  </si>
  <si>
    <t>立川女子</t>
  </si>
  <si>
    <t>大成</t>
  </si>
  <si>
    <t>明星学園</t>
  </si>
  <si>
    <t>府中</t>
  </si>
  <si>
    <t>府中西</t>
  </si>
  <si>
    <t>府中東</t>
  </si>
  <si>
    <t>府中工業</t>
  </si>
  <si>
    <t>明星</t>
  </si>
  <si>
    <t>昭和</t>
  </si>
  <si>
    <t>拝島</t>
  </si>
  <si>
    <t>啓明学園</t>
  </si>
  <si>
    <t>神代</t>
  </si>
  <si>
    <t>調布北</t>
  </si>
  <si>
    <t>調布南</t>
  </si>
  <si>
    <t>桐朋女子</t>
  </si>
  <si>
    <t>桐朋</t>
  </si>
  <si>
    <t>永山</t>
  </si>
  <si>
    <t>大妻多摩</t>
  </si>
  <si>
    <t>多摩大学附属聖ケ丘</t>
  </si>
  <si>
    <t>日野</t>
  </si>
  <si>
    <t>日野台</t>
  </si>
  <si>
    <t>南平</t>
  </si>
  <si>
    <t>帝京大学</t>
  </si>
  <si>
    <t>片倉</t>
  </si>
  <si>
    <t>八王子北</t>
  </si>
  <si>
    <t>八王子東</t>
  </si>
  <si>
    <t>富士森</t>
  </si>
  <si>
    <t>南多摩</t>
  </si>
  <si>
    <t>工学院大学附属</t>
  </si>
  <si>
    <t>松が谷</t>
  </si>
  <si>
    <t>八王子実践</t>
  </si>
  <si>
    <t>穎明館</t>
  </si>
  <si>
    <t>東京純心女子</t>
  </si>
  <si>
    <t>聖パウロ学園</t>
  </si>
  <si>
    <t>帝京八王子</t>
  </si>
  <si>
    <t>農業</t>
  </si>
  <si>
    <t>第五商業</t>
  </si>
  <si>
    <t>国立音楽大学附属</t>
  </si>
  <si>
    <t>共立女子第二</t>
  </si>
  <si>
    <t>武蔵野北</t>
  </si>
  <si>
    <t>聖徳学園</t>
  </si>
  <si>
    <t>吉祥女子</t>
  </si>
  <si>
    <t>成蹊</t>
  </si>
  <si>
    <t>中央大学附属</t>
  </si>
  <si>
    <t>小金井北</t>
  </si>
  <si>
    <t>東京電機大学</t>
  </si>
  <si>
    <t>小平</t>
  </si>
  <si>
    <t>小平西</t>
  </si>
  <si>
    <t>錦城</t>
  </si>
  <si>
    <t>白梅学園</t>
  </si>
  <si>
    <t>創価</t>
  </si>
  <si>
    <t>小平南</t>
  </si>
  <si>
    <t>明治学院東村山</t>
  </si>
  <si>
    <t>明法</t>
  </si>
  <si>
    <t>東村山西</t>
  </si>
  <si>
    <t>田無工業</t>
  </si>
  <si>
    <t>文華女子</t>
  </si>
  <si>
    <t>保谷</t>
  </si>
  <si>
    <t>武蔵野女子学院</t>
  </si>
  <si>
    <t>清瀬</t>
  </si>
  <si>
    <t>東星学園</t>
  </si>
  <si>
    <t>久留米西</t>
  </si>
  <si>
    <t>自由学園</t>
  </si>
  <si>
    <t>東大和南</t>
  </si>
  <si>
    <t>国分寺</t>
  </si>
  <si>
    <t>早稲田実業学校</t>
  </si>
  <si>
    <t>拓殖大学第一</t>
  </si>
  <si>
    <t>武蔵村山</t>
  </si>
  <si>
    <t>瑞穂農芸</t>
  </si>
  <si>
    <t>羽村</t>
  </si>
  <si>
    <t>福生</t>
  </si>
  <si>
    <t>多摩工業</t>
  </si>
  <si>
    <t>多摩</t>
  </si>
  <si>
    <t>秋留台</t>
  </si>
  <si>
    <t>東海大学菅生</t>
  </si>
  <si>
    <t>藤村女子</t>
  </si>
  <si>
    <t>国際基督教大学</t>
  </si>
  <si>
    <t>東村山</t>
  </si>
  <si>
    <t>田無</t>
  </si>
  <si>
    <t>東大和</t>
  </si>
  <si>
    <t>上野学園</t>
  </si>
  <si>
    <t>白鷗</t>
  </si>
  <si>
    <t>岩倉</t>
  </si>
  <si>
    <t>橘</t>
  </si>
  <si>
    <t>立志舎</t>
  </si>
  <si>
    <t>科学技術</t>
  </si>
  <si>
    <t>中央学院大学中央</t>
  </si>
  <si>
    <t>かえつ有明</t>
  </si>
  <si>
    <t>東京藝大音楽学部付属音楽</t>
  </si>
  <si>
    <t>葛飾総合</t>
  </si>
  <si>
    <t>農産</t>
  </si>
  <si>
    <t>京北学園白山</t>
  </si>
  <si>
    <t>文京学院大学女子</t>
  </si>
  <si>
    <t>小石川</t>
  </si>
  <si>
    <t>中央大学</t>
  </si>
  <si>
    <t>王子総合</t>
  </si>
  <si>
    <t>成立学園</t>
  </si>
  <si>
    <t>板橋有徳</t>
  </si>
  <si>
    <t>お茶の水女子大学附属</t>
  </si>
  <si>
    <t>東邦音楽大学附属東邦</t>
  </si>
  <si>
    <t>瀧野川女子学園</t>
  </si>
  <si>
    <t>安部学院</t>
  </si>
  <si>
    <t>九段</t>
  </si>
  <si>
    <t>二松学舎大学附属</t>
  </si>
  <si>
    <t>目白研心</t>
  </si>
  <si>
    <t>渋谷教育学園渋谷</t>
  </si>
  <si>
    <t>千早</t>
  </si>
  <si>
    <t>城西大学附属城西</t>
  </si>
  <si>
    <t>立教池袋</t>
  </si>
  <si>
    <t>白百合学園</t>
  </si>
  <si>
    <t>成女</t>
  </si>
  <si>
    <t>東京工業大学附属科学技術</t>
  </si>
  <si>
    <t>慶應義塾女子</t>
  </si>
  <si>
    <t>広尾学園</t>
  </si>
  <si>
    <t>朋優学院</t>
  </si>
  <si>
    <t>文教大学付属</t>
  </si>
  <si>
    <t>都立産業技術</t>
  </si>
  <si>
    <t>日本工業大学駒場</t>
  </si>
  <si>
    <t>目黒学院</t>
  </si>
  <si>
    <t>桜修館</t>
  </si>
  <si>
    <t>自由ヶ丘学園</t>
  </si>
  <si>
    <t>多摩大学目黒</t>
  </si>
  <si>
    <t>六郷工科</t>
  </si>
  <si>
    <t>大森学園</t>
  </si>
  <si>
    <t>美原</t>
  </si>
  <si>
    <t>品川エトワール女子</t>
  </si>
  <si>
    <t>トキワ松学園</t>
  </si>
  <si>
    <t>大田桜台</t>
  </si>
  <si>
    <t>つばさ総合</t>
  </si>
  <si>
    <t>大島海洋国際</t>
  </si>
  <si>
    <t>新渡戸文化</t>
  </si>
  <si>
    <t>杉並学院</t>
  </si>
  <si>
    <t>大泉桜</t>
  </si>
  <si>
    <t>杉並総合</t>
  </si>
  <si>
    <t>東京学芸大学附属高校</t>
  </si>
  <si>
    <t>田園調布学園</t>
  </si>
  <si>
    <t>東京都市大学付属</t>
  </si>
  <si>
    <t>総合工科</t>
  </si>
  <si>
    <t>鷗友学園女子</t>
  </si>
  <si>
    <t>世田谷総合</t>
  </si>
  <si>
    <t>東京都市大学等々力</t>
  </si>
  <si>
    <t>町田総合</t>
  </si>
  <si>
    <t>若葉総合</t>
  </si>
  <si>
    <t>芦花</t>
  </si>
  <si>
    <t>下北沢成徳</t>
  </si>
  <si>
    <t>立川国際</t>
  </si>
  <si>
    <t>法政大学</t>
  </si>
  <si>
    <t>明治大学付属明治</t>
  </si>
  <si>
    <t>八王子桑志</t>
  </si>
  <si>
    <t>八王子学園八王子</t>
  </si>
  <si>
    <t>翔陽</t>
  </si>
  <si>
    <t>明治大学付属中野八王子</t>
  </si>
  <si>
    <t>東京工業</t>
  </si>
  <si>
    <t>晃華学園</t>
  </si>
  <si>
    <t>八王子拓真</t>
  </si>
  <si>
    <t>多摩科学技術</t>
  </si>
  <si>
    <t>東久留米総合</t>
  </si>
  <si>
    <t>上水</t>
  </si>
  <si>
    <t>青梅総合</t>
  </si>
  <si>
    <t>無</t>
    <rPh sb="0" eb="1">
      <t>ナシ</t>
    </rPh>
    <phoneticPr fontId="1"/>
  </si>
  <si>
    <t>１級</t>
    <rPh sb="1" eb="2">
      <t>キュウ</t>
    </rPh>
    <phoneticPr fontId="1"/>
  </si>
  <si>
    <t>顧問名</t>
    <rPh sb="0" eb="1">
      <t>カエリミ</t>
    </rPh>
    <rPh sb="1" eb="2">
      <t>トイ</t>
    </rPh>
    <rPh sb="2" eb="3">
      <t>メイ</t>
    </rPh>
    <phoneticPr fontId="2"/>
  </si>
  <si>
    <t>５．顧問氏名</t>
    <rPh sb="2" eb="4">
      <t>コモン</t>
    </rPh>
    <rPh sb="4" eb="6">
      <t>シメイ</t>
    </rPh>
    <phoneticPr fontId="2"/>
  </si>
  <si>
    <t>７．監督者名</t>
    <rPh sb="5" eb="6">
      <t>メイ</t>
    </rPh>
    <phoneticPr fontId="2"/>
  </si>
  <si>
    <t>１　通し</t>
    <rPh sb="2" eb="3">
      <t>トオ</t>
    </rPh>
    <phoneticPr fontId="11"/>
  </si>
  <si>
    <t>２　支部</t>
    <rPh sb="2" eb="4">
      <t>シブ</t>
    </rPh>
    <phoneticPr fontId="11"/>
  </si>
  <si>
    <t>３　新学校番号　</t>
    <rPh sb="2" eb="3">
      <t>シン</t>
    </rPh>
    <rPh sb="3" eb="5">
      <t>ガッコウ</t>
    </rPh>
    <rPh sb="5" eb="7">
      <t>バンゴウ</t>
    </rPh>
    <phoneticPr fontId="11"/>
  </si>
  <si>
    <t>４　新登録番号</t>
    <rPh sb="2" eb="3">
      <t>シン</t>
    </rPh>
    <rPh sb="3" eb="5">
      <t>トウロク</t>
    </rPh>
    <rPh sb="5" eb="7">
      <t>バンゴウ</t>
    </rPh>
    <phoneticPr fontId="11"/>
  </si>
  <si>
    <t>６　正式名</t>
    <rPh sb="2" eb="5">
      <t>セイシキメイ</t>
    </rPh>
    <phoneticPr fontId="11"/>
  </si>
  <si>
    <t>リスト用</t>
    <rPh sb="3" eb="4">
      <t>ヨウ</t>
    </rPh>
    <phoneticPr fontId="1"/>
  </si>
  <si>
    <t>支部</t>
    <rPh sb="0" eb="2">
      <t>シブ</t>
    </rPh>
    <phoneticPr fontId="1"/>
  </si>
  <si>
    <t>番号</t>
    <rPh sb="0" eb="2">
      <t>バンゴウ</t>
    </rPh>
    <phoneticPr fontId="1"/>
  </si>
  <si>
    <t>引率</t>
    <rPh sb="0" eb="2">
      <t>インソツ</t>
    </rPh>
    <phoneticPr fontId="1"/>
  </si>
  <si>
    <t>指導者</t>
    <rPh sb="0" eb="3">
      <t>シドウシャ</t>
    </rPh>
    <phoneticPr fontId="1"/>
  </si>
  <si>
    <t>３名・４名チーム</t>
    <rPh sb="1" eb="2">
      <t>メイ</t>
    </rPh>
    <rPh sb="4" eb="5">
      <t>メイ</t>
    </rPh>
    <phoneticPr fontId="1"/>
  </si>
  <si>
    <t>校長</t>
    <rPh sb="0" eb="2">
      <t>コウチョウ</t>
    </rPh>
    <phoneticPr fontId="1"/>
  </si>
  <si>
    <t>３名</t>
    <rPh sb="1" eb="2">
      <t>メイ</t>
    </rPh>
    <phoneticPr fontId="1"/>
  </si>
  <si>
    <t>副校長</t>
    <rPh sb="0" eb="3">
      <t>フクコウチョウ</t>
    </rPh>
    <phoneticPr fontId="1"/>
  </si>
  <si>
    <t>４名</t>
    <rPh sb="1" eb="2">
      <t>メイ</t>
    </rPh>
    <phoneticPr fontId="1"/>
  </si>
  <si>
    <t>教頭</t>
    <rPh sb="0" eb="2">
      <t>キョウトウ</t>
    </rPh>
    <phoneticPr fontId="1"/>
  </si>
  <si>
    <t>主幹教諭</t>
    <rPh sb="0" eb="2">
      <t>シュカン</t>
    </rPh>
    <rPh sb="2" eb="4">
      <t>キョウユ</t>
    </rPh>
    <phoneticPr fontId="1"/>
  </si>
  <si>
    <t>主任教諭</t>
    <rPh sb="0" eb="2">
      <t>シュニン</t>
    </rPh>
    <rPh sb="2" eb="4">
      <t>キョウユ</t>
    </rPh>
    <phoneticPr fontId="1"/>
  </si>
  <si>
    <t>教諭</t>
    <rPh sb="0" eb="2">
      <t>キョウユ</t>
    </rPh>
    <phoneticPr fontId="1"/>
  </si>
  <si>
    <t>助教諭</t>
    <rPh sb="0" eb="3">
      <t>ジョキョウユ</t>
    </rPh>
    <phoneticPr fontId="1"/>
  </si>
  <si>
    <t>講師</t>
    <rPh sb="0" eb="2">
      <t>コウシ</t>
    </rPh>
    <phoneticPr fontId="1"/>
  </si>
  <si>
    <t>嘱託員</t>
    <rPh sb="0" eb="3">
      <t>ショクタクイン</t>
    </rPh>
    <phoneticPr fontId="1"/>
  </si>
  <si>
    <t>非常勤講師</t>
    <rPh sb="0" eb="3">
      <t>ヒジョウキン</t>
    </rPh>
    <rPh sb="3" eb="5">
      <t>コウシ</t>
    </rPh>
    <phoneticPr fontId="1"/>
  </si>
  <si>
    <t>スポーツクラブ指導者</t>
    <rPh sb="7" eb="10">
      <t>シドウシャ</t>
    </rPh>
    <phoneticPr fontId="1"/>
  </si>
  <si>
    <t>社会体育指導者</t>
    <rPh sb="0" eb="2">
      <t>シャカイ</t>
    </rPh>
    <rPh sb="2" eb="4">
      <t>タイイク</t>
    </rPh>
    <rPh sb="4" eb="7">
      <t>シドウシャ</t>
    </rPh>
    <phoneticPr fontId="1"/>
  </si>
  <si>
    <t>卒業生</t>
    <rPh sb="0" eb="3">
      <t>ソツギョウセイ</t>
    </rPh>
    <phoneticPr fontId="1"/>
  </si>
  <si>
    <t>保護者</t>
    <rPh sb="0" eb="3">
      <t>ホゴシャ</t>
    </rPh>
    <phoneticPr fontId="1"/>
  </si>
  <si>
    <t>学年</t>
    <rPh sb="0" eb="2">
      <t>ガクネン</t>
    </rPh>
    <phoneticPr fontId="1"/>
  </si>
  <si>
    <t>年齢</t>
    <rPh sb="0" eb="2">
      <t>ネンレイ</t>
    </rPh>
    <phoneticPr fontId="1"/>
  </si>
  <si>
    <t>段級</t>
    <rPh sb="0" eb="2">
      <t>ダンキュウ</t>
    </rPh>
    <phoneticPr fontId="1"/>
  </si>
  <si>
    <t>異常なし</t>
    <rPh sb="0" eb="2">
      <t>イジョウ</t>
    </rPh>
    <phoneticPr fontId="1"/>
  </si>
  <si>
    <t>異常あり</t>
    <rPh sb="0" eb="2">
      <t>イジョウ</t>
    </rPh>
    <phoneticPr fontId="1"/>
  </si>
  <si>
    <t>初段</t>
    <rPh sb="0" eb="2">
      <t>ショダン</t>
    </rPh>
    <phoneticPr fontId="1"/>
  </si>
  <si>
    <t>称号</t>
    <rPh sb="0" eb="2">
      <t>ショウゴウ</t>
    </rPh>
    <phoneticPr fontId="1"/>
  </si>
  <si>
    <t>段級位</t>
    <rPh sb="0" eb="1">
      <t>ダン</t>
    </rPh>
    <rPh sb="1" eb="2">
      <t>キュウ</t>
    </rPh>
    <rPh sb="2" eb="3">
      <t>グライ</t>
    </rPh>
    <phoneticPr fontId="1"/>
  </si>
  <si>
    <t>出欠席</t>
    <rPh sb="0" eb="3">
      <t>シュッケッセキ</t>
    </rPh>
    <phoneticPr fontId="1"/>
  </si>
  <si>
    <t>無</t>
    <rPh sb="0" eb="1">
      <t>ナシ</t>
    </rPh>
    <phoneticPr fontId="11"/>
  </si>
  <si>
    <t>出席</t>
    <rPh sb="0" eb="2">
      <t>シュッセキ</t>
    </rPh>
    <phoneticPr fontId="1"/>
  </si>
  <si>
    <t>１級</t>
    <rPh sb="1" eb="2">
      <t>キュウ</t>
    </rPh>
    <phoneticPr fontId="11"/>
  </si>
  <si>
    <t>欠席</t>
    <rPh sb="0" eb="2">
      <t>ケッセキ</t>
    </rPh>
    <phoneticPr fontId="1"/>
  </si>
  <si>
    <t>教士</t>
    <rPh sb="0" eb="1">
      <t>キョウ</t>
    </rPh>
    <rPh sb="1" eb="2">
      <t>シ</t>
    </rPh>
    <phoneticPr fontId="11"/>
  </si>
  <si>
    <t>初段</t>
    <rPh sb="0" eb="1">
      <t>ショ</t>
    </rPh>
    <rPh sb="1" eb="2">
      <t>ダン</t>
    </rPh>
    <phoneticPr fontId="11"/>
  </si>
  <si>
    <t>範士</t>
    <rPh sb="0" eb="2">
      <t>ハンシ</t>
    </rPh>
    <phoneticPr fontId="11"/>
  </si>
  <si>
    <t>東洋大学京北</t>
    <rPh sb="0" eb="2">
      <t>トウヨウ</t>
    </rPh>
    <rPh sb="2" eb="4">
      <t>ダイガク</t>
    </rPh>
    <phoneticPr fontId="2"/>
  </si>
  <si>
    <t>01</t>
    <phoneticPr fontId="2"/>
  </si>
  <si>
    <t>02</t>
    <phoneticPr fontId="2"/>
  </si>
  <si>
    <t>03</t>
    <phoneticPr fontId="2"/>
  </si>
  <si>
    <t>01</t>
    <phoneticPr fontId="2"/>
  </si>
  <si>
    <t>04</t>
    <phoneticPr fontId="2"/>
  </si>
  <si>
    <t>05</t>
    <phoneticPr fontId="2"/>
  </si>
  <si>
    <t>06</t>
    <phoneticPr fontId="2"/>
  </si>
  <si>
    <t>07</t>
    <phoneticPr fontId="2"/>
  </si>
  <si>
    <t>05</t>
    <phoneticPr fontId="2"/>
  </si>
  <si>
    <t>08</t>
    <phoneticPr fontId="2"/>
  </si>
  <si>
    <t>06</t>
    <phoneticPr fontId="2"/>
  </si>
  <si>
    <t>09</t>
    <phoneticPr fontId="2"/>
  </si>
  <si>
    <t>09</t>
    <phoneticPr fontId="2"/>
  </si>
  <si>
    <t>錬士</t>
    <rPh sb="0" eb="1">
      <t>レン</t>
    </rPh>
    <phoneticPr fontId="11"/>
  </si>
  <si>
    <t>二段</t>
    <rPh sb="0" eb="1">
      <t>ニ</t>
    </rPh>
    <rPh sb="1" eb="2">
      <t>ダン</t>
    </rPh>
    <phoneticPr fontId="1"/>
  </si>
  <si>
    <t>三段</t>
    <rPh sb="0" eb="2">
      <t>サンダン</t>
    </rPh>
    <phoneticPr fontId="1"/>
  </si>
  <si>
    <t>四段</t>
    <rPh sb="0" eb="2">
      <t>ヨダン</t>
    </rPh>
    <phoneticPr fontId="1"/>
  </si>
  <si>
    <t>五段</t>
    <rPh sb="0" eb="2">
      <t>ゴダン</t>
    </rPh>
    <phoneticPr fontId="1"/>
  </si>
  <si>
    <t>六段</t>
    <rPh sb="0" eb="2">
      <t>ロクダン</t>
    </rPh>
    <phoneticPr fontId="1"/>
  </si>
  <si>
    <t>七段</t>
    <rPh sb="0" eb="2">
      <t>ナナダン</t>
    </rPh>
    <phoneticPr fontId="1"/>
  </si>
  <si>
    <t>八段</t>
    <rPh sb="0" eb="2">
      <t>ハチダン</t>
    </rPh>
    <phoneticPr fontId="1"/>
  </si>
  <si>
    <t>立正大学付属立正</t>
    <phoneticPr fontId="2"/>
  </si>
  <si>
    <t>三鷹中等教育</t>
    <phoneticPr fontId="2"/>
  </si>
  <si>
    <t>(</t>
    <phoneticPr fontId="2"/>
  </si>
  <si>
    <t>)</t>
    <phoneticPr fontId="2"/>
  </si>
  <si>
    <t>ＰＭ4:00～ＰＭ5:00</t>
    <phoneticPr fontId="2"/>
  </si>
  <si>
    <t>入力データ処理欄(自動)</t>
    <rPh sb="0" eb="2">
      <t>ニュウリョク</t>
    </rPh>
    <rPh sb="5" eb="7">
      <t>ショリ</t>
    </rPh>
    <rPh sb="7" eb="8">
      <t>ラン</t>
    </rPh>
    <rPh sb="9" eb="11">
      <t>ジドウ</t>
    </rPh>
    <phoneticPr fontId="2"/>
  </si>
  <si>
    <t>部員No</t>
    <rPh sb="0" eb="2">
      <t>ブイン</t>
    </rPh>
    <phoneticPr fontId="2"/>
  </si>
  <si>
    <t>生徒
責任者</t>
    <rPh sb="0" eb="2">
      <t>セイト</t>
    </rPh>
    <rPh sb="3" eb="6">
      <t>セキニンシャ</t>
    </rPh>
    <phoneticPr fontId="2"/>
  </si>
  <si>
    <t>氏名</t>
    <rPh sb="0" eb="2">
      <t>シメイ</t>
    </rPh>
    <phoneticPr fontId="2"/>
  </si>
  <si>
    <t>男女</t>
    <rPh sb="0" eb="2">
      <t>ダンジョ</t>
    </rPh>
    <phoneticPr fontId="2"/>
  </si>
  <si>
    <t>生年月日</t>
    <rPh sb="0" eb="2">
      <t>セイネン</t>
    </rPh>
    <rPh sb="2" eb="4">
      <t>ガッピ</t>
    </rPh>
    <phoneticPr fontId="2"/>
  </si>
  <si>
    <t>現有
段位</t>
    <rPh sb="0" eb="2">
      <t>ゲンユウ</t>
    </rPh>
    <rPh sb="3" eb="5">
      <t>ダンイ</t>
    </rPh>
    <phoneticPr fontId="2"/>
  </si>
  <si>
    <t>左　取得年月日</t>
    <rPh sb="0" eb="1">
      <t>ヒダリ</t>
    </rPh>
    <rPh sb="2" eb="4">
      <t>シュトク</t>
    </rPh>
    <rPh sb="4" eb="7">
      <t>ネンガッピ</t>
    </rPh>
    <phoneticPr fontId="2"/>
  </si>
  <si>
    <t>左　取得場所</t>
    <rPh sb="0" eb="1">
      <t>ヒダリ</t>
    </rPh>
    <rPh sb="2" eb="4">
      <t>シュトク</t>
    </rPh>
    <rPh sb="4" eb="6">
      <t>バショ</t>
    </rPh>
    <phoneticPr fontId="2"/>
  </si>
  <si>
    <t>全剣連番号</t>
    <rPh sb="0" eb="1">
      <t>ゼン</t>
    </rPh>
    <rPh sb="1" eb="3">
      <t>ケンレン</t>
    </rPh>
    <rPh sb="3" eb="5">
      <t>バンゴウ</t>
    </rPh>
    <phoneticPr fontId="2"/>
  </si>
  <si>
    <t>郵便番号</t>
    <phoneticPr fontId="2"/>
  </si>
  <si>
    <t>本人住所</t>
    <rPh sb="0" eb="2">
      <t>ホンニン</t>
    </rPh>
    <rPh sb="2" eb="4">
      <t>ジュウショ</t>
    </rPh>
    <phoneticPr fontId="2"/>
  </si>
  <si>
    <t>電話</t>
    <rPh sb="0" eb="2">
      <t>デンワ</t>
    </rPh>
    <phoneticPr fontId="2"/>
  </si>
  <si>
    <t>元号</t>
    <rPh sb="0" eb="2">
      <t>ゲンゴウ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</si>
  <si>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</si>
  <si>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</si>
  <si>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県区市</t>
    <rPh sb="0" eb="1">
      <t>ケン</t>
    </rPh>
    <rPh sb="1" eb="2">
      <t>ク</t>
    </rPh>
    <rPh sb="2" eb="3">
      <t>シ</t>
    </rPh>
    <phoneticPr fontId="2"/>
  </si>
  <si>
    <t>受審場所</t>
    <rPh sb="0" eb="1">
      <t>ウケ</t>
    </rPh>
    <rPh sb="1" eb="2">
      <t>シン</t>
    </rPh>
    <rPh sb="2" eb="4">
      <t>バショ</t>
    </rPh>
    <phoneticPr fontId="2"/>
  </si>
  <si>
    <t>例</t>
    <rPh sb="0" eb="1">
      <t>レイ</t>
    </rPh>
    <phoneticPr fontId="2"/>
  </si>
  <si>
    <t>男</t>
  </si>
  <si>
    <t>平</t>
  </si>
  <si>
    <t>区</t>
  </si>
  <si>
    <t>東京都○○○○区○○町１－２－３４　○○○○マンション○○</t>
    <rPh sb="0" eb="3">
      <t>トウキョウト</t>
    </rPh>
    <rPh sb="7" eb="8">
      <t>ク</t>
    </rPh>
    <rPh sb="10" eb="11">
      <t>マチ</t>
    </rPh>
    <phoneticPr fontId="2"/>
  </si>
  <si>
    <t>(</t>
    <phoneticPr fontId="2"/>
  </si>
  <si>
    <t>)</t>
    <phoneticPr fontId="2"/>
  </si>
  <si>
    <t>個人番号</t>
    <rPh sb="0" eb="2">
      <t>コジン</t>
    </rPh>
    <rPh sb="2" eb="4">
      <t>バンゴウ</t>
    </rPh>
    <phoneticPr fontId="2"/>
  </si>
  <si>
    <t>女子大会</t>
    <rPh sb="0" eb="2">
      <t>ジョシ</t>
    </rPh>
    <rPh sb="2" eb="4">
      <t>タイカイ</t>
    </rPh>
    <phoneticPr fontId="2"/>
  </si>
  <si>
    <t>男子大会</t>
    <rPh sb="0" eb="2">
      <t>ダンシ</t>
    </rPh>
    <rPh sb="2" eb="4">
      <t>タイカイ</t>
    </rPh>
    <phoneticPr fontId="2"/>
  </si>
  <si>
    <t>〔</t>
    <phoneticPr fontId="2"/>
  </si>
  <si>
    <t>日提出</t>
    <rPh sb="0" eb="1">
      <t>ニチ</t>
    </rPh>
    <rPh sb="1" eb="3">
      <t>テイシュツ</t>
    </rPh>
    <phoneticPr fontId="2"/>
  </si>
  <si>
    <t>〕</t>
    <phoneticPr fontId="2"/>
  </si>
  <si>
    <t>東京都高体連剣道専門部、東京都剣道連盟登録用紙</t>
    <rPh sb="0" eb="2">
      <t>トウキョウ</t>
    </rPh>
    <rPh sb="2" eb="3">
      <t>ト</t>
    </rPh>
    <rPh sb="3" eb="6">
      <t>コウタイレン</t>
    </rPh>
    <rPh sb="6" eb="8">
      <t>ケンドウ</t>
    </rPh>
    <rPh sb="8" eb="10">
      <t>センモン</t>
    </rPh>
    <rPh sb="10" eb="11">
      <t>ブ</t>
    </rPh>
    <rPh sb="12" eb="14">
      <t>トウキョウ</t>
    </rPh>
    <rPh sb="14" eb="15">
      <t>ト</t>
    </rPh>
    <rPh sb="15" eb="17">
      <t>ケンドウ</t>
    </rPh>
    <rPh sb="17" eb="19">
      <t>レンメイ</t>
    </rPh>
    <rPh sb="19" eb="21">
      <t>トウロク</t>
    </rPh>
    <rPh sb="21" eb="23">
      <t>ヨウシ</t>
    </rPh>
    <phoneticPr fontId="2"/>
  </si>
  <si>
    <t>学校名</t>
    <rPh sb="0" eb="2">
      <t>ガッコウ</t>
    </rPh>
    <rPh sb="2" eb="3">
      <t>メイ</t>
    </rPh>
    <phoneticPr fontId="2"/>
  </si>
  <si>
    <t>登録番号</t>
    <rPh sb="0" eb="2">
      <t>トウロク</t>
    </rPh>
    <rPh sb="2" eb="4">
      <t>バンゴウ</t>
    </rPh>
    <phoneticPr fontId="2"/>
  </si>
  <si>
    <t>-</t>
    <phoneticPr fontId="2"/>
  </si>
  <si>
    <t>所在地</t>
    <rPh sb="0" eb="3">
      <t>ショザイチ</t>
    </rPh>
    <phoneticPr fontId="2"/>
  </si>
  <si>
    <t>電話</t>
    <phoneticPr fontId="2"/>
  </si>
  <si>
    <t>（</t>
    <phoneticPr fontId="2"/>
  </si>
  <si>
    <t>）</t>
    <phoneticPr fontId="2"/>
  </si>
  <si>
    <t>顧問教師名</t>
    <phoneticPr fontId="2"/>
  </si>
  <si>
    <t>現有</t>
    <rPh sb="0" eb="1">
      <t>ゲン</t>
    </rPh>
    <rPh sb="1" eb="2">
      <t>ユウ</t>
    </rPh>
    <phoneticPr fontId="2"/>
  </si>
  <si>
    <t>左</t>
    <rPh sb="0" eb="1">
      <t>サ</t>
    </rPh>
    <phoneticPr fontId="2"/>
  </si>
  <si>
    <t>　左</t>
    <rPh sb="1" eb="2">
      <t>サ</t>
    </rPh>
    <phoneticPr fontId="2"/>
  </si>
  <si>
    <t>全剣連番号</t>
    <rPh sb="0" eb="1">
      <t>ゼン</t>
    </rPh>
    <rPh sb="1" eb="2">
      <t>ケン</t>
    </rPh>
    <rPh sb="2" eb="4">
      <t>レンバン</t>
    </rPh>
    <rPh sb="4" eb="5">
      <t>ゴウ</t>
    </rPh>
    <phoneticPr fontId="2"/>
  </si>
  <si>
    <t>〒</t>
    <phoneticPr fontId="2"/>
  </si>
  <si>
    <t>本人現住所</t>
    <rPh sb="0" eb="2">
      <t>ホンニン</t>
    </rPh>
    <rPh sb="2" eb="5">
      <t>ゲンジュウショ</t>
    </rPh>
    <phoneticPr fontId="2"/>
  </si>
  <si>
    <t>ＴＥＬ</t>
    <phoneticPr fontId="2"/>
  </si>
  <si>
    <t>段級位</t>
    <rPh sb="0" eb="1">
      <t>ダン</t>
    </rPh>
    <rPh sb="1" eb="2">
      <t>キュウ</t>
    </rPh>
    <rPh sb="2" eb="3">
      <t>イ</t>
    </rPh>
    <phoneticPr fontId="2"/>
  </si>
  <si>
    <t>取得年月日</t>
    <rPh sb="0" eb="2">
      <t>シュトク</t>
    </rPh>
    <rPh sb="2" eb="5">
      <t>ネンガッピ</t>
    </rPh>
    <phoneticPr fontId="2"/>
  </si>
  <si>
    <t>取得場所</t>
    <rPh sb="0" eb="2">
      <t>シュトク</t>
    </rPh>
    <rPh sb="2" eb="4">
      <t>バショ</t>
    </rPh>
    <phoneticPr fontId="2"/>
  </si>
  <si>
    <t>)</t>
    <phoneticPr fontId="2"/>
  </si>
  <si>
    <t>５．学校長氏名（全角）</t>
    <rPh sb="2" eb="5">
      <t>ガッコウチョウ</t>
    </rPh>
    <rPh sb="5" eb="7">
      <t>シメイ</t>
    </rPh>
    <rPh sb="8" eb="10">
      <t>ゼンカク</t>
    </rPh>
    <phoneticPr fontId="2"/>
  </si>
  <si>
    <t>３人登録のチームの場合、選手入力欄は中堅・副将・大将。
４人登録のチームの場合、選手入力欄は次鋒・中堅・副将・大将。
フリーオーダーの場合は、1から順番に入力してください。</t>
    <phoneticPr fontId="2"/>
  </si>
  <si>
    <t>大会日(予選日)</t>
    <phoneticPr fontId="2"/>
  </si>
  <si>
    <t>注意</t>
    <phoneticPr fontId="2"/>
  </si>
  <si>
    <t>誕生日</t>
    <phoneticPr fontId="2"/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</si>
  <si>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</si>
  <si>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</si>
  <si>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</si>
  <si>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</si>
  <si>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</si>
  <si>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</si>
  <si>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</si>
  <si>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</si>
  <si>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</si>
  <si>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</si>
  <si>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</si>
  <si>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</si>
  <si>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</si>
  <si>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</si>
  <si>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</si>
  <si>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シリアル値</t>
    <phoneticPr fontId="2"/>
  </si>
  <si>
    <t>異常なし</t>
    <phoneticPr fontId="2"/>
  </si>
  <si>
    <t>異常あり</t>
    <phoneticPr fontId="2"/>
  </si>
  <si>
    <t>職名</t>
    <phoneticPr fontId="2"/>
  </si>
  <si>
    <t>審　判　員　要　項</t>
    <rPh sb="0" eb="1">
      <t>シン</t>
    </rPh>
    <rPh sb="2" eb="3">
      <t>ハン</t>
    </rPh>
    <rPh sb="4" eb="5">
      <t>イン</t>
    </rPh>
    <rPh sb="6" eb="7">
      <t>ヨウ</t>
    </rPh>
    <rPh sb="8" eb="9">
      <t>コウ</t>
    </rPh>
    <phoneticPr fontId="2"/>
  </si>
  <si>
    <t>＜提出日　平成</t>
    <rPh sb="1" eb="3">
      <t>テイシュツ</t>
    </rPh>
    <rPh sb="3" eb="4">
      <t>ビ</t>
    </rPh>
    <rPh sb="5" eb="7">
      <t>ヘイセイ</t>
    </rPh>
    <phoneticPr fontId="2"/>
  </si>
  <si>
    <t>日＞</t>
    <rPh sb="0" eb="1">
      <t>ニチ</t>
    </rPh>
    <phoneticPr fontId="2"/>
  </si>
  <si>
    <t>大　会　名</t>
    <rPh sb="0" eb="1">
      <t>ダイ</t>
    </rPh>
    <rPh sb="2" eb="3">
      <t>カイ</t>
    </rPh>
    <rPh sb="4" eb="5">
      <t>メイ</t>
    </rPh>
    <phoneticPr fontId="2"/>
  </si>
  <si>
    <t>会　　　場</t>
    <rPh sb="0" eb="1">
      <t>カイ</t>
    </rPh>
    <rPh sb="4" eb="5">
      <t>バ</t>
    </rPh>
    <phoneticPr fontId="2"/>
  </si>
  <si>
    <t>東京武道館</t>
    <rPh sb="0" eb="2">
      <t>トウキョウ</t>
    </rPh>
    <rPh sb="2" eb="5">
      <t>ブドウカン</t>
    </rPh>
    <phoneticPr fontId="2"/>
  </si>
  <si>
    <t>日　　　時</t>
    <rPh sb="0" eb="1">
      <t>ヒ</t>
    </rPh>
    <rPh sb="4" eb="5">
      <t>ジ</t>
    </rPh>
    <phoneticPr fontId="2"/>
  </si>
  <si>
    <t>AM9:00開場</t>
    <rPh sb="6" eb="8">
      <t>カイジョウ</t>
    </rPh>
    <phoneticPr fontId="2"/>
  </si>
  <si>
    <t>＊役員・審判員打ち合わせは、各大会とも開場時間の20分後に審判控室にて行いますので、</t>
    <rPh sb="1" eb="3">
      <t>ヤクイン</t>
    </rPh>
    <rPh sb="4" eb="6">
      <t>シンパン</t>
    </rPh>
    <rPh sb="6" eb="7">
      <t>イン</t>
    </rPh>
    <rPh sb="7" eb="8">
      <t>ウ</t>
    </rPh>
    <rPh sb="9" eb="10">
      <t>ア</t>
    </rPh>
    <rPh sb="14" eb="15">
      <t>カク</t>
    </rPh>
    <rPh sb="15" eb="17">
      <t>タイカイ</t>
    </rPh>
    <rPh sb="19" eb="21">
      <t>カイジョウ</t>
    </rPh>
    <rPh sb="21" eb="23">
      <t>ジカン</t>
    </rPh>
    <rPh sb="26" eb="27">
      <t>フン</t>
    </rPh>
    <rPh sb="27" eb="28">
      <t>ゴ</t>
    </rPh>
    <rPh sb="29" eb="31">
      <t>シンパン</t>
    </rPh>
    <rPh sb="31" eb="33">
      <t>ヒカエシツ</t>
    </rPh>
    <rPh sb="35" eb="36">
      <t>オコナ</t>
    </rPh>
    <phoneticPr fontId="2"/>
  </si>
  <si>
    <t>　ご集合ください。</t>
    <rPh sb="2" eb="4">
      <t>シュウゴウ</t>
    </rPh>
    <phoneticPr fontId="2"/>
  </si>
  <si>
    <t>＊当日の服装は、全日本剣道連盟の服装規定で行います。</t>
    <rPh sb="1" eb="3">
      <t>トウジツ</t>
    </rPh>
    <rPh sb="4" eb="6">
      <t>フクソウ</t>
    </rPh>
    <rPh sb="8" eb="11">
      <t>ゼンニホン</t>
    </rPh>
    <rPh sb="11" eb="13">
      <t>ケンドウ</t>
    </rPh>
    <rPh sb="13" eb="15">
      <t>レンメイ</t>
    </rPh>
    <rPh sb="16" eb="18">
      <t>フクソウ</t>
    </rPh>
    <rPh sb="18" eb="20">
      <t>キテイ</t>
    </rPh>
    <rPh sb="21" eb="22">
      <t>オコナ</t>
    </rPh>
    <phoneticPr fontId="2"/>
  </si>
  <si>
    <t>＊大会運営等の理由で、役員としてお手伝いいただくこともあります。ご了承ください。</t>
    <rPh sb="1" eb="3">
      <t>タイカイ</t>
    </rPh>
    <rPh sb="3" eb="6">
      <t>ウンエイトウ</t>
    </rPh>
    <rPh sb="7" eb="9">
      <t>リユウ</t>
    </rPh>
    <rPh sb="11" eb="13">
      <t>ヤクイン</t>
    </rPh>
    <rPh sb="17" eb="19">
      <t>テツダ</t>
    </rPh>
    <rPh sb="33" eb="35">
      <t>リョウショウ</t>
    </rPh>
    <phoneticPr fontId="2"/>
  </si>
  <si>
    <t>キリトリセン</t>
    <phoneticPr fontId="2"/>
  </si>
  <si>
    <t>東京都高等学校新人剣道大会　 審判員出欠書</t>
    <rPh sb="0" eb="2">
      <t>トウキョウ</t>
    </rPh>
    <rPh sb="2" eb="3">
      <t>ト</t>
    </rPh>
    <rPh sb="3" eb="5">
      <t>コウトウ</t>
    </rPh>
    <rPh sb="5" eb="7">
      <t>ガッコウ</t>
    </rPh>
    <rPh sb="7" eb="9">
      <t>シンジン</t>
    </rPh>
    <rPh sb="9" eb="11">
      <t>ケンドウ</t>
    </rPh>
    <rPh sb="11" eb="13">
      <t>タイカイ</t>
    </rPh>
    <rPh sb="15" eb="18">
      <t>シンパンイン</t>
    </rPh>
    <rPh sb="18" eb="20">
      <t>シュッケツ</t>
    </rPh>
    <rPh sb="20" eb="21">
      <t>ショ</t>
    </rPh>
    <phoneticPr fontId="2"/>
  </si>
  <si>
    <t>第　　　支部</t>
    <rPh sb="0" eb="1">
      <t>ダイ</t>
    </rPh>
    <rPh sb="4" eb="6">
      <t>シブ</t>
    </rPh>
    <phoneticPr fontId="2"/>
  </si>
  <si>
    <t>学校登録番号：</t>
    <rPh sb="0" eb="2">
      <t>ガッコウ</t>
    </rPh>
    <rPh sb="2" eb="4">
      <t>トウロク</t>
    </rPh>
    <rPh sb="4" eb="6">
      <t>バンゴウ</t>
    </rPh>
    <phoneticPr fontId="2"/>
  </si>
  <si>
    <t>学　校　名</t>
    <rPh sb="0" eb="1">
      <t>ガク</t>
    </rPh>
    <rPh sb="2" eb="3">
      <t>コウ</t>
    </rPh>
    <rPh sb="4" eb="5">
      <t>メイ</t>
    </rPh>
    <phoneticPr fontId="2"/>
  </si>
  <si>
    <t>氏　　名</t>
    <rPh sb="0" eb="1">
      <t>シ</t>
    </rPh>
    <rPh sb="3" eb="4">
      <t>メイ</t>
    </rPh>
    <phoneticPr fontId="2"/>
  </si>
  <si>
    <t>称号</t>
    <rPh sb="0" eb="2">
      <t>ショウゴウ</t>
    </rPh>
    <phoneticPr fontId="2"/>
  </si>
  <si>
    <t>段位</t>
    <rPh sb="0" eb="2">
      <t>ダンイ</t>
    </rPh>
    <phoneticPr fontId="2"/>
  </si>
  <si>
    <t>支部予選</t>
    <rPh sb="0" eb="2">
      <t>シブ</t>
    </rPh>
    <rPh sb="2" eb="4">
      <t>ヨセン</t>
    </rPh>
    <phoneticPr fontId="2"/>
  </si>
  <si>
    <t>都大会</t>
    <rPh sb="0" eb="1">
      <t>ト</t>
    </rPh>
    <rPh sb="1" eb="3">
      <t>タイカイ</t>
    </rPh>
    <phoneticPr fontId="2"/>
  </si>
  <si>
    <t>通信欄（住所の変更や、昇段された方はご連絡ください。）</t>
    <rPh sb="0" eb="3">
      <t>ツウシンラン</t>
    </rPh>
    <rPh sb="4" eb="6">
      <t>ジュウショ</t>
    </rPh>
    <rPh sb="7" eb="9">
      <t>ヘンコウ</t>
    </rPh>
    <rPh sb="11" eb="13">
      <t>ショウダン</t>
    </rPh>
    <rPh sb="16" eb="17">
      <t>カタ</t>
    </rPh>
    <rPh sb="19" eb="21">
      <t>レンラク</t>
    </rPh>
    <phoneticPr fontId="2"/>
  </si>
  <si>
    <t>＊本部使用欄</t>
    <rPh sb="1" eb="3">
      <t>ホンブ</t>
    </rPh>
    <rPh sb="3" eb="5">
      <t>シヨウ</t>
    </rPh>
    <rPh sb="5" eb="6">
      <t>ラン</t>
    </rPh>
    <phoneticPr fontId="2"/>
  </si>
  <si>
    <t>氏名</t>
    <phoneticPr fontId="2"/>
  </si>
  <si>
    <t>称号</t>
    <phoneticPr fontId="2"/>
  </si>
  <si>
    <t>段位</t>
    <phoneticPr fontId="2"/>
  </si>
  <si>
    <t>年齢</t>
    <phoneticPr fontId="2"/>
  </si>
  <si>
    <t>出席</t>
    <phoneticPr fontId="2"/>
  </si>
  <si>
    <t>欠席</t>
    <phoneticPr fontId="2"/>
  </si>
  <si>
    <t>-</t>
    <phoneticPr fontId="2"/>
  </si>
  <si>
    <t>年度</t>
    <rPh sb="0" eb="2">
      <t>ネンド</t>
    </rPh>
    <phoneticPr fontId="2"/>
  </si>
  <si>
    <t>顧問名</t>
    <rPh sb="0" eb="2">
      <t>コモン</t>
    </rPh>
    <rPh sb="2" eb="3">
      <t>メイ</t>
    </rPh>
    <phoneticPr fontId="2"/>
  </si>
  <si>
    <t>下記人数を登録します</t>
    <rPh sb="0" eb="2">
      <t>カキ</t>
    </rPh>
    <rPh sb="2" eb="4">
      <t>ニンズウ</t>
    </rPh>
    <rPh sb="5" eb="7">
      <t>トウロク</t>
    </rPh>
    <phoneticPr fontId="2"/>
  </si>
  <si>
    <t>１級以下</t>
    <rPh sb="1" eb="2">
      <t>キュウ</t>
    </rPh>
    <rPh sb="2" eb="4">
      <t>イカ</t>
    </rPh>
    <phoneticPr fontId="2"/>
  </si>
  <si>
    <t>初段</t>
    <rPh sb="0" eb="2">
      <t>ショダン</t>
    </rPh>
    <phoneticPr fontId="2"/>
  </si>
  <si>
    <t>弐段</t>
    <rPh sb="0" eb="1">
      <t>ニ</t>
    </rPh>
    <rPh sb="1" eb="2">
      <t>ダン</t>
    </rPh>
    <phoneticPr fontId="2"/>
  </si>
  <si>
    <t>参段</t>
    <rPh sb="0" eb="1">
      <t>サン</t>
    </rPh>
    <rPh sb="1" eb="2">
      <t>ダン</t>
    </rPh>
    <phoneticPr fontId="2"/>
  </si>
  <si>
    <t>計</t>
    <rPh sb="0" eb="1">
      <t>ケイ</t>
    </rPh>
    <phoneticPr fontId="2"/>
  </si>
  <si>
    <t>※有段者計</t>
    <rPh sb="1" eb="4">
      <t>ユウダンシャ</t>
    </rPh>
    <rPh sb="4" eb="5">
      <t>ケイ</t>
    </rPh>
    <phoneticPr fontId="2"/>
  </si>
  <si>
    <t>納入額</t>
    <rPh sb="0" eb="2">
      <t>ノウニュウ</t>
    </rPh>
    <rPh sb="2" eb="3">
      <t>ガク</t>
    </rPh>
    <phoneticPr fontId="2"/>
  </si>
  <si>
    <t>登録費</t>
    <rPh sb="0" eb="2">
      <t>トウロク</t>
    </rPh>
    <rPh sb="2" eb="3">
      <t>ヒ</t>
    </rPh>
    <phoneticPr fontId="2"/>
  </si>
  <si>
    <t>名×１，７００円＝</t>
    <rPh sb="0" eb="1">
      <t>メイ</t>
    </rPh>
    <rPh sb="7" eb="8">
      <t>エン</t>
    </rPh>
    <phoneticPr fontId="2"/>
  </si>
  <si>
    <t>円</t>
    <rPh sb="0" eb="1">
      <t>エン</t>
    </rPh>
    <phoneticPr fontId="2"/>
  </si>
  <si>
    <t>保険料</t>
    <rPh sb="0" eb="2">
      <t>ホケン</t>
    </rPh>
    <rPh sb="2" eb="3">
      <t>リョウ</t>
    </rPh>
    <phoneticPr fontId="2"/>
  </si>
  <si>
    <t>名×　　３００円＝</t>
    <rPh sb="0" eb="1">
      <t>メイ</t>
    </rPh>
    <rPh sb="7" eb="8">
      <t>エン</t>
    </rPh>
    <phoneticPr fontId="2"/>
  </si>
  <si>
    <t>領　収　書</t>
    <rPh sb="0" eb="1">
      <t>リョウ</t>
    </rPh>
    <rPh sb="2" eb="3">
      <t>オサム</t>
    </rPh>
    <rPh sb="4" eb="5">
      <t>ショ</t>
    </rPh>
    <phoneticPr fontId="2"/>
  </si>
  <si>
    <t>殿</t>
    <rPh sb="0" eb="1">
      <t>ドノ</t>
    </rPh>
    <phoneticPr fontId="2"/>
  </si>
  <si>
    <t>１．金</t>
    <rPh sb="2" eb="3">
      <t>キン</t>
    </rPh>
    <phoneticPr fontId="2"/>
  </si>
  <si>
    <t>円也</t>
  </si>
  <si>
    <t>但し個人登録</t>
    <rPh sb="0" eb="1">
      <t>タダ</t>
    </rPh>
    <rPh sb="2" eb="4">
      <t>コジン</t>
    </rPh>
    <rPh sb="4" eb="6">
      <t>トウロク</t>
    </rPh>
    <phoneticPr fontId="2"/>
  </si>
  <si>
    <t>名分として領収致しました。</t>
    <phoneticPr fontId="2"/>
  </si>
  <si>
    <t>但し保険料</t>
    <rPh sb="0" eb="1">
      <t>タダ</t>
    </rPh>
    <phoneticPr fontId="2"/>
  </si>
  <si>
    <t>主任教諭</t>
    <phoneticPr fontId="1"/>
  </si>
  <si>
    <t>教諭</t>
    <phoneticPr fontId="1"/>
  </si>
  <si>
    <t>大会申込日</t>
    <rPh sb="0" eb="2">
      <t>タイカイ</t>
    </rPh>
    <rPh sb="2" eb="4">
      <t>モウシコミ</t>
    </rPh>
    <rPh sb="4" eb="5">
      <t>ヒ</t>
    </rPh>
    <phoneticPr fontId="2"/>
  </si>
  <si>
    <t>曜日</t>
    <rPh sb="0" eb="2">
      <t>ヨウビ</t>
    </rPh>
    <phoneticPr fontId="2"/>
  </si>
  <si>
    <t>火</t>
    <rPh sb="0" eb="1">
      <t>ヒ</t>
    </rPh>
    <phoneticPr fontId="2"/>
  </si>
  <si>
    <t>大会名</t>
    <rPh sb="0" eb="2">
      <t>タイカイ</t>
    </rPh>
    <rPh sb="2" eb="3">
      <t>ナ</t>
    </rPh>
    <phoneticPr fontId="2"/>
  </si>
  <si>
    <t>東京都高等学校新人剣道大会</t>
    <rPh sb="0" eb="3">
      <t>トウキョウト</t>
    </rPh>
    <rPh sb="3" eb="5">
      <t>コウトウ</t>
    </rPh>
    <rPh sb="5" eb="7">
      <t>ガッコウ</t>
    </rPh>
    <rPh sb="7" eb="9">
      <t>シンジン</t>
    </rPh>
    <rPh sb="9" eb="11">
      <t>ケンドウ</t>
    </rPh>
    <rPh sb="11" eb="13">
      <t>タイカイ</t>
    </rPh>
    <phoneticPr fontId="2"/>
  </si>
  <si>
    <t>（男子）申込書</t>
  </si>
  <si>
    <t>（男子団体）参加費として</t>
  </si>
  <si>
    <t>但し</t>
    <rPh sb="0" eb="1">
      <t>タダ</t>
    </rPh>
    <phoneticPr fontId="2"/>
  </si>
  <si>
    <t>（女子団体）参加費として</t>
    <rPh sb="1" eb="3">
      <t>ジョシ</t>
    </rPh>
    <phoneticPr fontId="2"/>
  </si>
  <si>
    <t>（女子）申込書</t>
    <rPh sb="1" eb="3">
      <t>ジョシ</t>
    </rPh>
    <phoneticPr fontId="2"/>
  </si>
  <si>
    <t>大会日(本戦日)</t>
    <rPh sb="4" eb="6">
      <t>ホンセン</t>
    </rPh>
    <rPh sb="6" eb="7">
      <t>ヒ</t>
    </rPh>
    <phoneticPr fontId="2"/>
  </si>
  <si>
    <t>12／17～1/9の間のいずれか</t>
    <rPh sb="10" eb="11">
      <t>アイダ</t>
    </rPh>
    <phoneticPr fontId="2"/>
  </si>
  <si>
    <t>1／21日（土）</t>
    <rPh sb="4" eb="5">
      <t>ニチ</t>
    </rPh>
    <rPh sb="6" eb="7">
      <t>ド</t>
    </rPh>
    <phoneticPr fontId="2"/>
  </si>
  <si>
    <t>審　判　員　登　録　書</t>
    <rPh sb="0" eb="1">
      <t>シン</t>
    </rPh>
    <rPh sb="2" eb="3">
      <t>ハン</t>
    </rPh>
    <rPh sb="4" eb="5">
      <t>イン</t>
    </rPh>
    <rPh sb="6" eb="7">
      <t>ノボル</t>
    </rPh>
    <rPh sb="8" eb="9">
      <t>ロク</t>
    </rPh>
    <rPh sb="10" eb="11">
      <t>ショ</t>
    </rPh>
    <phoneticPr fontId="2"/>
  </si>
  <si>
    <t>＊この資料は、高体連剣道専門部の審判表を作成する大切な基礎資料です。</t>
    <rPh sb="3" eb="5">
      <t>シリョウ</t>
    </rPh>
    <rPh sb="7" eb="10">
      <t>コウタイレン</t>
    </rPh>
    <rPh sb="10" eb="12">
      <t>ケンドウ</t>
    </rPh>
    <rPh sb="12" eb="14">
      <t>センモン</t>
    </rPh>
    <rPh sb="14" eb="15">
      <t>ブ</t>
    </rPh>
    <rPh sb="16" eb="18">
      <t>シンパン</t>
    </rPh>
    <rPh sb="18" eb="19">
      <t>ヒョウ</t>
    </rPh>
    <rPh sb="20" eb="22">
      <t>サクセイ</t>
    </rPh>
    <rPh sb="24" eb="26">
      <t>タイセツ</t>
    </rPh>
    <rPh sb="27" eb="29">
      <t>キソ</t>
    </rPh>
    <rPh sb="29" eb="31">
      <t>シリョウ</t>
    </rPh>
    <phoneticPr fontId="2"/>
  </si>
  <si>
    <r>
      <t>　各加盟校で、</t>
    </r>
    <r>
      <rPr>
        <b/>
        <u/>
        <sz val="11"/>
        <rFont val="ＭＳ 明朝"/>
        <family val="1"/>
        <charset val="128"/>
      </rPr>
      <t>剣道四段以上で審判員として責任のもてる人</t>
    </r>
    <r>
      <rPr>
        <sz val="11"/>
        <rFont val="ＭＳ 明朝"/>
        <family val="1"/>
        <charset val="128"/>
      </rPr>
      <t>を推薦してください。</t>
    </r>
    <rPh sb="1" eb="2">
      <t>カク</t>
    </rPh>
    <rPh sb="2" eb="5">
      <t>カメイコウ</t>
    </rPh>
    <rPh sb="7" eb="9">
      <t>ケンドウ</t>
    </rPh>
    <rPh sb="9" eb="11">
      <t>ヨンダン</t>
    </rPh>
    <rPh sb="11" eb="13">
      <t>イジョウ</t>
    </rPh>
    <rPh sb="14" eb="17">
      <t>シンパンイン</t>
    </rPh>
    <rPh sb="20" eb="22">
      <t>セキニン</t>
    </rPh>
    <rPh sb="26" eb="27">
      <t>ヒト</t>
    </rPh>
    <rPh sb="28" eb="30">
      <t>スイセン</t>
    </rPh>
    <phoneticPr fontId="2"/>
  </si>
  <si>
    <t>＊部との関係の項は、下記を参照して正確にご記入ください。（役員の先生方も記入）</t>
    <rPh sb="1" eb="2">
      <t>ブ</t>
    </rPh>
    <rPh sb="4" eb="6">
      <t>カンケイ</t>
    </rPh>
    <rPh sb="7" eb="8">
      <t>コウ</t>
    </rPh>
    <rPh sb="10" eb="12">
      <t>カキ</t>
    </rPh>
    <rPh sb="13" eb="15">
      <t>サンショウ</t>
    </rPh>
    <rPh sb="17" eb="19">
      <t>セイカク</t>
    </rPh>
    <rPh sb="21" eb="23">
      <t>キニュウ</t>
    </rPh>
    <rPh sb="29" eb="31">
      <t>ヤクイン</t>
    </rPh>
    <rPh sb="32" eb="35">
      <t>センセイガタ</t>
    </rPh>
    <rPh sb="36" eb="38">
      <t>キニュウ</t>
    </rPh>
    <phoneticPr fontId="2"/>
  </si>
  <si>
    <t>部との関係</t>
    <rPh sb="0" eb="1">
      <t>ブ</t>
    </rPh>
    <rPh sb="3" eb="5">
      <t>カンケイ</t>
    </rPh>
    <phoneticPr fontId="2"/>
  </si>
  <si>
    <t>高体連役職名</t>
    <rPh sb="0" eb="3">
      <t>コウタイレン</t>
    </rPh>
    <rPh sb="3" eb="6">
      <t>ヤクショクメイ</t>
    </rPh>
    <phoneticPr fontId="2"/>
  </si>
  <si>
    <t>出身高校</t>
    <rPh sb="0" eb="2">
      <t>シュッシン</t>
    </rPh>
    <rPh sb="2" eb="4">
      <t>コウコウ</t>
    </rPh>
    <phoneticPr fontId="2"/>
  </si>
  <si>
    <t>出身大学</t>
    <rPh sb="0" eb="2">
      <t>シュッシン</t>
    </rPh>
    <rPh sb="2" eb="4">
      <t>ダイガク</t>
    </rPh>
    <phoneticPr fontId="2"/>
  </si>
  <si>
    <t>＊「高体連役職名」には「第○支部長」「総務委員」「競技委員」等お書きください。兼任されている場合は全てご記入ください。</t>
    <rPh sb="2" eb="3">
      <t>コウ</t>
    </rPh>
    <rPh sb="3" eb="4">
      <t>タイ</t>
    </rPh>
    <rPh sb="4" eb="5">
      <t>レン</t>
    </rPh>
    <rPh sb="5" eb="8">
      <t>ヤクショクメイ</t>
    </rPh>
    <rPh sb="12" eb="13">
      <t>ダイ</t>
    </rPh>
    <rPh sb="14" eb="17">
      <t>シブチョウ</t>
    </rPh>
    <rPh sb="19" eb="21">
      <t>ソウム</t>
    </rPh>
    <rPh sb="21" eb="23">
      <t>イイン</t>
    </rPh>
    <rPh sb="25" eb="27">
      <t>キョウギ</t>
    </rPh>
    <rPh sb="27" eb="29">
      <t>イイン</t>
    </rPh>
    <rPh sb="30" eb="31">
      <t>トウ</t>
    </rPh>
    <rPh sb="32" eb="33">
      <t>カ</t>
    </rPh>
    <rPh sb="39" eb="41">
      <t>ケンニン</t>
    </rPh>
    <rPh sb="46" eb="48">
      <t>バアイ</t>
    </rPh>
    <rPh sb="49" eb="50">
      <t>スベ</t>
    </rPh>
    <rPh sb="52" eb="54">
      <t>キニュウ</t>
    </rPh>
    <phoneticPr fontId="2"/>
  </si>
  <si>
    <t>郵便番号</t>
    <rPh sb="0" eb="4">
      <t>ユウビンバンゴウ</t>
    </rPh>
    <phoneticPr fontId="2"/>
  </si>
  <si>
    <t>-</t>
    <phoneticPr fontId="2"/>
  </si>
  <si>
    <t>FAX</t>
    <phoneticPr fontId="2"/>
  </si>
  <si>
    <r>
      <rPr>
        <sz val="11"/>
        <rFont val="ＭＳ 明朝"/>
        <family val="1"/>
        <charset val="128"/>
      </rPr>
      <t>第　　</t>
    </r>
    <rPh sb="0" eb="1">
      <t>ダイ</t>
    </rPh>
    <phoneticPr fontId="2"/>
  </si>
  <si>
    <r>
      <rPr>
        <sz val="11"/>
        <rFont val="ＭＳ 明朝"/>
        <family val="1"/>
        <charset val="128"/>
      </rPr>
      <t>支部</t>
    </r>
    <rPh sb="0" eb="2">
      <t>シブ</t>
    </rPh>
    <phoneticPr fontId="2"/>
  </si>
  <si>
    <r>
      <rPr>
        <sz val="11"/>
        <rFont val="ＭＳ 明朝"/>
        <family val="1"/>
        <charset val="128"/>
      </rPr>
      <t>学校登録番号：　</t>
    </r>
    <rPh sb="0" eb="2">
      <t>ガッコウ</t>
    </rPh>
    <rPh sb="2" eb="4">
      <t>トウロク</t>
    </rPh>
    <rPh sb="4" eb="6">
      <t>バンゴウ</t>
    </rPh>
    <phoneticPr fontId="2"/>
  </si>
  <si>
    <r>
      <rPr>
        <sz val="11"/>
        <rFont val="ＭＳ 明朝"/>
        <family val="1"/>
        <charset val="128"/>
      </rPr>
      <t>住　所</t>
    </r>
    <rPh sb="0" eb="1">
      <t>ジュウ</t>
    </rPh>
    <rPh sb="2" eb="3">
      <t>ショ</t>
    </rPh>
    <phoneticPr fontId="2"/>
  </si>
  <si>
    <r>
      <rPr>
        <sz val="11"/>
        <rFont val="ＭＳ 明朝"/>
        <family val="1"/>
        <charset val="128"/>
      </rPr>
      <t>〒</t>
    </r>
    <phoneticPr fontId="2"/>
  </si>
  <si>
    <r>
      <rPr>
        <sz val="11"/>
        <rFont val="ＭＳ 明朝"/>
        <family val="1"/>
        <charset val="128"/>
      </rPr>
      <t>ＴＥＬ</t>
    </r>
    <phoneticPr fontId="2"/>
  </si>
  <si>
    <r>
      <rPr>
        <sz val="11"/>
        <rFont val="ＭＳ 明朝"/>
        <family val="1"/>
        <charset val="128"/>
      </rPr>
      <t>ＦＡＸ</t>
    </r>
    <phoneticPr fontId="2"/>
  </si>
  <si>
    <t>顧　問</t>
    <rPh sb="0" eb="1">
      <t>カエリミ</t>
    </rPh>
    <rPh sb="2" eb="3">
      <t>トイ</t>
    </rPh>
    <phoneticPr fontId="2"/>
  </si>
  <si>
    <t>・・・学校の教職員（専任）で部の指導者。</t>
    <rPh sb="3" eb="5">
      <t>ガッコウ</t>
    </rPh>
    <rPh sb="6" eb="9">
      <t>キョウショクイン</t>
    </rPh>
    <rPh sb="10" eb="12">
      <t>センニン</t>
    </rPh>
    <rPh sb="14" eb="15">
      <t>ブ</t>
    </rPh>
    <rPh sb="16" eb="19">
      <t>シドウシャ</t>
    </rPh>
    <phoneticPr fontId="2"/>
  </si>
  <si>
    <t>・・・学校の依頼により、部の指導をしている先生。</t>
    <rPh sb="3" eb="5">
      <t>ガッコウ</t>
    </rPh>
    <rPh sb="6" eb="8">
      <t>イライ</t>
    </rPh>
    <rPh sb="12" eb="13">
      <t>ブ</t>
    </rPh>
    <rPh sb="14" eb="16">
      <t>シドウ</t>
    </rPh>
    <rPh sb="21" eb="23">
      <t>センセイ</t>
    </rPh>
    <phoneticPr fontId="2"/>
  </si>
  <si>
    <t>　</t>
  </si>
  <si>
    <t>　</t>
    <phoneticPr fontId="2"/>
  </si>
  <si>
    <t>東京都高等学校春季剣道大会兼関東大会予選</t>
    <rPh sb="0" eb="3">
      <t>トウキョウト</t>
    </rPh>
    <rPh sb="3" eb="5">
      <t>コウトウ</t>
    </rPh>
    <rPh sb="5" eb="7">
      <t>ガッコウ</t>
    </rPh>
    <rPh sb="7" eb="9">
      <t>シュンキ</t>
    </rPh>
    <rPh sb="9" eb="11">
      <t>ケンドウ</t>
    </rPh>
    <rPh sb="11" eb="13">
      <t>タイカイ</t>
    </rPh>
    <rPh sb="13" eb="14">
      <t>ケン</t>
    </rPh>
    <rPh sb="14" eb="16">
      <t>カントウ</t>
    </rPh>
    <rPh sb="16" eb="18">
      <t>タイカイ</t>
    </rPh>
    <rPh sb="18" eb="20">
      <t>ヨセン</t>
    </rPh>
    <phoneticPr fontId="2"/>
  </si>
  <si>
    <t>大会日(男子)</t>
    <rPh sb="4" eb="6">
      <t>ダンシ</t>
    </rPh>
    <phoneticPr fontId="2"/>
  </si>
  <si>
    <t>大会日(女子)</t>
    <rPh sb="4" eb="6">
      <t>ジョシ</t>
    </rPh>
    <phoneticPr fontId="2"/>
  </si>
  <si>
    <t>先鋒</t>
    <rPh sb="0" eb="2">
      <t>センポウ</t>
    </rPh>
    <phoneticPr fontId="2"/>
  </si>
  <si>
    <t>次鋒</t>
    <rPh sb="0" eb="2">
      <t>ジホウ</t>
    </rPh>
    <phoneticPr fontId="2"/>
  </si>
  <si>
    <t>中堅</t>
    <rPh sb="0" eb="2">
      <t>チュウケン</t>
    </rPh>
    <phoneticPr fontId="2"/>
  </si>
  <si>
    <t>副将</t>
    <rPh sb="0" eb="2">
      <t>フクショウ</t>
    </rPh>
    <phoneticPr fontId="2"/>
  </si>
  <si>
    <t>大将</t>
    <rPh sb="0" eb="2">
      <t>タイショウ</t>
    </rPh>
    <phoneticPr fontId="2"/>
  </si>
  <si>
    <t>補欠</t>
    <rPh sb="0" eb="2">
      <t>ホケツ</t>
    </rPh>
    <phoneticPr fontId="2"/>
  </si>
  <si>
    <t>男子団体</t>
    <rPh sb="0" eb="1">
      <t>オトコ</t>
    </rPh>
    <rPh sb="1" eb="2">
      <t>コ</t>
    </rPh>
    <rPh sb="2" eb="4">
      <t>ダンタイ</t>
    </rPh>
    <phoneticPr fontId="2"/>
  </si>
  <si>
    <t>AM9：00開場</t>
    <rPh sb="6" eb="8">
      <t>カイジョウ</t>
    </rPh>
    <phoneticPr fontId="2"/>
  </si>
  <si>
    <t>女子団体</t>
    <rPh sb="0" eb="1">
      <t>オンナ</t>
    </rPh>
    <rPh sb="1" eb="2">
      <t>コ</t>
    </rPh>
    <rPh sb="2" eb="4">
      <t>ダンタイ</t>
    </rPh>
    <phoneticPr fontId="2"/>
  </si>
  <si>
    <t>土</t>
    <rPh sb="0" eb="1">
      <t>ド</t>
    </rPh>
    <phoneticPr fontId="2"/>
  </si>
  <si>
    <t>)</t>
    <phoneticPr fontId="2"/>
  </si>
  <si>
    <t>個人戦</t>
    <rPh sb="0" eb="2">
      <t>コジン</t>
    </rPh>
    <rPh sb="2" eb="3">
      <t>セン</t>
    </rPh>
    <phoneticPr fontId="2"/>
  </si>
  <si>
    <t>(</t>
    <phoneticPr fontId="2"/>
  </si>
  <si>
    <t>AM12：00開場</t>
    <rPh sb="7" eb="9">
      <t>カイジョウ</t>
    </rPh>
    <phoneticPr fontId="2"/>
  </si>
  <si>
    <t>審判員出欠書</t>
  </si>
  <si>
    <t>男子団体</t>
    <rPh sb="0" eb="2">
      <t>ダンシ</t>
    </rPh>
    <rPh sb="2" eb="4">
      <t>ダンタイ</t>
    </rPh>
    <phoneticPr fontId="2"/>
  </si>
  <si>
    <t>女子団体</t>
    <rPh sb="0" eb="2">
      <t>ジョシ</t>
    </rPh>
    <rPh sb="2" eb="4">
      <t>ダンタイ</t>
    </rPh>
    <phoneticPr fontId="2"/>
  </si>
  <si>
    <t>4/24日(日)</t>
    <rPh sb="4" eb="5">
      <t>ヒ</t>
    </rPh>
    <rPh sb="6" eb="7">
      <t>ヒ</t>
    </rPh>
    <phoneticPr fontId="2"/>
  </si>
  <si>
    <t>個人戦</t>
    <rPh sb="0" eb="3">
      <t>コジンセン</t>
    </rPh>
    <phoneticPr fontId="2"/>
  </si>
  <si>
    <t>5/7日(土)</t>
    <rPh sb="3" eb="4">
      <t>ヒ</t>
    </rPh>
    <rPh sb="5" eb="6">
      <t>ツチ</t>
    </rPh>
    <phoneticPr fontId="2"/>
  </si>
  <si>
    <t>4/30日(土)</t>
    <rPh sb="4" eb="5">
      <t>ヒ</t>
    </rPh>
    <rPh sb="6" eb="7">
      <t>ツチ</t>
    </rPh>
    <phoneticPr fontId="2"/>
  </si>
  <si>
    <t>監督者氏名</t>
    <rPh sb="0" eb="3">
      <t>カントクシャ</t>
    </rPh>
    <rPh sb="3" eb="5">
      <t>シメイ</t>
    </rPh>
    <phoneticPr fontId="2"/>
  </si>
  <si>
    <t>男　　子</t>
    <rPh sb="0" eb="1">
      <t>オトコ</t>
    </rPh>
    <rPh sb="3" eb="4">
      <t>コ</t>
    </rPh>
    <phoneticPr fontId="2"/>
  </si>
  <si>
    <t>本部</t>
    <rPh sb="0" eb="2">
      <t>ホンブ</t>
    </rPh>
    <phoneticPr fontId="2"/>
  </si>
  <si>
    <t>部員</t>
    <rPh sb="0" eb="2">
      <t>ブイン</t>
    </rPh>
    <phoneticPr fontId="2"/>
  </si>
  <si>
    <t>氏　　　　名</t>
    <rPh sb="0" eb="1">
      <t>シ</t>
    </rPh>
    <rPh sb="5" eb="6">
      <t>メイ</t>
    </rPh>
    <phoneticPr fontId="2"/>
  </si>
  <si>
    <t>年令</t>
    <rPh sb="0" eb="2">
      <t>ネンレイ</t>
    </rPh>
    <phoneticPr fontId="2"/>
  </si>
  <si>
    <t>段級</t>
    <rPh sb="0" eb="1">
      <t>ダン</t>
    </rPh>
    <rPh sb="1" eb="2">
      <t>キュウ</t>
    </rPh>
    <phoneticPr fontId="2"/>
  </si>
  <si>
    <t>使用欄</t>
    <rPh sb="0" eb="2">
      <t>シヨウ</t>
    </rPh>
    <rPh sb="2" eb="3">
      <t>ラン</t>
    </rPh>
    <phoneticPr fontId="2"/>
  </si>
  <si>
    <t>No.</t>
    <phoneticPr fontId="2"/>
  </si>
  <si>
    <t>（○で囲む）</t>
    <rPh sb="3" eb="4">
      <t>カコ</t>
    </rPh>
    <phoneticPr fontId="2"/>
  </si>
  <si>
    <t>男</t>
    <rPh sb="0" eb="1">
      <t>オトコ</t>
    </rPh>
    <phoneticPr fontId="2"/>
  </si>
  <si>
    <t>※「＊印」の欄には必ず学校名を記入する。（「〃」等で省略しない）</t>
    <rPh sb="3" eb="4">
      <t>ジルシ</t>
    </rPh>
    <rPh sb="6" eb="7">
      <t>ラン</t>
    </rPh>
    <rPh sb="9" eb="10">
      <t>カナラ</t>
    </rPh>
    <rPh sb="11" eb="13">
      <t>ガッコウ</t>
    </rPh>
    <rPh sb="13" eb="14">
      <t>メイ</t>
    </rPh>
    <rPh sb="15" eb="17">
      <t>キニュウ</t>
    </rPh>
    <rPh sb="24" eb="25">
      <t>トウ</t>
    </rPh>
    <rPh sb="26" eb="28">
      <t>ショウリャク</t>
    </rPh>
    <phoneticPr fontId="2"/>
  </si>
  <si>
    <t>※団体戦の登録メンバーから、4名以内を申し込むこと。</t>
    <rPh sb="1" eb="4">
      <t>ダンタイセン</t>
    </rPh>
    <rPh sb="5" eb="7">
      <t>トウロク</t>
    </rPh>
    <rPh sb="15" eb="16">
      <t>メイ</t>
    </rPh>
    <rPh sb="16" eb="18">
      <t>イナイ</t>
    </rPh>
    <rPh sb="19" eb="20">
      <t>モウ</t>
    </rPh>
    <rPh sb="21" eb="22">
      <t>コ</t>
    </rPh>
    <phoneticPr fontId="2"/>
  </si>
  <si>
    <t>※団体戦の結果によって、ベスト16から4名、ベスト32から2名、ベスト64から1名とする。</t>
    <rPh sb="1" eb="4">
      <t>ダンタイセン</t>
    </rPh>
    <rPh sb="5" eb="7">
      <t>ケッカ</t>
    </rPh>
    <rPh sb="20" eb="21">
      <t>メイ</t>
    </rPh>
    <rPh sb="30" eb="31">
      <t>メイ</t>
    </rPh>
    <rPh sb="40" eb="41">
      <t>メイ</t>
    </rPh>
    <phoneticPr fontId="2"/>
  </si>
  <si>
    <r>
      <t>※</t>
    </r>
    <r>
      <rPr>
        <b/>
        <u/>
        <sz val="11"/>
        <rFont val="ＭＳ 明朝"/>
        <family val="1"/>
        <charset val="128"/>
      </rPr>
      <t>大会参加費は、団体戦当日または個人戦当日、本部に支払うこと。</t>
    </r>
    <rPh sb="16" eb="18">
      <t>コジン</t>
    </rPh>
    <rPh sb="18" eb="19">
      <t>セン</t>
    </rPh>
    <rPh sb="19" eb="21">
      <t>トウジツ</t>
    </rPh>
    <rPh sb="22" eb="24">
      <t>ホンブ</t>
    </rPh>
    <rPh sb="25" eb="27">
      <t>シハラ</t>
    </rPh>
    <phoneticPr fontId="2"/>
  </si>
  <si>
    <r>
      <t>※</t>
    </r>
    <r>
      <rPr>
        <b/>
        <u/>
        <sz val="11"/>
        <rFont val="ＭＳ 明朝"/>
        <family val="1"/>
        <charset val="128"/>
      </rPr>
      <t>名票は、団体戦当日に提出すること。（書式はガイドブックＰ5参照）</t>
    </r>
    <rPh sb="1" eb="2">
      <t>メイ</t>
    </rPh>
    <rPh sb="2" eb="3">
      <t>ヒョウ</t>
    </rPh>
    <rPh sb="5" eb="8">
      <t>ダンタイセン</t>
    </rPh>
    <rPh sb="8" eb="10">
      <t>トウジツ</t>
    </rPh>
    <rPh sb="11" eb="13">
      <t>テイシュツ</t>
    </rPh>
    <rPh sb="19" eb="21">
      <t>ショシキ</t>
    </rPh>
    <rPh sb="30" eb="32">
      <t>サンショウ</t>
    </rPh>
    <phoneticPr fontId="2"/>
  </si>
  <si>
    <t>１．金　　　　　　　円　也</t>
    <rPh sb="2" eb="3">
      <t>キン</t>
    </rPh>
    <rPh sb="10" eb="11">
      <t>エン</t>
    </rPh>
    <rPh sb="12" eb="13">
      <t>ナリ</t>
    </rPh>
    <phoneticPr fontId="2"/>
  </si>
  <si>
    <t>部長　竹　原　勝　博</t>
    <rPh sb="0" eb="2">
      <t>ブチョウ</t>
    </rPh>
    <rPh sb="3" eb="4">
      <t>タケ</t>
    </rPh>
    <rPh sb="5" eb="6">
      <t>ハラ</t>
    </rPh>
    <rPh sb="7" eb="8">
      <t>カツ</t>
    </rPh>
    <rPh sb="9" eb="10">
      <t>ヒロシ</t>
    </rPh>
    <phoneticPr fontId="2"/>
  </si>
  <si>
    <t>（女子）申込書</t>
    <rPh sb="1" eb="3">
      <t>ジョシ</t>
    </rPh>
    <phoneticPr fontId="2"/>
  </si>
  <si>
    <t>女</t>
    <rPh sb="0" eb="1">
      <t>オンナ</t>
    </rPh>
    <phoneticPr fontId="2"/>
  </si>
  <si>
    <t>大会日(個人)</t>
    <rPh sb="0" eb="2">
      <t>タイカイ</t>
    </rPh>
    <rPh sb="2" eb="3">
      <t>ビ</t>
    </rPh>
    <rPh sb="4" eb="6">
      <t>コジン</t>
    </rPh>
    <phoneticPr fontId="2"/>
  </si>
  <si>
    <t>（男子団体）参加費として上記領収致しました。</t>
    <rPh sb="12" eb="14">
      <t>ジョウキ</t>
    </rPh>
    <rPh sb="14" eb="16">
      <t>リョウシュウ</t>
    </rPh>
    <rPh sb="16" eb="17">
      <t>イタ</t>
    </rPh>
    <phoneticPr fontId="2"/>
  </si>
  <si>
    <t>（女子団体）参加費として上記領収致しました。</t>
    <rPh sb="12" eb="14">
      <t>ジョウキ</t>
    </rPh>
    <rPh sb="14" eb="16">
      <t>リョウシュウ</t>
    </rPh>
    <rPh sb="16" eb="17">
      <t>イタ</t>
    </rPh>
    <phoneticPr fontId="2"/>
  </si>
  <si>
    <t>（男子個人）参加費として上記領収致しました。</t>
    <rPh sb="12" eb="14">
      <t>ジョウキ</t>
    </rPh>
    <rPh sb="14" eb="16">
      <t>リョウシュウ</t>
    </rPh>
    <rPh sb="16" eb="17">
      <t>イタ</t>
    </rPh>
    <phoneticPr fontId="2"/>
  </si>
  <si>
    <t>※オーダー表を必ず提出する。</t>
  </si>
  <si>
    <t>（女子個人）参加費として上記領収致しました。</t>
    <rPh sb="1" eb="3">
      <t>ジョシ</t>
    </rPh>
    <rPh sb="12" eb="14">
      <t>ジョウキ</t>
    </rPh>
    <rPh sb="14" eb="16">
      <t>リョウシュウ</t>
    </rPh>
    <rPh sb="16" eb="17">
      <t>イタ</t>
    </rPh>
    <phoneticPr fontId="2"/>
  </si>
  <si>
    <t>女　　子</t>
    <rPh sb="0" eb="1">
      <t>オンナ</t>
    </rPh>
    <rPh sb="3" eb="4">
      <t>コ</t>
    </rPh>
    <phoneticPr fontId="2"/>
  </si>
  <si>
    <t>４．電話番号・FAX番号</t>
    <rPh sb="10" eb="12">
      <t>バンゴウ</t>
    </rPh>
    <phoneticPr fontId="2"/>
  </si>
  <si>
    <t>（女子）申込書</t>
  </si>
  <si>
    <t>　－　男子</t>
    <rPh sb="3" eb="5">
      <t>ダンシ</t>
    </rPh>
    <phoneticPr fontId="2"/>
  </si>
  <si>
    <t>①</t>
    <phoneticPr fontId="2"/>
  </si>
  <si>
    <t>　－　女子</t>
    <rPh sb="3" eb="5">
      <t>ジョシ</t>
    </rPh>
    <phoneticPr fontId="2"/>
  </si>
  <si>
    <t>②</t>
    <phoneticPr fontId="2"/>
  </si>
  <si>
    <t>計算式</t>
    <rPh sb="0" eb="3">
      <t>ケイサンシキ</t>
    </rPh>
    <phoneticPr fontId="2"/>
  </si>
  <si>
    <t>無</t>
    <rPh sb="0" eb="1">
      <t>ム</t>
    </rPh>
    <phoneticPr fontId="2"/>
  </si>
  <si>
    <t>各支部受付校</t>
    <rPh sb="0" eb="3">
      <t>カクシブ</t>
    </rPh>
    <rPh sb="3" eb="5">
      <t>ウケツケ</t>
    </rPh>
    <rPh sb="5" eb="6">
      <t>コウ</t>
    </rPh>
    <phoneticPr fontId="2"/>
  </si>
  <si>
    <t>都剣連・高体連剣道専門部個人登録申込書</t>
    <rPh sb="0" eb="1">
      <t>ト</t>
    </rPh>
    <rPh sb="1" eb="2">
      <t>ケン</t>
    </rPh>
    <rPh sb="2" eb="3">
      <t>レン</t>
    </rPh>
    <rPh sb="4" eb="7">
      <t>コウタイレン</t>
    </rPh>
    <rPh sb="7" eb="9">
      <t>ケンドウ</t>
    </rPh>
    <rPh sb="9" eb="11">
      <t>センモン</t>
    </rPh>
    <rPh sb="11" eb="12">
      <t>ブ</t>
    </rPh>
    <rPh sb="12" eb="14">
      <t>コジン</t>
    </rPh>
    <rPh sb="14" eb="16">
      <t>トウロク</t>
    </rPh>
    <rPh sb="16" eb="18">
      <t>モウシコ</t>
    </rPh>
    <rPh sb="18" eb="19">
      <t>ショ</t>
    </rPh>
    <phoneticPr fontId="2"/>
  </si>
  <si>
    <t>プログラム表記</t>
    <rPh sb="5" eb="7">
      <t>ヒョウキ</t>
    </rPh>
    <phoneticPr fontId="2"/>
  </si>
  <si>
    <t>都上野</t>
  </si>
  <si>
    <t>都忍岡</t>
  </si>
  <si>
    <t>都白鷗</t>
  </si>
  <si>
    <t>都蔵前工業</t>
  </si>
  <si>
    <t>都墨田川</t>
  </si>
  <si>
    <t>都本所</t>
  </si>
  <si>
    <t>都両国</t>
  </si>
  <si>
    <t>都橘</t>
  </si>
  <si>
    <t>都日本橋</t>
  </si>
  <si>
    <t>都</t>
  </si>
  <si>
    <t>都</t>
    <phoneticPr fontId="11"/>
  </si>
  <si>
    <t>都</t>
    <rPh sb="0" eb="1">
      <t>ト</t>
    </rPh>
    <phoneticPr fontId="11"/>
  </si>
  <si>
    <t>都</t>
    <phoneticPr fontId="11"/>
  </si>
  <si>
    <t>区</t>
    <phoneticPr fontId="2"/>
  </si>
  <si>
    <t>都城東</t>
  </si>
  <si>
    <t>都東</t>
  </si>
  <si>
    <t>都深川</t>
  </si>
  <si>
    <t>都墨田工業</t>
  </si>
  <si>
    <t>都科学技術</t>
  </si>
  <si>
    <t>都江東商業</t>
  </si>
  <si>
    <t>都青井</t>
  </si>
  <si>
    <t>都足立</t>
  </si>
  <si>
    <t>都足立新田</t>
  </si>
  <si>
    <t>都足立西</t>
  </si>
  <si>
    <t>都江北</t>
  </si>
  <si>
    <t>都淵江</t>
  </si>
  <si>
    <t>都足立工業</t>
  </si>
  <si>
    <t>都荒川商業</t>
  </si>
  <si>
    <t>都葛飾野</t>
  </si>
  <si>
    <t>都南葛飾</t>
  </si>
  <si>
    <t>都葛飾商業</t>
  </si>
  <si>
    <t>都江戸川</t>
  </si>
  <si>
    <t>都葛西南</t>
  </si>
  <si>
    <t>都小岩</t>
  </si>
  <si>
    <t>都小松川</t>
  </si>
  <si>
    <t>都紅葉川</t>
  </si>
  <si>
    <t>都篠崎</t>
  </si>
  <si>
    <t>都葛西工業</t>
  </si>
  <si>
    <t>都第三商業</t>
  </si>
  <si>
    <t>都足立東</t>
  </si>
  <si>
    <t>都葛飾総合</t>
  </si>
  <si>
    <t>都農産</t>
  </si>
  <si>
    <t>東洋大学京北</t>
  </si>
  <si>
    <t>都竹早</t>
  </si>
  <si>
    <t>都向丘</t>
  </si>
  <si>
    <t>都工芸</t>
  </si>
  <si>
    <t>都飛鳥</t>
  </si>
  <si>
    <t>都王子総合</t>
  </si>
  <si>
    <t>都板橋</t>
  </si>
  <si>
    <t>都大山</t>
  </si>
  <si>
    <t>都北園</t>
  </si>
  <si>
    <t>都板橋有徳</t>
  </si>
  <si>
    <t>都高島</t>
  </si>
  <si>
    <t>都北豊島工業</t>
  </si>
  <si>
    <t>都竹台</t>
  </si>
  <si>
    <t>都赤羽商業</t>
  </si>
  <si>
    <t>都荒川工業</t>
  </si>
  <si>
    <t>都日比谷</t>
  </si>
  <si>
    <t>都戸山</t>
  </si>
  <si>
    <t>都新宿</t>
  </si>
  <si>
    <t>都青山</t>
  </si>
  <si>
    <t>都文京</t>
  </si>
  <si>
    <t>都千早</t>
  </si>
  <si>
    <t>都晴海総合</t>
  </si>
  <si>
    <t>都総合芸術</t>
  </si>
  <si>
    <t>都第一商業</t>
  </si>
  <si>
    <t>都広尾</t>
  </si>
  <si>
    <t>都豊島</t>
  </si>
  <si>
    <t>都三田</t>
  </si>
  <si>
    <t>都芝商業</t>
  </si>
  <si>
    <t>都大崎</t>
  </si>
  <si>
    <t>都小山台</t>
  </si>
  <si>
    <t>都八潮</t>
  </si>
  <si>
    <t>都駒場</t>
  </si>
  <si>
    <t>都目黒</t>
  </si>
  <si>
    <t>都国際</t>
  </si>
  <si>
    <t>都六郷工科</t>
  </si>
  <si>
    <t>立正大学付属立正</t>
  </si>
  <si>
    <t>都大森</t>
  </si>
  <si>
    <t>都蒲田</t>
  </si>
  <si>
    <t>都田園調布</t>
  </si>
  <si>
    <t>都雪谷</t>
  </si>
  <si>
    <t>都美原</t>
  </si>
  <si>
    <t>都大田桜台</t>
  </si>
  <si>
    <t>都つばさ総合</t>
  </si>
  <si>
    <t>都大島</t>
  </si>
  <si>
    <t>都三宅</t>
  </si>
  <si>
    <t>都八丈</t>
  </si>
  <si>
    <t>都新島</t>
  </si>
  <si>
    <t>都神津</t>
  </si>
  <si>
    <t>都小笠原</t>
  </si>
  <si>
    <t>都大島海洋国際</t>
  </si>
  <si>
    <t>都鷺宮</t>
  </si>
  <si>
    <t>都富士</t>
  </si>
  <si>
    <t>都武蔵丘</t>
  </si>
  <si>
    <t>都中野工業</t>
  </si>
  <si>
    <t>都杉並</t>
  </si>
  <si>
    <t>都豊多摩</t>
  </si>
  <si>
    <t>都西</t>
  </si>
  <si>
    <t>都農芸</t>
  </si>
  <si>
    <t>都杉並工業</t>
  </si>
  <si>
    <t>都井草</t>
  </si>
  <si>
    <t>都大泉</t>
  </si>
  <si>
    <t>都大泉桜</t>
  </si>
  <si>
    <t>都石神井</t>
  </si>
  <si>
    <t>都練馬</t>
  </si>
  <si>
    <t>都光丘</t>
  </si>
  <si>
    <t>都練馬工業</t>
  </si>
  <si>
    <t>都第四商業</t>
  </si>
  <si>
    <t>都杉並総合</t>
  </si>
  <si>
    <t>都田柄</t>
  </si>
  <si>
    <t>都桜町</t>
  </si>
  <si>
    <t>都千歳丘</t>
  </si>
  <si>
    <t>都松原</t>
  </si>
  <si>
    <t>都総合工科</t>
  </si>
  <si>
    <t>都世田谷総合</t>
  </si>
  <si>
    <t>都園芸</t>
  </si>
  <si>
    <t>都町田総合</t>
  </si>
  <si>
    <t>都成瀬</t>
  </si>
  <si>
    <t>都野津田</t>
  </si>
  <si>
    <t>都町田</t>
  </si>
  <si>
    <t>都町田工業</t>
  </si>
  <si>
    <t>都小川</t>
  </si>
  <si>
    <t>都山崎</t>
  </si>
  <si>
    <t>都狛江</t>
  </si>
  <si>
    <t>都若葉総合</t>
  </si>
  <si>
    <t>都芦花</t>
  </si>
  <si>
    <t>都深沢</t>
  </si>
  <si>
    <t>都立川</t>
  </si>
  <si>
    <t>都三鷹中等教育</t>
  </si>
  <si>
    <t>都府中</t>
  </si>
  <si>
    <t>都府中西</t>
  </si>
  <si>
    <t>都府中東</t>
  </si>
  <si>
    <t>都府中工業</t>
  </si>
  <si>
    <t>都昭和</t>
  </si>
  <si>
    <t>都拝島</t>
  </si>
  <si>
    <t>都神代</t>
  </si>
  <si>
    <t>都調布北</t>
  </si>
  <si>
    <t>都調布南</t>
  </si>
  <si>
    <t>都国立</t>
  </si>
  <si>
    <t>都永山</t>
  </si>
  <si>
    <t>都日野</t>
  </si>
  <si>
    <t>都日野台</t>
  </si>
  <si>
    <t>都南平</t>
  </si>
  <si>
    <t>都片倉</t>
  </si>
  <si>
    <t>都八王子北</t>
  </si>
  <si>
    <t>都八王子東</t>
  </si>
  <si>
    <t>都富士森</t>
  </si>
  <si>
    <t>都八王子桑志</t>
  </si>
  <si>
    <t>都翔陽</t>
  </si>
  <si>
    <t>都松が谷</t>
  </si>
  <si>
    <t>都農業</t>
  </si>
  <si>
    <t>都第五商業</t>
  </si>
  <si>
    <t>都八王子拓真</t>
  </si>
  <si>
    <t>都武蔵</t>
  </si>
  <si>
    <t>都武蔵野北</t>
  </si>
  <si>
    <t>都多摩科学技術</t>
  </si>
  <si>
    <t>都小金井北</t>
  </si>
  <si>
    <t>都小平</t>
  </si>
  <si>
    <t>都小平西</t>
  </si>
  <si>
    <t>都小平南</t>
  </si>
  <si>
    <t>都東村山西</t>
  </si>
  <si>
    <t>都田無工業</t>
  </si>
  <si>
    <t>都保谷</t>
  </si>
  <si>
    <t>都清瀬</t>
  </si>
  <si>
    <t>都東久留米総合</t>
  </si>
  <si>
    <t>都久留米西</t>
  </si>
  <si>
    <t>都東大和南</t>
  </si>
  <si>
    <t>都国分寺</t>
  </si>
  <si>
    <t>都武蔵村山</t>
  </si>
  <si>
    <t>都上水</t>
  </si>
  <si>
    <t>都瑞穂農芸</t>
  </si>
  <si>
    <t>都羽村</t>
  </si>
  <si>
    <t>都福生</t>
  </si>
  <si>
    <t>都多摩工業</t>
  </si>
  <si>
    <t>都多摩</t>
  </si>
  <si>
    <t>都青梅総合</t>
  </si>
  <si>
    <t>都秋留台</t>
  </si>
  <si>
    <t>都東村山</t>
  </si>
  <si>
    <t>都田無</t>
  </si>
  <si>
    <t>都東大和</t>
  </si>
  <si>
    <t>早稲田大学高等学院</t>
    <rPh sb="5" eb="7">
      <t>コウトウ</t>
    </rPh>
    <rPh sb="7" eb="9">
      <t>ガクイン</t>
    </rPh>
    <phoneticPr fontId="2"/>
  </si>
  <si>
    <t>都小石川中等教育</t>
    <rPh sb="4" eb="6">
      <t>チュウトウ</t>
    </rPh>
    <rPh sb="6" eb="8">
      <t>キョウイク</t>
    </rPh>
    <phoneticPr fontId="2"/>
  </si>
  <si>
    <t>区九段中等教育</t>
    <rPh sb="3" eb="5">
      <t>チュウトウ</t>
    </rPh>
    <rPh sb="5" eb="7">
      <t>キョウイク</t>
    </rPh>
    <phoneticPr fontId="2"/>
  </si>
  <si>
    <t>都桜修館中等教育</t>
    <rPh sb="4" eb="6">
      <t>チュウトウ</t>
    </rPh>
    <rPh sb="6" eb="8">
      <t>キョウイク</t>
    </rPh>
    <phoneticPr fontId="2"/>
  </si>
  <si>
    <t>東京大学教育学部附属中等教育</t>
    <rPh sb="10" eb="12">
      <t>チュウトウ</t>
    </rPh>
    <rPh sb="12" eb="14">
      <t>キョウイク</t>
    </rPh>
    <phoneticPr fontId="2"/>
  </si>
  <si>
    <t>都立川国際中等教育</t>
    <rPh sb="5" eb="7">
      <t>チュウトウ</t>
    </rPh>
    <rPh sb="7" eb="9">
      <t>キョウイク</t>
    </rPh>
    <phoneticPr fontId="2"/>
  </si>
  <si>
    <t>⑥</t>
    <phoneticPr fontId="2"/>
  </si>
  <si>
    <t>第２回</t>
    <rPh sb="0" eb="1">
      <t>ダイ</t>
    </rPh>
    <rPh sb="2" eb="3">
      <t>カイ</t>
    </rPh>
    <phoneticPr fontId="2"/>
  </si>
  <si>
    <t>ＰＭ3:00～ＰＭ4:00</t>
    <phoneticPr fontId="2"/>
  </si>
  <si>
    <t>全国高等学校剣道大会団体戦都予選</t>
    <rPh sb="13" eb="14">
      <t>ト</t>
    </rPh>
    <rPh sb="14" eb="16">
      <t>ヨセン</t>
    </rPh>
    <phoneticPr fontId="2"/>
  </si>
  <si>
    <t>全国高等学校剣道大会個人戦都予選</t>
    <phoneticPr fontId="2"/>
  </si>
  <si>
    <t>大会名団体</t>
    <rPh sb="0" eb="2">
      <t>タイカイ</t>
    </rPh>
    <rPh sb="2" eb="3">
      <t>ナ</t>
    </rPh>
    <rPh sb="3" eb="5">
      <t>ダンタイ</t>
    </rPh>
    <phoneticPr fontId="2"/>
  </si>
  <si>
    <t>大会名個人</t>
    <rPh sb="0" eb="2">
      <t>タイカイ</t>
    </rPh>
    <rPh sb="2" eb="3">
      <t>メイ</t>
    </rPh>
    <rPh sb="3" eb="5">
      <t>コジン</t>
    </rPh>
    <phoneticPr fontId="2"/>
  </si>
  <si>
    <t>関東高等学校剣道大会個人戦都予選</t>
    <rPh sb="0" eb="2">
      <t>カントウ</t>
    </rPh>
    <rPh sb="2" eb="4">
      <t>コウトウ</t>
    </rPh>
    <rPh sb="4" eb="6">
      <t>ガッコウ</t>
    </rPh>
    <rPh sb="6" eb="8">
      <t>ケンドウ</t>
    </rPh>
    <rPh sb="8" eb="10">
      <t>タイカイ</t>
    </rPh>
    <rPh sb="10" eb="12">
      <t>コジン</t>
    </rPh>
    <rPh sb="12" eb="13">
      <t>セン</t>
    </rPh>
    <rPh sb="13" eb="14">
      <t>ト</t>
    </rPh>
    <rPh sb="14" eb="16">
      <t>ヨセン</t>
    </rPh>
    <phoneticPr fontId="2"/>
  </si>
  <si>
    <t>支部大会</t>
    <rPh sb="0" eb="2">
      <t>シブ</t>
    </rPh>
    <rPh sb="2" eb="4">
      <t>タイカイ</t>
    </rPh>
    <phoneticPr fontId="2"/>
  </si>
  <si>
    <t>団体戦</t>
    <rPh sb="0" eb="3">
      <t>ダンタイセン</t>
    </rPh>
    <phoneticPr fontId="2"/>
  </si>
  <si>
    <t>ＡＭ9：00開場</t>
    <rPh sb="6" eb="8">
      <t>カイジョウ</t>
    </rPh>
    <phoneticPr fontId="2"/>
  </si>
  <si>
    <t>開場時間は各支部に確認</t>
  </si>
  <si>
    <t>木</t>
    <rPh sb="0" eb="1">
      <t>キ</t>
    </rPh>
    <phoneticPr fontId="2"/>
  </si>
  <si>
    <t>5/22日(日)</t>
    <rPh sb="4" eb="5">
      <t>ヒ</t>
    </rPh>
    <rPh sb="6" eb="7">
      <t>ヒ</t>
    </rPh>
    <phoneticPr fontId="2"/>
  </si>
  <si>
    <t>6/4日(土)</t>
    <rPh sb="3" eb="4">
      <t>ヒ</t>
    </rPh>
    <rPh sb="5" eb="6">
      <t>ツチ</t>
    </rPh>
    <phoneticPr fontId="2"/>
  </si>
  <si>
    <t>6/18日(土)</t>
    <rPh sb="4" eb="5">
      <t>ヒ</t>
    </rPh>
    <rPh sb="6" eb="7">
      <t>ツチ</t>
    </rPh>
    <phoneticPr fontId="2"/>
  </si>
  <si>
    <t>支部</t>
    <phoneticPr fontId="2"/>
  </si>
  <si>
    <t>第</t>
    <rPh sb="0" eb="1">
      <t>ダイ</t>
    </rPh>
    <phoneticPr fontId="2"/>
  </si>
  <si>
    <r>
      <t>※名票は予選通過者が支部予選会にて作成する。</t>
    </r>
    <r>
      <rPr>
        <u/>
        <sz val="11"/>
        <rFont val="ＭＳ 明朝"/>
        <family val="1"/>
        <charset val="128"/>
      </rPr>
      <t>（申し込み時は必要ない）</t>
    </r>
    <rPh sb="1" eb="2">
      <t>メイ</t>
    </rPh>
    <rPh sb="2" eb="3">
      <t>ヒョウ</t>
    </rPh>
    <rPh sb="4" eb="6">
      <t>ヨセン</t>
    </rPh>
    <rPh sb="6" eb="8">
      <t>ツウカ</t>
    </rPh>
    <rPh sb="8" eb="9">
      <t>シャ</t>
    </rPh>
    <rPh sb="10" eb="12">
      <t>シブ</t>
    </rPh>
    <rPh sb="12" eb="15">
      <t>ヨセンカイ</t>
    </rPh>
    <rPh sb="17" eb="19">
      <t>サクセイ</t>
    </rPh>
    <rPh sb="23" eb="24">
      <t>モウ</t>
    </rPh>
    <rPh sb="25" eb="26">
      <t>コ</t>
    </rPh>
    <rPh sb="27" eb="28">
      <t>ジ</t>
    </rPh>
    <rPh sb="29" eb="31">
      <t>ヒツヨウ</t>
    </rPh>
    <phoneticPr fontId="2"/>
  </si>
  <si>
    <t>団体戦登録メンバーからしか出場できません。
団体戦の結果によって出場選手数が決まります。
(ベスト16以上は4名、ベスト32は2名、ベスト64は1名です)
大会参加費の支払は、団体戦か個人戦当日なります。1人1500円です</t>
    <rPh sb="0" eb="3">
      <t>ダンタイセン</t>
    </rPh>
    <rPh sb="3" eb="5">
      <t>トウロク</t>
    </rPh>
    <rPh sb="13" eb="15">
      <t>シュツジョウ</t>
    </rPh>
    <rPh sb="32" eb="34">
      <t>シュツジョウ</t>
    </rPh>
    <rPh sb="34" eb="36">
      <t>センシュ</t>
    </rPh>
    <rPh sb="36" eb="37">
      <t>スウ</t>
    </rPh>
    <rPh sb="38" eb="39">
      <t>キ</t>
    </rPh>
    <rPh sb="51" eb="53">
      <t>イジョウ</t>
    </rPh>
    <rPh sb="78" eb="80">
      <t>タイカイ</t>
    </rPh>
    <rPh sb="80" eb="82">
      <t>サンカ</t>
    </rPh>
    <rPh sb="82" eb="83">
      <t>ヒ</t>
    </rPh>
    <rPh sb="84" eb="86">
      <t>シハライ</t>
    </rPh>
    <rPh sb="88" eb="91">
      <t>ダンタイセン</t>
    </rPh>
    <rPh sb="92" eb="95">
      <t>コジンセン</t>
    </rPh>
    <rPh sb="95" eb="97">
      <t>トウジツ</t>
    </rPh>
    <rPh sb="103" eb="104">
      <t>ニン</t>
    </rPh>
    <rPh sb="108" eb="109">
      <t>エン</t>
    </rPh>
    <phoneticPr fontId="2"/>
  </si>
  <si>
    <t>個人登録入力シートが下記に表示されます。
選手登録時の参考にしてください。</t>
    <rPh sb="0" eb="2">
      <t>コジン</t>
    </rPh>
    <rPh sb="2" eb="4">
      <t>トウロク</t>
    </rPh>
    <rPh sb="4" eb="6">
      <t>ニュウリョク</t>
    </rPh>
    <rPh sb="10" eb="12">
      <t>カキ</t>
    </rPh>
    <rPh sb="13" eb="15">
      <t>ヒョウジ</t>
    </rPh>
    <rPh sb="21" eb="23">
      <t>センシュ</t>
    </rPh>
    <rPh sb="23" eb="25">
      <t>トウロク</t>
    </rPh>
    <rPh sb="25" eb="26">
      <t>ジ</t>
    </rPh>
    <rPh sb="27" eb="29">
      <t>サンコウ</t>
    </rPh>
    <phoneticPr fontId="2"/>
  </si>
  <si>
    <t>殿</t>
    <rPh sb="0" eb="1">
      <t>トノ</t>
    </rPh>
    <phoneticPr fontId="2"/>
  </si>
  <si>
    <t>円　也</t>
    <rPh sb="0" eb="1">
      <t>エン</t>
    </rPh>
    <rPh sb="2" eb="3">
      <t>ナリ</t>
    </rPh>
    <phoneticPr fontId="2"/>
  </si>
  <si>
    <t>学校電話</t>
    <rPh sb="0" eb="2">
      <t>ガッコウ</t>
    </rPh>
    <rPh sb="2" eb="4">
      <t>デンワ</t>
    </rPh>
    <phoneticPr fontId="2"/>
  </si>
  <si>
    <t>学校ＦＡＸ</t>
    <rPh sb="0" eb="2">
      <t>ガッコウ</t>
    </rPh>
    <phoneticPr fontId="2"/>
  </si>
  <si>
    <t>引率責任者氏名</t>
    <rPh sb="0" eb="2">
      <t>インソツ</t>
    </rPh>
    <rPh sb="2" eb="5">
      <t>セキニンシャ</t>
    </rPh>
    <rPh sb="5" eb="7">
      <t>シメイ</t>
    </rPh>
    <phoneticPr fontId="2"/>
  </si>
  <si>
    <t>希望の日に○印を</t>
    <rPh sb="0" eb="2">
      <t>キボウ</t>
    </rPh>
    <rPh sb="3" eb="4">
      <t>ヒ</t>
    </rPh>
    <rPh sb="6" eb="7">
      <t>シルシ</t>
    </rPh>
    <phoneticPr fontId="2"/>
  </si>
  <si>
    <t>原則として、15日（月）は、１・３・５・７支部の学校</t>
    <rPh sb="0" eb="2">
      <t>ゲンソク</t>
    </rPh>
    <rPh sb="8" eb="9">
      <t>ニチ</t>
    </rPh>
    <rPh sb="10" eb="11">
      <t>ガツ</t>
    </rPh>
    <rPh sb="21" eb="23">
      <t>シブ</t>
    </rPh>
    <rPh sb="24" eb="26">
      <t>ガッコウ</t>
    </rPh>
    <phoneticPr fontId="2"/>
  </si>
  <si>
    <t>つけてください↓</t>
    <phoneticPr fontId="2"/>
  </si>
  <si>
    <t>　　　　　　16日（火）は、２・４・６・８支部の学校</t>
    <rPh sb="8" eb="9">
      <t>ニチ</t>
    </rPh>
    <rPh sb="10" eb="11">
      <t>カ</t>
    </rPh>
    <rPh sb="21" eb="23">
      <t>シブ</t>
    </rPh>
    <rPh sb="24" eb="26">
      <t>ガッコウ</t>
    </rPh>
    <phoneticPr fontId="2"/>
  </si>
  <si>
    <t>８月１５日（月）</t>
    <rPh sb="1" eb="2">
      <t>ガツ</t>
    </rPh>
    <rPh sb="4" eb="5">
      <t>ニチ</t>
    </rPh>
    <rPh sb="6" eb="7">
      <t>ガツ</t>
    </rPh>
    <phoneticPr fontId="2"/>
  </si>
  <si>
    <t>両日参加希望</t>
    <rPh sb="0" eb="2">
      <t>リョウジツ</t>
    </rPh>
    <rPh sb="2" eb="4">
      <t>サンカ</t>
    </rPh>
    <rPh sb="4" eb="6">
      <t>キボウ</t>
    </rPh>
    <phoneticPr fontId="2"/>
  </si>
  <si>
    <t>○印をつけてください。</t>
    <rPh sb="1" eb="2">
      <t>シルシ</t>
    </rPh>
    <phoneticPr fontId="2"/>
  </si>
  <si>
    <t>両日参加の可否は、申し込み締め切り後に連絡します。</t>
    <rPh sb="0" eb="2">
      <t>リョウジツ</t>
    </rPh>
    <rPh sb="2" eb="4">
      <t>サンカ</t>
    </rPh>
    <rPh sb="5" eb="7">
      <t>カヒ</t>
    </rPh>
    <rPh sb="9" eb="10">
      <t>モウ</t>
    </rPh>
    <rPh sb="11" eb="12">
      <t>コ</t>
    </rPh>
    <rPh sb="13" eb="14">
      <t>シ</t>
    </rPh>
    <rPh sb="15" eb="16">
      <t>キ</t>
    </rPh>
    <rPh sb="17" eb="18">
      <t>アト</t>
    </rPh>
    <rPh sb="19" eb="21">
      <t>レンラク</t>
    </rPh>
    <phoneticPr fontId="2"/>
  </si>
  <si>
    <t>初心者指導</t>
    <rPh sb="0" eb="3">
      <t>ショシンシャ</t>
    </rPh>
    <rPh sb="3" eb="5">
      <t>シドウ</t>
    </rPh>
    <phoneticPr fontId="2"/>
  </si>
  <si>
    <t>氏　名</t>
    <rPh sb="0" eb="1">
      <t>シ</t>
    </rPh>
    <rPh sb="2" eb="3">
      <t>メイ</t>
    </rPh>
    <phoneticPr fontId="2"/>
  </si>
  <si>
    <t>通信欄</t>
    <rPh sb="0" eb="3">
      <t>ツウシンラン</t>
    </rPh>
    <phoneticPr fontId="2"/>
  </si>
  <si>
    <t>合同チームをこちらで組むことはできかねますので、学校同士で話し合いのうえ、申し込みを</t>
    <rPh sb="0" eb="2">
      <t>ゴウドウ</t>
    </rPh>
    <rPh sb="10" eb="11">
      <t>ク</t>
    </rPh>
    <rPh sb="24" eb="26">
      <t>ガッコウ</t>
    </rPh>
    <rPh sb="26" eb="28">
      <t>ドウシ</t>
    </rPh>
    <rPh sb="29" eb="30">
      <t>ハナ</t>
    </rPh>
    <rPh sb="31" eb="32">
      <t>ア</t>
    </rPh>
    <rPh sb="37" eb="38">
      <t>モウ</t>
    </rPh>
    <rPh sb="39" eb="40">
      <t>コ</t>
    </rPh>
    <phoneticPr fontId="2"/>
  </si>
  <si>
    <r>
      <t>行ってください。その場合は、</t>
    </r>
    <r>
      <rPr>
        <b/>
        <u/>
        <sz val="11"/>
        <rFont val="ＭＳ 明朝"/>
        <family val="1"/>
        <charset val="128"/>
      </rPr>
      <t>両校の引率責任者が必要です。</t>
    </r>
    <rPh sb="0" eb="1">
      <t>オコナ</t>
    </rPh>
    <rPh sb="10" eb="12">
      <t>バアイ</t>
    </rPh>
    <rPh sb="14" eb="16">
      <t>リョウコウ</t>
    </rPh>
    <rPh sb="17" eb="19">
      <t>インソツ</t>
    </rPh>
    <rPh sb="19" eb="22">
      <t>セキニンシャ</t>
    </rPh>
    <rPh sb="23" eb="25">
      <t>ヒツヨウ</t>
    </rPh>
    <phoneticPr fontId="2"/>
  </si>
  <si>
    <t>－</t>
  </si>
  <si>
    <t>できれば携帯電話の番号をご記入ください。</t>
    <rPh sb="4" eb="6">
      <t>ケイタイ</t>
    </rPh>
    <rPh sb="6" eb="8">
      <t>デンワ</t>
    </rPh>
    <rPh sb="9" eb="11">
      <t>バンゴウ</t>
    </rPh>
    <rPh sb="13" eb="15">
      <t>キニュウ</t>
    </rPh>
    <phoneticPr fontId="2"/>
  </si>
  <si>
    <t>-</t>
    <phoneticPr fontId="2"/>
  </si>
  <si>
    <t>〔</t>
    <phoneticPr fontId="2"/>
  </si>
  <si>
    <t>〕</t>
    <phoneticPr fontId="2"/>
  </si>
  <si>
    <t>名</t>
    <rPh sb="0" eb="1">
      <t>ナ</t>
    </rPh>
    <phoneticPr fontId="2"/>
  </si>
  <si>
    <t>初心者講習会希望者</t>
    <phoneticPr fontId="2"/>
  </si>
  <si>
    <t>８月１６日（火）</t>
    <rPh sb="1" eb="2">
      <t>ガツ</t>
    </rPh>
    <rPh sb="4" eb="5">
      <t>ニチ</t>
    </rPh>
    <rPh sb="6" eb="7">
      <t>ヒ</t>
    </rPh>
    <phoneticPr fontId="2"/>
  </si>
  <si>
    <t>〒</t>
    <phoneticPr fontId="2"/>
  </si>
  <si>
    <t>・</t>
    <phoneticPr fontId="2"/>
  </si>
  <si>
    <t>希望しない</t>
    <rPh sb="0" eb="2">
      <t>キボウ</t>
    </rPh>
    <phoneticPr fontId="2"/>
  </si>
  <si>
    <t>希望する</t>
    <rPh sb="0" eb="2">
      <t>キボウ</t>
    </rPh>
    <phoneticPr fontId="2"/>
  </si>
  <si>
    <t>初心者指導をしても良い　⇒</t>
    <rPh sb="0" eb="3">
      <t>ショシンシャ</t>
    </rPh>
    <rPh sb="3" eb="5">
      <t>シドウ</t>
    </rPh>
    <rPh sb="9" eb="10">
      <t>ヨ</t>
    </rPh>
    <phoneticPr fontId="2"/>
  </si>
  <si>
    <t>○か×</t>
    <phoneticPr fontId="2"/>
  </si>
  <si>
    <t>送付先</t>
    <rPh sb="0" eb="3">
      <t>ソウフサキ</t>
    </rPh>
    <phoneticPr fontId="2"/>
  </si>
  <si>
    <t>5月31日（火）必着</t>
    <rPh sb="1" eb="2">
      <t>ガツ</t>
    </rPh>
    <rPh sb="4" eb="5">
      <t>ニチ</t>
    </rPh>
    <rPh sb="6" eb="7">
      <t>カ</t>
    </rPh>
    <rPh sb="8" eb="10">
      <t>ヒッチャク</t>
    </rPh>
    <phoneticPr fontId="2"/>
  </si>
  <si>
    <t>〒104-0053　中央区晴海1-2-1　</t>
    <rPh sb="10" eb="13">
      <t>チュウオウク</t>
    </rPh>
    <rPh sb="13" eb="15">
      <t>ハルミ</t>
    </rPh>
    <phoneticPr fontId="2"/>
  </si>
  <si>
    <t>都立晴海総合高校　隈部 雅嗣 宛</t>
    <rPh sb="0" eb="2">
      <t>トリツ</t>
    </rPh>
    <rPh sb="2" eb="4">
      <t>ハルミ</t>
    </rPh>
    <rPh sb="4" eb="6">
      <t>ソウゴウ</t>
    </rPh>
    <rPh sb="6" eb="8">
      <t>コウコウ</t>
    </rPh>
    <rPh sb="9" eb="11">
      <t>クマベ</t>
    </rPh>
    <rPh sb="12" eb="14">
      <t>マサツグ</t>
    </rPh>
    <rPh sb="15" eb="16">
      <t>アテ</t>
    </rPh>
    <phoneticPr fontId="2"/>
  </si>
  <si>
    <t>所定の申し込み用紙に入力し、下記まで郵送で申し込んでください。</t>
    <rPh sb="0" eb="2">
      <t>ショテイ</t>
    </rPh>
    <rPh sb="3" eb="4">
      <t>モウ</t>
    </rPh>
    <rPh sb="5" eb="6">
      <t>コ</t>
    </rPh>
    <rPh sb="7" eb="9">
      <t>ヨウシ</t>
    </rPh>
    <rPh sb="10" eb="12">
      <t>ニュウリョク</t>
    </rPh>
    <rPh sb="14" eb="16">
      <t>カキ</t>
    </rPh>
    <rPh sb="18" eb="20">
      <t>ユウソウ</t>
    </rPh>
    <rPh sb="21" eb="22">
      <t>モウ</t>
    </rPh>
    <rPh sb="23" eb="24">
      <t>コ</t>
    </rPh>
    <phoneticPr fontId="2"/>
  </si>
  <si>
    <t>③</t>
    <phoneticPr fontId="2"/>
  </si>
  <si>
    <t>④</t>
    <phoneticPr fontId="2"/>
  </si>
  <si>
    <t>東京都高等学校秋季剣道大会</t>
    <rPh sb="0" eb="3">
      <t>トウキョウト</t>
    </rPh>
    <rPh sb="3" eb="5">
      <t>コウトウ</t>
    </rPh>
    <rPh sb="5" eb="7">
      <t>ガッコウ</t>
    </rPh>
    <rPh sb="7" eb="9">
      <t>シュウキ</t>
    </rPh>
    <rPh sb="9" eb="11">
      <t>ケンドウ</t>
    </rPh>
    <rPh sb="11" eb="13">
      <t>タイカイ</t>
    </rPh>
    <phoneticPr fontId="2"/>
  </si>
  <si>
    <t>※オーダー表を必ず提出する。</t>
    <phoneticPr fontId="2"/>
  </si>
  <si>
    <t>審判員出欠書</t>
    <phoneticPr fontId="2"/>
  </si>
  <si>
    <t>秋季大会</t>
    <rPh sb="0" eb="2">
      <t>シュウキ</t>
    </rPh>
    <rPh sb="2" eb="4">
      <t>タイカイ</t>
    </rPh>
    <phoneticPr fontId="2"/>
  </si>
  <si>
    <t>8/22日(月)</t>
    <rPh sb="4" eb="5">
      <t>ヒ</t>
    </rPh>
    <rPh sb="6" eb="7">
      <t>ツキ</t>
    </rPh>
    <phoneticPr fontId="2"/>
  </si>
  <si>
    <t>日本武道館</t>
    <rPh sb="0" eb="2">
      <t>ニホン</t>
    </rPh>
    <rPh sb="2" eb="5">
      <t>ブドウカン</t>
    </rPh>
    <phoneticPr fontId="2"/>
  </si>
  <si>
    <t>※どちらか○で囲む</t>
    <rPh sb="7" eb="8">
      <t>カコ</t>
    </rPh>
    <phoneticPr fontId="2"/>
  </si>
  <si>
    <t>※どちらか選択</t>
    <rPh sb="5" eb="7">
      <t>センタク</t>
    </rPh>
    <phoneticPr fontId="2"/>
  </si>
  <si>
    <t>Ⅰ部</t>
    <rPh sb="1" eb="2">
      <t>ブ</t>
    </rPh>
    <phoneticPr fontId="2"/>
  </si>
  <si>
    <t>Ⅱ部</t>
    <rPh sb="1" eb="2">
      <t>ブ</t>
    </rPh>
    <phoneticPr fontId="2"/>
  </si>
  <si>
    <t>出場枠</t>
    <rPh sb="0" eb="3">
      <t>シュツジョウワク</t>
    </rPh>
    <phoneticPr fontId="2"/>
  </si>
  <si>
    <t>選択</t>
  </si>
  <si>
    <t>選択</t>
    <phoneticPr fontId="2"/>
  </si>
  <si>
    <t>AM8:30開場</t>
    <rPh sb="6" eb="8">
      <t>カイジョウ</t>
    </rPh>
    <phoneticPr fontId="2"/>
  </si>
  <si>
    <t>　　　　　　支部予選通過校（男子96校、女子64校、計160校）</t>
    <rPh sb="6" eb="8">
      <t>シブ</t>
    </rPh>
    <rPh sb="8" eb="10">
      <t>ヨセン</t>
    </rPh>
    <rPh sb="10" eb="12">
      <t>ツウカ</t>
    </rPh>
    <rPh sb="12" eb="13">
      <t>コウ</t>
    </rPh>
    <rPh sb="14" eb="16">
      <t>ダンシ</t>
    </rPh>
    <rPh sb="18" eb="19">
      <t>コウ</t>
    </rPh>
    <rPh sb="20" eb="22">
      <t>ジョシ</t>
    </rPh>
    <rPh sb="24" eb="25">
      <t>コウ</t>
    </rPh>
    <rPh sb="26" eb="27">
      <t>ケイ</t>
    </rPh>
    <rPh sb="30" eb="31">
      <t>コウ</t>
    </rPh>
    <phoneticPr fontId="2"/>
  </si>
  <si>
    <t>　Ⅱ部・・・上記（Ⅰ部）以外の学校</t>
    <rPh sb="2" eb="3">
      <t>ブ</t>
    </rPh>
    <rPh sb="6" eb="8">
      <t>ジョウキ</t>
    </rPh>
    <rPh sb="10" eb="11">
      <t>ブ</t>
    </rPh>
    <rPh sb="12" eb="14">
      <t>イガイ</t>
    </rPh>
    <rPh sb="15" eb="17">
      <t>ガッコウ</t>
    </rPh>
    <phoneticPr fontId="2"/>
  </si>
  <si>
    <t>　Ⅰ部・・・全国高等学校剣道大会東京都予選シード校、</t>
    <rPh sb="2" eb="3">
      <t>ブ</t>
    </rPh>
    <rPh sb="6" eb="8">
      <t>ゼンコク</t>
    </rPh>
    <rPh sb="8" eb="10">
      <t>コウトウ</t>
    </rPh>
    <rPh sb="10" eb="12">
      <t>ガッコウ</t>
    </rPh>
    <rPh sb="12" eb="14">
      <t>ケンドウ</t>
    </rPh>
    <rPh sb="14" eb="16">
      <t>タイカイ</t>
    </rPh>
    <rPh sb="16" eb="18">
      <t>トウキョウ</t>
    </rPh>
    <rPh sb="18" eb="19">
      <t>ト</t>
    </rPh>
    <rPh sb="19" eb="21">
      <t>ヨセン</t>
    </rPh>
    <rPh sb="24" eb="25">
      <t>コウ</t>
    </rPh>
    <phoneticPr fontId="2"/>
  </si>
  <si>
    <t>女子</t>
    <phoneticPr fontId="2"/>
  </si>
  <si>
    <t>⑤</t>
    <phoneticPr fontId="2"/>
  </si>
  <si>
    <t>　（男子団体）参加費として上記領収致しました。</t>
    <rPh sb="13" eb="15">
      <t>ジョウキ</t>
    </rPh>
    <rPh sb="15" eb="17">
      <t>リョウシュウ</t>
    </rPh>
    <rPh sb="17" eb="18">
      <t>イタ</t>
    </rPh>
    <phoneticPr fontId="2"/>
  </si>
  <si>
    <t>　（女子団体）参加費として上記領収致しました。</t>
    <rPh sb="13" eb="15">
      <t>ジョウキ</t>
    </rPh>
    <rPh sb="15" eb="17">
      <t>リョウシュウ</t>
    </rPh>
    <rPh sb="17" eb="18">
      <t>イタ</t>
    </rPh>
    <phoneticPr fontId="2"/>
  </si>
  <si>
    <t>行　事　予　定　表</t>
    <rPh sb="0" eb="1">
      <t>ギョウ</t>
    </rPh>
    <rPh sb="2" eb="3">
      <t>コト</t>
    </rPh>
    <rPh sb="4" eb="5">
      <t>ヨ</t>
    </rPh>
    <rPh sb="6" eb="7">
      <t>サダム</t>
    </rPh>
    <rPh sb="8" eb="9">
      <t>ヒョウ</t>
    </rPh>
    <phoneticPr fontId="2"/>
  </si>
  <si>
    <t>※開始時刻は、開会式開始の時間です。</t>
    <rPh sb="1" eb="3">
      <t>カイシ</t>
    </rPh>
    <rPh sb="3" eb="5">
      <t>ジコク</t>
    </rPh>
    <rPh sb="7" eb="9">
      <t>カイカイ</t>
    </rPh>
    <rPh sb="9" eb="10">
      <t>シキ</t>
    </rPh>
    <rPh sb="10" eb="12">
      <t>カイシ</t>
    </rPh>
    <rPh sb="13" eb="15">
      <t>ジカン</t>
    </rPh>
    <phoneticPr fontId="2"/>
  </si>
  <si>
    <t>東京都高等学校体育連盟　剣道専門部</t>
    <rPh sb="0" eb="2">
      <t>トウキョウ</t>
    </rPh>
    <rPh sb="2" eb="3">
      <t>ト</t>
    </rPh>
    <rPh sb="3" eb="5">
      <t>コウトウ</t>
    </rPh>
    <rPh sb="5" eb="7">
      <t>ガッコウ</t>
    </rPh>
    <rPh sb="7" eb="9">
      <t>タイイク</t>
    </rPh>
    <rPh sb="9" eb="11">
      <t>レンメイ</t>
    </rPh>
    <rPh sb="12" eb="14">
      <t>ケンドウ</t>
    </rPh>
    <rPh sb="14" eb="16">
      <t>センモン</t>
    </rPh>
    <rPh sb="16" eb="17">
      <t>ブ</t>
    </rPh>
    <phoneticPr fontId="2"/>
  </si>
  <si>
    <t>申込書</t>
    <rPh sb="0" eb="1">
      <t>モウ</t>
    </rPh>
    <rPh sb="1" eb="2">
      <t>コミ</t>
    </rPh>
    <rPh sb="2" eb="3">
      <t>ショ</t>
    </rPh>
    <phoneticPr fontId="2"/>
  </si>
  <si>
    <t>大会及び行事名</t>
    <rPh sb="0" eb="2">
      <t>タイカイ</t>
    </rPh>
    <rPh sb="2" eb="3">
      <t>オヨ</t>
    </rPh>
    <rPh sb="4" eb="6">
      <t>ギョウジ</t>
    </rPh>
    <rPh sb="6" eb="7">
      <t>メイ</t>
    </rPh>
    <phoneticPr fontId="2"/>
  </si>
  <si>
    <t>日　　時</t>
    <rPh sb="0" eb="1">
      <t>ヒ</t>
    </rPh>
    <rPh sb="3" eb="4">
      <t>ジ</t>
    </rPh>
    <phoneticPr fontId="2"/>
  </si>
  <si>
    <t>会　場</t>
    <rPh sb="0" eb="1">
      <t>カイ</t>
    </rPh>
    <rPh sb="2" eb="3">
      <t>バ</t>
    </rPh>
    <phoneticPr fontId="2"/>
  </si>
  <si>
    <t>申 込 日 時</t>
    <rPh sb="0" eb="1">
      <t>サル</t>
    </rPh>
    <rPh sb="2" eb="3">
      <t>コミ</t>
    </rPh>
    <rPh sb="4" eb="5">
      <t>ヒ</t>
    </rPh>
    <rPh sb="6" eb="7">
      <t>ジ</t>
    </rPh>
    <phoneticPr fontId="2"/>
  </si>
  <si>
    <t>申込先</t>
    <rPh sb="0" eb="2">
      <t>モウシコ</t>
    </rPh>
    <rPh sb="2" eb="3">
      <t>サキ</t>
    </rPh>
    <phoneticPr fontId="2"/>
  </si>
  <si>
    <t>参 加 資 格</t>
    <rPh sb="0" eb="1">
      <t>サン</t>
    </rPh>
    <rPh sb="2" eb="3">
      <t>カ</t>
    </rPh>
    <rPh sb="4" eb="5">
      <t>シ</t>
    </rPh>
    <rPh sb="6" eb="7">
      <t>カク</t>
    </rPh>
    <phoneticPr fontId="2"/>
  </si>
  <si>
    <t>参 加 料</t>
    <rPh sb="0" eb="1">
      <t>サン</t>
    </rPh>
    <rPh sb="2" eb="3">
      <t>カ</t>
    </rPh>
    <rPh sb="4" eb="5">
      <t>リョウ</t>
    </rPh>
    <phoneticPr fontId="2"/>
  </si>
  <si>
    <t>備　　考</t>
    <rPh sb="0" eb="1">
      <t>ソナエ</t>
    </rPh>
    <rPh sb="3" eb="4">
      <t>コウ</t>
    </rPh>
    <phoneticPr fontId="2"/>
  </si>
  <si>
    <t>役員打ち合わせ</t>
    <rPh sb="0" eb="2">
      <t>ヤクイン</t>
    </rPh>
    <rPh sb="2" eb="3">
      <t>ウ</t>
    </rPh>
    <rPh sb="4" eb="5">
      <t>ア</t>
    </rPh>
    <phoneticPr fontId="2"/>
  </si>
  <si>
    <t>担当委員会</t>
    <rPh sb="0" eb="2">
      <t>タントウ</t>
    </rPh>
    <rPh sb="2" eb="4">
      <t>イイン</t>
    </rPh>
    <rPh sb="4" eb="5">
      <t>カイ</t>
    </rPh>
    <phoneticPr fontId="2"/>
  </si>
  <si>
    <t>協力支部</t>
    <rPh sb="0" eb="2">
      <t>キョウリョク</t>
    </rPh>
    <rPh sb="2" eb="4">
      <t>シブ</t>
    </rPh>
    <phoneticPr fontId="2"/>
  </si>
  <si>
    <t>剣道専門部総会</t>
    <rPh sb="0" eb="2">
      <t>ケンドウ</t>
    </rPh>
    <rPh sb="2" eb="4">
      <t>センモン</t>
    </rPh>
    <rPh sb="4" eb="5">
      <t>ブ</t>
    </rPh>
    <rPh sb="5" eb="7">
      <t>ソウカイ</t>
    </rPh>
    <phoneticPr fontId="2"/>
  </si>
  <si>
    <t>各校2名以内
及び顧問教諭</t>
    <rPh sb="0" eb="1">
      <t>カク</t>
    </rPh>
    <rPh sb="1" eb="2">
      <t>コウ</t>
    </rPh>
    <rPh sb="3" eb="4">
      <t>メイ</t>
    </rPh>
    <rPh sb="4" eb="6">
      <t>イナイ</t>
    </rPh>
    <rPh sb="7" eb="8">
      <t>オヨ</t>
    </rPh>
    <rPh sb="9" eb="11">
      <t>コモン</t>
    </rPh>
    <rPh sb="11" eb="13">
      <t>キョウユ</t>
    </rPh>
    <phoneticPr fontId="2"/>
  </si>
  <si>
    <t xml:space="preserve"> 加盟費 国立私立7,500円</t>
    <rPh sb="1" eb="3">
      <t>カメイ</t>
    </rPh>
    <rPh sb="3" eb="4">
      <t>ヒ</t>
    </rPh>
    <phoneticPr fontId="2"/>
  </si>
  <si>
    <t>及び</t>
    <rPh sb="0" eb="1">
      <t>オヨ</t>
    </rPh>
    <phoneticPr fontId="2"/>
  </si>
  <si>
    <t>AM8:45～AM12:00 総会</t>
    <rPh sb="15" eb="17">
      <t>ソウカイ</t>
    </rPh>
    <phoneticPr fontId="2"/>
  </si>
  <si>
    <t>芝高校</t>
    <rPh sb="0" eb="1">
      <t>シバ</t>
    </rPh>
    <rPh sb="1" eb="3">
      <t>コウコウ</t>
    </rPh>
    <phoneticPr fontId="2"/>
  </si>
  <si>
    <t xml:space="preserve"> 監督章200円</t>
    <rPh sb="1" eb="3">
      <t>カントク</t>
    </rPh>
    <rPh sb="3" eb="4">
      <t>ショウ</t>
    </rPh>
    <rPh sb="7" eb="8">
      <t>エン</t>
    </rPh>
    <phoneticPr fontId="2"/>
  </si>
  <si>
    <t>海城高校 PM6:00～</t>
    <rPh sb="0" eb="2">
      <t>ウミシロ</t>
    </rPh>
    <rPh sb="2" eb="4">
      <t>コウコウ</t>
    </rPh>
    <phoneticPr fontId="2"/>
  </si>
  <si>
    <t>総務</t>
    <rPh sb="0" eb="2">
      <t>ソウム</t>
    </rPh>
    <phoneticPr fontId="2"/>
  </si>
  <si>
    <t>加盟申し込み</t>
    <rPh sb="0" eb="2">
      <t>カメイ</t>
    </rPh>
    <rPh sb="2" eb="3">
      <t>モウ</t>
    </rPh>
    <rPh sb="4" eb="5">
      <t>コ</t>
    </rPh>
    <phoneticPr fontId="2"/>
  </si>
  <si>
    <t>PM2:00～PM3:30 実技指導講習会</t>
    <rPh sb="14" eb="16">
      <t>ジツギ</t>
    </rPh>
    <rPh sb="16" eb="18">
      <t>シドウ</t>
    </rPh>
    <rPh sb="18" eb="21">
      <t>コウシュウカイ</t>
    </rPh>
    <phoneticPr fontId="2"/>
  </si>
  <si>
    <t xml:space="preserve"> ※男女別加盟です。</t>
    <rPh sb="2" eb="4">
      <t>ダンジョ</t>
    </rPh>
    <rPh sb="4" eb="5">
      <t>ベツ</t>
    </rPh>
    <rPh sb="5" eb="7">
      <t>カメイ</t>
    </rPh>
    <phoneticPr fontId="2"/>
  </si>
  <si>
    <t>東京都高等学校</t>
    <rPh sb="0" eb="2">
      <t>トウキョウ</t>
    </rPh>
    <rPh sb="2" eb="3">
      <t>ト</t>
    </rPh>
    <rPh sb="3" eb="5">
      <t>コウトウ</t>
    </rPh>
    <rPh sb="5" eb="7">
      <t>ガッコウ</t>
    </rPh>
    <phoneticPr fontId="2"/>
  </si>
  <si>
    <t>都庁</t>
    <rPh sb="0" eb="2">
      <t>トチョウ</t>
    </rPh>
    <phoneticPr fontId="2"/>
  </si>
  <si>
    <t>前年度総体都予選優勝校</t>
    <rPh sb="0" eb="1">
      <t>マエ</t>
    </rPh>
    <rPh sb="1" eb="3">
      <t>ネンド</t>
    </rPh>
    <rPh sb="3" eb="5">
      <t>ソウタイ</t>
    </rPh>
    <rPh sb="5" eb="6">
      <t>ト</t>
    </rPh>
    <rPh sb="6" eb="8">
      <t>ヨセン</t>
    </rPh>
    <rPh sb="8" eb="10">
      <t>ユウショウ</t>
    </rPh>
    <rPh sb="10" eb="11">
      <t>コウ</t>
    </rPh>
    <phoneticPr fontId="2"/>
  </si>
  <si>
    <t xml:space="preserve"> 総務部より連絡</t>
    <rPh sb="1" eb="3">
      <t>ソウム</t>
    </rPh>
    <rPh sb="3" eb="4">
      <t>ブ</t>
    </rPh>
    <rPh sb="6" eb="8">
      <t>レンラク</t>
    </rPh>
    <phoneticPr fontId="2"/>
  </si>
  <si>
    <t>総合体育大会開会式</t>
    <rPh sb="0" eb="2">
      <t>ソウゴウ</t>
    </rPh>
    <rPh sb="2" eb="4">
      <t>タイイク</t>
    </rPh>
    <rPh sb="4" eb="6">
      <t>タイカイ</t>
    </rPh>
    <rPh sb="6" eb="8">
      <t>カイカイ</t>
    </rPh>
    <rPh sb="8" eb="9">
      <t>シキ</t>
    </rPh>
    <phoneticPr fontId="2"/>
  </si>
  <si>
    <t>男女各1校</t>
    <rPh sb="0" eb="2">
      <t>ダンジョ</t>
    </rPh>
    <rPh sb="2" eb="3">
      <t>カク</t>
    </rPh>
    <rPh sb="4" eb="5">
      <t>コウ</t>
    </rPh>
    <phoneticPr fontId="2"/>
  </si>
  <si>
    <t>第１回　個人登録</t>
    <rPh sb="0" eb="1">
      <t>ダイ</t>
    </rPh>
    <rPh sb="2" eb="3">
      <t>カイ</t>
    </rPh>
    <rPh sb="4" eb="6">
      <t>コジン</t>
    </rPh>
    <rPh sb="6" eb="8">
      <t>トウロク</t>
    </rPh>
    <phoneticPr fontId="2"/>
  </si>
  <si>
    <t>各支部長</t>
    <rPh sb="0" eb="1">
      <t>カク</t>
    </rPh>
    <rPh sb="1" eb="4">
      <t>シブチョウ</t>
    </rPh>
    <phoneticPr fontId="2"/>
  </si>
  <si>
    <t xml:space="preserve"> 1名につき2,000円</t>
    <rPh sb="2" eb="3">
      <t>メイ</t>
    </rPh>
    <rPh sb="11" eb="12">
      <t>エン</t>
    </rPh>
    <phoneticPr fontId="2"/>
  </si>
  <si>
    <t xml:space="preserve"> 保険料 300円を含む</t>
    <rPh sb="1" eb="3">
      <t>ホケン</t>
    </rPh>
    <rPh sb="3" eb="4">
      <t>リョウ</t>
    </rPh>
    <rPh sb="8" eb="9">
      <t>エン</t>
    </rPh>
    <rPh sb="10" eb="11">
      <t>フク</t>
    </rPh>
    <phoneticPr fontId="2"/>
  </si>
  <si>
    <t>東京武道館</t>
    <rPh sb="0" eb="2">
      <t>トウキョウ</t>
    </rPh>
    <rPh sb="2" eb="4">
      <t>ブドウ</t>
    </rPh>
    <rPh sb="4" eb="5">
      <t>カン</t>
    </rPh>
    <phoneticPr fontId="2"/>
  </si>
  <si>
    <t>男子団体 正5補2 1校1ﾁｰﾑ
女子団体 正5補2 1校1ﾁｰﾑ</t>
    <rPh sb="0" eb="2">
      <t>ダンシ</t>
    </rPh>
    <rPh sb="2" eb="4">
      <t>ダンタイ</t>
    </rPh>
    <rPh sb="5" eb="6">
      <t>セイ</t>
    </rPh>
    <rPh sb="7" eb="8">
      <t>ホ</t>
    </rPh>
    <rPh sb="11" eb="12">
      <t>コウ</t>
    </rPh>
    <phoneticPr fontId="2"/>
  </si>
  <si>
    <t xml:space="preserve"> 男女とも
 1校 8,500円</t>
    <rPh sb="1" eb="3">
      <t>ダンジョ</t>
    </rPh>
    <phoneticPr fontId="2"/>
  </si>
  <si>
    <t xml:space="preserve"> 関東大会に
 男・女上位各9校出場</t>
    <rPh sb="1" eb="3">
      <t>カントウ</t>
    </rPh>
    <rPh sb="3" eb="5">
      <t>タイカイ</t>
    </rPh>
    <rPh sb="13" eb="14">
      <t>カク</t>
    </rPh>
    <phoneticPr fontId="2"/>
  </si>
  <si>
    <t>金</t>
    <rPh sb="0" eb="1">
      <t>キン</t>
    </rPh>
    <phoneticPr fontId="2"/>
  </si>
  <si>
    <t>１支部
６支部</t>
    <rPh sb="1" eb="3">
      <t>シブ</t>
    </rPh>
    <rPh sb="5" eb="7">
      <t>シブ</t>
    </rPh>
    <phoneticPr fontId="2"/>
  </si>
  <si>
    <t>春季剣道大会　兼</t>
    <rPh sb="0" eb="2">
      <t>シュンキ</t>
    </rPh>
    <rPh sb="2" eb="4">
      <t>ケンドウ</t>
    </rPh>
    <rPh sb="4" eb="6">
      <t>タイカイ</t>
    </rPh>
    <rPh sb="7" eb="8">
      <t>ケン</t>
    </rPh>
    <phoneticPr fontId="2"/>
  </si>
  <si>
    <t>火</t>
    <rPh sb="0" eb="1">
      <t>カ</t>
    </rPh>
    <phoneticPr fontId="2"/>
  </si>
  <si>
    <t>関東大会団体都予選</t>
    <rPh sb="4" eb="7">
      <t>ダンタイト</t>
    </rPh>
    <phoneticPr fontId="2"/>
  </si>
  <si>
    <t>関東大会個人都予選</t>
    <rPh sb="0" eb="2">
      <t>カントウ</t>
    </rPh>
    <rPh sb="2" eb="4">
      <t>タイカイ</t>
    </rPh>
    <rPh sb="4" eb="6">
      <t>コジン</t>
    </rPh>
    <rPh sb="6" eb="7">
      <t>ト</t>
    </rPh>
    <rPh sb="7" eb="9">
      <t>ヨセン</t>
    </rPh>
    <phoneticPr fontId="2"/>
  </si>
  <si>
    <t>関東大会団体都予選ﾍﾞｽﾄ16から4名</t>
    <rPh sb="0" eb="2">
      <t>カントウ</t>
    </rPh>
    <rPh sb="2" eb="4">
      <t>タイカイ</t>
    </rPh>
    <rPh sb="4" eb="6">
      <t>ダンタイ</t>
    </rPh>
    <rPh sb="6" eb="7">
      <t>ト</t>
    </rPh>
    <rPh sb="7" eb="9">
      <t>ヨセン</t>
    </rPh>
    <rPh sb="18" eb="19">
      <t>メイ</t>
    </rPh>
    <phoneticPr fontId="2"/>
  </si>
  <si>
    <t xml:space="preserve"> 1名につき1,500円 ただし支払</t>
    <rPh sb="2" eb="3">
      <t>メイ</t>
    </rPh>
    <rPh sb="11" eb="12">
      <t>エン</t>
    </rPh>
    <rPh sb="16" eb="18">
      <t>シハラ</t>
    </rPh>
    <phoneticPr fontId="2"/>
  </si>
  <si>
    <t xml:space="preserve"> 関東大会に</t>
    <rPh sb="1" eb="3">
      <t>カントウ</t>
    </rPh>
    <rPh sb="3" eb="5">
      <t>タイカイ</t>
    </rPh>
    <phoneticPr fontId="2"/>
  </si>
  <si>
    <t>男子大会後</t>
    <rPh sb="0" eb="2">
      <t>ダンシ</t>
    </rPh>
    <rPh sb="2" eb="4">
      <t>タイカイ</t>
    </rPh>
    <rPh sb="4" eb="5">
      <t>ゴ</t>
    </rPh>
    <phoneticPr fontId="2"/>
  </si>
  <si>
    <t>競技</t>
    <rPh sb="0" eb="2">
      <t>キョウギ</t>
    </rPh>
    <phoneticPr fontId="2"/>
  </si>
  <si>
    <t>ﾍﾞｽﾄ32から2名、ﾍﾞｽﾄ64から1名(男女とも)</t>
    <rPh sb="9" eb="10">
      <t>メイ</t>
    </rPh>
    <rPh sb="20" eb="21">
      <t>メイ</t>
    </rPh>
    <rPh sb="22" eb="24">
      <t>ダンジョ</t>
    </rPh>
    <phoneticPr fontId="2"/>
  </si>
  <si>
    <t>は団体戦または個人戦大会当日</t>
    <rPh sb="1" eb="3">
      <t>ダンタイ</t>
    </rPh>
    <rPh sb="3" eb="4">
      <t>セン</t>
    </rPh>
    <rPh sb="7" eb="9">
      <t>コジン</t>
    </rPh>
    <rPh sb="9" eb="10">
      <t>セン</t>
    </rPh>
    <rPh sb="10" eb="12">
      <t>タイカイ</t>
    </rPh>
    <rPh sb="12" eb="14">
      <t>トウジツ</t>
    </rPh>
    <phoneticPr fontId="2"/>
  </si>
  <si>
    <t xml:space="preserve"> 男・女上位各4名出場</t>
    <rPh sb="1" eb="2">
      <t>オトコ</t>
    </rPh>
    <rPh sb="3" eb="4">
      <t>オンナ</t>
    </rPh>
    <rPh sb="4" eb="6">
      <t>ジョウイ</t>
    </rPh>
    <rPh sb="6" eb="7">
      <t>カク</t>
    </rPh>
    <rPh sb="8" eb="9">
      <t>メイ</t>
    </rPh>
    <rPh sb="9" eb="11">
      <t>シュツジョウ</t>
    </rPh>
    <phoneticPr fontId="2"/>
  </si>
  <si>
    <t>女子大会後</t>
    <rPh sb="0" eb="2">
      <t>ジョシ</t>
    </rPh>
    <rPh sb="2" eb="4">
      <t>タイカイ</t>
    </rPh>
    <rPh sb="4" eb="5">
      <t>ゴ</t>
    </rPh>
    <phoneticPr fontId="2"/>
  </si>
  <si>
    <t>関東高等学校
剣道大会</t>
    <rPh sb="0" eb="2">
      <t>カントウ</t>
    </rPh>
    <rPh sb="2" eb="4">
      <t>コウトウ</t>
    </rPh>
    <rPh sb="4" eb="6">
      <t>ガッコウ</t>
    </rPh>
    <rPh sb="7" eb="9">
      <t>ケンドウ</t>
    </rPh>
    <rPh sb="9" eb="11">
      <t>タイカイ</t>
    </rPh>
    <phoneticPr fontId="2"/>
  </si>
  <si>
    <t>代表者会議</t>
    <rPh sb="0" eb="3">
      <t>ダイヒョウシャ</t>
    </rPh>
    <rPh sb="3" eb="5">
      <t>カイギ</t>
    </rPh>
    <phoneticPr fontId="2"/>
  </si>
  <si>
    <t>神奈川県
小田原市</t>
    <rPh sb="0" eb="3">
      <t>カナガワ</t>
    </rPh>
    <rPh sb="3" eb="4">
      <t>ケン</t>
    </rPh>
    <rPh sb="5" eb="8">
      <t>オダワラ</t>
    </rPh>
    <rPh sb="8" eb="9">
      <t>シ</t>
    </rPh>
    <phoneticPr fontId="2"/>
  </si>
  <si>
    <t>海城高校</t>
    <rPh sb="0" eb="1">
      <t>ウミ</t>
    </rPh>
    <rPh sb="1" eb="2">
      <t>シロ</t>
    </rPh>
    <rPh sb="2" eb="4">
      <t>コウコウ</t>
    </rPh>
    <phoneticPr fontId="2"/>
  </si>
  <si>
    <t>都予選の際に連絡する</t>
    <rPh sb="0" eb="1">
      <t>ト</t>
    </rPh>
    <rPh sb="1" eb="3">
      <t>ヨセン</t>
    </rPh>
    <rPh sb="4" eb="5">
      <t>サイ</t>
    </rPh>
    <rPh sb="6" eb="8">
      <t>レンラク</t>
    </rPh>
    <phoneticPr fontId="2"/>
  </si>
  <si>
    <t xml:space="preserve"> 必要書類を別途配布する</t>
    <rPh sb="1" eb="3">
      <t>ヒツヨウ</t>
    </rPh>
    <rPh sb="3" eb="5">
      <t>ショルイ</t>
    </rPh>
    <rPh sb="6" eb="8">
      <t>ベット</t>
    </rPh>
    <rPh sb="8" eb="10">
      <t>ハイフ</t>
    </rPh>
    <phoneticPr fontId="2"/>
  </si>
  <si>
    <t>11日(土) 12日(日)　試合</t>
    <rPh sb="2" eb="3">
      <t>ニチ</t>
    </rPh>
    <rPh sb="4" eb="5">
      <t>ド</t>
    </rPh>
    <rPh sb="9" eb="10">
      <t>ニチ</t>
    </rPh>
    <rPh sb="11" eb="12">
      <t>ニチ</t>
    </rPh>
    <rPh sb="14" eb="16">
      <t>シアイ</t>
    </rPh>
    <phoneticPr fontId="2"/>
  </si>
  <si>
    <t>馬場 保</t>
    <rPh sb="0" eb="2">
      <t>ババ</t>
    </rPh>
    <rPh sb="3" eb="4">
      <t>タモ</t>
    </rPh>
    <phoneticPr fontId="2"/>
  </si>
  <si>
    <t>第２回　個人登録</t>
    <rPh sb="0" eb="1">
      <t>ダイ</t>
    </rPh>
    <rPh sb="2" eb="3">
      <t>カイ</t>
    </rPh>
    <rPh sb="4" eb="6">
      <t>コジン</t>
    </rPh>
    <rPh sb="6" eb="8">
      <t>トウロク</t>
    </rPh>
    <phoneticPr fontId="2"/>
  </si>
  <si>
    <t>5月12日(木)、14日(土)の申し込み時に、各申込先に申し込む。</t>
    <rPh sb="1" eb="2">
      <t>ガツ</t>
    </rPh>
    <rPh sb="4" eb="5">
      <t>ニチ</t>
    </rPh>
    <rPh sb="6" eb="7">
      <t>モク</t>
    </rPh>
    <rPh sb="11" eb="12">
      <t>ニチ</t>
    </rPh>
    <rPh sb="13" eb="14">
      <t>ド</t>
    </rPh>
    <rPh sb="16" eb="17">
      <t>モウ</t>
    </rPh>
    <rPh sb="18" eb="19">
      <t>コ</t>
    </rPh>
    <rPh sb="20" eb="21">
      <t>トキ</t>
    </rPh>
    <rPh sb="23" eb="24">
      <t>カク</t>
    </rPh>
    <rPh sb="24" eb="26">
      <t>モウシコミ</t>
    </rPh>
    <rPh sb="26" eb="27">
      <t>サキ</t>
    </rPh>
    <rPh sb="28" eb="29">
      <t>モウ</t>
    </rPh>
    <rPh sb="30" eb="31">
      <t>コ</t>
    </rPh>
    <phoneticPr fontId="2"/>
  </si>
  <si>
    <t>全国高等学校剣道大会</t>
    <rPh sb="0" eb="2">
      <t>ゼンコク</t>
    </rPh>
    <rPh sb="2" eb="4">
      <t>コウトウ</t>
    </rPh>
    <rPh sb="4" eb="6">
      <t>ガッコウ</t>
    </rPh>
    <rPh sb="6" eb="8">
      <t>ケンドウ</t>
    </rPh>
    <rPh sb="8" eb="10">
      <t>タイカイ</t>
    </rPh>
    <phoneticPr fontId="2"/>
  </si>
  <si>
    <t>各支部</t>
    <rPh sb="0" eb="1">
      <t>カク</t>
    </rPh>
    <rPh sb="1" eb="3">
      <t>シブ</t>
    </rPh>
    <phoneticPr fontId="2"/>
  </si>
  <si>
    <t xml:space="preserve"> 男女とも
 1校 8,500円
 1名につき1,500円</t>
    <rPh sb="1" eb="3">
      <t>ダンジョ</t>
    </rPh>
    <phoneticPr fontId="2"/>
  </si>
  <si>
    <t>各支部</t>
    <rPh sb="0" eb="3">
      <t>カクシブ</t>
    </rPh>
    <phoneticPr fontId="2"/>
  </si>
  <si>
    <t>個人・団体戦支部予選</t>
    <rPh sb="0" eb="2">
      <t>コジン</t>
    </rPh>
    <rPh sb="3" eb="5">
      <t>ダンタイ</t>
    </rPh>
    <rPh sb="5" eb="6">
      <t>セン</t>
    </rPh>
    <rPh sb="6" eb="8">
      <t>シブ</t>
    </rPh>
    <rPh sb="8" eb="10">
      <t>ヨセン</t>
    </rPh>
    <phoneticPr fontId="2"/>
  </si>
  <si>
    <t>時間は各支部より連絡</t>
    <rPh sb="0" eb="2">
      <t>ジカン</t>
    </rPh>
    <rPh sb="3" eb="6">
      <t>カクシブ</t>
    </rPh>
    <rPh sb="8" eb="10">
      <t>レンラク</t>
    </rPh>
    <phoneticPr fontId="2"/>
  </si>
  <si>
    <t>男子団体 正5補2 1校1ﾁｰﾑ</t>
    <rPh sb="0" eb="2">
      <t>ダンシ</t>
    </rPh>
    <rPh sb="2" eb="4">
      <t>ダンタイ</t>
    </rPh>
    <rPh sb="5" eb="6">
      <t>セイ</t>
    </rPh>
    <rPh sb="7" eb="8">
      <t>ホ</t>
    </rPh>
    <rPh sb="11" eb="12">
      <t>コウ</t>
    </rPh>
    <phoneticPr fontId="2"/>
  </si>
  <si>
    <t xml:space="preserve"> 団体 全国高等学校剣道大会</t>
    <rPh sb="1" eb="3">
      <t>ダンタイ</t>
    </rPh>
    <rPh sb="4" eb="6">
      <t>ゼンコク</t>
    </rPh>
    <rPh sb="6" eb="8">
      <t>コウトウ</t>
    </rPh>
    <rPh sb="8" eb="10">
      <t>ガッコウ</t>
    </rPh>
    <rPh sb="10" eb="12">
      <t>ケンドウ</t>
    </rPh>
    <rPh sb="12" eb="14">
      <t>タイカイ</t>
    </rPh>
    <phoneticPr fontId="2"/>
  </si>
  <si>
    <t>木</t>
    <rPh sb="0" eb="1">
      <t>モク</t>
    </rPh>
    <phoneticPr fontId="2"/>
  </si>
  <si>
    <t>女子団体 正5補2 1校1ﾁｰﾑ</t>
    <rPh sb="0" eb="2">
      <t>ジョシ</t>
    </rPh>
    <rPh sb="2" eb="4">
      <t>ダンタイ</t>
    </rPh>
    <rPh sb="5" eb="6">
      <t>セイ</t>
    </rPh>
    <rPh sb="7" eb="8">
      <t>ホ</t>
    </rPh>
    <rPh sb="11" eb="12">
      <t>コウ</t>
    </rPh>
    <phoneticPr fontId="2"/>
  </si>
  <si>
    <t xml:space="preserve"> に男・女各優勝校出場</t>
    <rPh sb="2" eb="3">
      <t>オトコ</t>
    </rPh>
    <rPh sb="4" eb="5">
      <t>オンナ</t>
    </rPh>
    <rPh sb="5" eb="6">
      <t>カク</t>
    </rPh>
    <rPh sb="6" eb="9">
      <t>ユウショウコウ</t>
    </rPh>
    <rPh sb="9" eb="11">
      <t>シュツジョウ</t>
    </rPh>
    <phoneticPr fontId="2"/>
  </si>
  <si>
    <t>２支部
５支部</t>
    <rPh sb="1" eb="3">
      <t>シブ</t>
    </rPh>
    <rPh sb="5" eb="7">
      <t>シブ</t>
    </rPh>
    <phoneticPr fontId="2"/>
  </si>
  <si>
    <t>個人戦　東京都予選</t>
    <rPh sb="0" eb="2">
      <t>コジン</t>
    </rPh>
    <rPh sb="2" eb="3">
      <t>セン</t>
    </rPh>
    <rPh sb="4" eb="6">
      <t>トウキョウ</t>
    </rPh>
    <rPh sb="6" eb="7">
      <t>ト</t>
    </rPh>
    <rPh sb="7" eb="9">
      <t>ヨセン</t>
    </rPh>
    <phoneticPr fontId="2"/>
  </si>
  <si>
    <t>個人各校とも男子 4名以内</t>
    <rPh sb="0" eb="2">
      <t>コジン</t>
    </rPh>
    <rPh sb="2" eb="4">
      <t>カクコウ</t>
    </rPh>
    <rPh sb="6" eb="8">
      <t>ダンシ</t>
    </rPh>
    <rPh sb="10" eb="11">
      <t>メイ</t>
    </rPh>
    <rPh sb="11" eb="13">
      <t>イナイ</t>
    </rPh>
    <phoneticPr fontId="2"/>
  </si>
  <si>
    <t xml:space="preserve"> 個人 全国高等学校剣道大会</t>
    <rPh sb="1" eb="3">
      <t>コジン</t>
    </rPh>
    <rPh sb="4" eb="6">
      <t>ゼンコク</t>
    </rPh>
    <rPh sb="6" eb="8">
      <t>コウトウ</t>
    </rPh>
    <rPh sb="8" eb="10">
      <t>ガッコウ</t>
    </rPh>
    <rPh sb="10" eb="12">
      <t>ケンドウ</t>
    </rPh>
    <rPh sb="12" eb="14">
      <t>タイカイ</t>
    </rPh>
    <phoneticPr fontId="2"/>
  </si>
  <si>
    <t>　　 　　　 女子 4名以内</t>
    <rPh sb="7" eb="9">
      <t>ジョシ</t>
    </rPh>
    <rPh sb="11" eb="12">
      <t>メイ</t>
    </rPh>
    <rPh sb="12" eb="14">
      <t>イナイ</t>
    </rPh>
    <phoneticPr fontId="2"/>
  </si>
  <si>
    <t xml:space="preserve"> に男・女上位各2名出場</t>
    <rPh sb="2" eb="3">
      <t>オトコ</t>
    </rPh>
    <rPh sb="4" eb="5">
      <t>オンナ</t>
    </rPh>
    <rPh sb="5" eb="7">
      <t>ジョウイ</t>
    </rPh>
    <rPh sb="7" eb="8">
      <t>カク</t>
    </rPh>
    <rPh sb="9" eb="10">
      <t>メイ</t>
    </rPh>
    <rPh sb="10" eb="12">
      <t>シュツジョウ</t>
    </rPh>
    <phoneticPr fontId="2"/>
  </si>
  <si>
    <t>団体戦　東京都予選</t>
    <rPh sb="0" eb="2">
      <t>ダンタイ</t>
    </rPh>
    <rPh sb="2" eb="3">
      <t>セン</t>
    </rPh>
    <rPh sb="4" eb="6">
      <t>トウキョウ</t>
    </rPh>
    <rPh sb="6" eb="7">
      <t>ト</t>
    </rPh>
    <rPh sb="7" eb="9">
      <t>ヨセン</t>
    </rPh>
    <phoneticPr fontId="2"/>
  </si>
  <si>
    <t>部員数報告</t>
    <rPh sb="0" eb="2">
      <t>ブイン</t>
    </rPh>
    <rPh sb="2" eb="3">
      <t>スウ</t>
    </rPh>
    <rPh sb="3" eb="5">
      <t>ホウコク</t>
    </rPh>
    <phoneticPr fontId="2"/>
  </si>
  <si>
    <t>5月12日(木)の申し込みをしない学校は、5月12日(木)必着で各支部長に郵送すること。</t>
    <rPh sb="1" eb="2">
      <t>ガツ</t>
    </rPh>
    <rPh sb="4" eb="5">
      <t>ニチ</t>
    </rPh>
    <rPh sb="6" eb="7">
      <t>モク</t>
    </rPh>
    <rPh sb="9" eb="10">
      <t>モウ</t>
    </rPh>
    <rPh sb="11" eb="12">
      <t>コ</t>
    </rPh>
    <rPh sb="17" eb="19">
      <t>ガッコウ</t>
    </rPh>
    <rPh sb="22" eb="23">
      <t>ガツ</t>
    </rPh>
    <rPh sb="25" eb="26">
      <t>ニチ</t>
    </rPh>
    <rPh sb="27" eb="28">
      <t>モク</t>
    </rPh>
    <rPh sb="29" eb="31">
      <t>ヒッチャク</t>
    </rPh>
    <rPh sb="32" eb="33">
      <t>カク</t>
    </rPh>
    <rPh sb="33" eb="36">
      <t>シブチョウ</t>
    </rPh>
    <rPh sb="37" eb="39">
      <t>ユウソウ</t>
    </rPh>
    <phoneticPr fontId="2"/>
  </si>
  <si>
    <t>調研</t>
    <rPh sb="0" eb="1">
      <t>シラベ</t>
    </rPh>
    <rPh sb="1" eb="2">
      <t>ケン</t>
    </rPh>
    <phoneticPr fontId="2"/>
  </si>
  <si>
    <t>第１回</t>
    <rPh sb="0" eb="1">
      <t>ダイ</t>
    </rPh>
    <rPh sb="2" eb="3">
      <t>カイ</t>
    </rPh>
    <phoneticPr fontId="2"/>
  </si>
  <si>
    <t>國學院大學</t>
    <rPh sb="0" eb="3">
      <t>コクガクイン</t>
    </rPh>
    <rPh sb="3" eb="5">
      <t>ダイガク</t>
    </rPh>
    <phoneticPr fontId="2"/>
  </si>
  <si>
    <t>都立両国高校</t>
    <rPh sb="0" eb="1">
      <t>ト</t>
    </rPh>
    <rPh sb="1" eb="2">
      <t>リツ</t>
    </rPh>
    <rPh sb="2" eb="4">
      <t>リョウゴク</t>
    </rPh>
    <rPh sb="4" eb="6">
      <t>コウコウ</t>
    </rPh>
    <phoneticPr fontId="2"/>
  </si>
  <si>
    <t>加盟校の生徒で、都剣道</t>
    <rPh sb="0" eb="2">
      <t>カメイ</t>
    </rPh>
    <rPh sb="2" eb="3">
      <t>コウ</t>
    </rPh>
    <rPh sb="4" eb="6">
      <t>セイト</t>
    </rPh>
    <rPh sb="8" eb="9">
      <t>ト</t>
    </rPh>
    <rPh sb="9" eb="11">
      <t>ケンドウ</t>
    </rPh>
    <phoneticPr fontId="2"/>
  </si>
  <si>
    <t xml:space="preserve"> 別紙参照</t>
    <rPh sb="1" eb="3">
      <t>ベッシ</t>
    </rPh>
    <rPh sb="3" eb="5">
      <t>サンショウ</t>
    </rPh>
    <phoneticPr fontId="2"/>
  </si>
  <si>
    <t>審査</t>
    <rPh sb="0" eb="2">
      <t>シンサ</t>
    </rPh>
    <phoneticPr fontId="2"/>
  </si>
  <si>
    <t>久我山高校</t>
    <rPh sb="0" eb="3">
      <t>クガヤマ</t>
    </rPh>
    <rPh sb="3" eb="5">
      <t>コウコウ</t>
    </rPh>
    <phoneticPr fontId="2"/>
  </si>
  <si>
    <t>瀬尾　匡範</t>
    <rPh sb="0" eb="2">
      <t>セオ</t>
    </rPh>
    <rPh sb="3" eb="4">
      <t>クニ</t>
    </rPh>
    <rPh sb="4" eb="5">
      <t>ノリ</t>
    </rPh>
    <phoneticPr fontId="2"/>
  </si>
  <si>
    <t>連盟に個人登録している者</t>
    <rPh sb="0" eb="2">
      <t>レンメイ</t>
    </rPh>
    <rPh sb="3" eb="5">
      <t>コジン</t>
    </rPh>
    <rPh sb="5" eb="7">
      <t>トウロク</t>
    </rPh>
    <rPh sb="11" eb="12">
      <t>モノ</t>
    </rPh>
    <phoneticPr fontId="2"/>
  </si>
  <si>
    <t>国体派遣選手
男・女 選考会</t>
    <rPh sb="0" eb="2">
      <t>コクタイ</t>
    </rPh>
    <rPh sb="2" eb="4">
      <t>ハケン</t>
    </rPh>
    <rPh sb="4" eb="6">
      <t>センシュ</t>
    </rPh>
    <rPh sb="7" eb="8">
      <t>オトコ</t>
    </rPh>
    <rPh sb="9" eb="10">
      <t>オンナ</t>
    </rPh>
    <rPh sb="11" eb="14">
      <t>センコウカイ</t>
    </rPh>
    <phoneticPr fontId="2"/>
  </si>
  <si>
    <t>男・女</t>
    <rPh sb="0" eb="1">
      <t>オトコ</t>
    </rPh>
    <rPh sb="2" eb="3">
      <t>オンナ</t>
    </rPh>
    <phoneticPr fontId="2"/>
  </si>
  <si>
    <t>出場校・出場者に
直接連絡する</t>
    <rPh sb="0" eb="3">
      <t>シュツジョウコウ</t>
    </rPh>
    <rPh sb="4" eb="7">
      <t>シュツジョウシャ</t>
    </rPh>
    <rPh sb="9" eb="11">
      <t>チョクセツ</t>
    </rPh>
    <rPh sb="11" eb="13">
      <t>レンラク</t>
    </rPh>
    <phoneticPr fontId="2"/>
  </si>
  <si>
    <t>各都大会の成績優秀者の中
から選抜する（男・女）</t>
    <rPh sb="0" eb="1">
      <t>カク</t>
    </rPh>
    <rPh sb="1" eb="2">
      <t>ト</t>
    </rPh>
    <rPh sb="2" eb="4">
      <t>タイカイ</t>
    </rPh>
    <rPh sb="5" eb="7">
      <t>セイセキ</t>
    </rPh>
    <rPh sb="7" eb="9">
      <t>ユウシュウ</t>
    </rPh>
    <rPh sb="9" eb="10">
      <t>シャ</t>
    </rPh>
    <rPh sb="11" eb="12">
      <t>ナカ</t>
    </rPh>
    <rPh sb="15" eb="17">
      <t>センバツ</t>
    </rPh>
    <rPh sb="20" eb="21">
      <t>オトコ</t>
    </rPh>
    <rPh sb="22" eb="23">
      <t>オンナ</t>
    </rPh>
    <phoneticPr fontId="2"/>
  </si>
  <si>
    <t xml:space="preserve"> 無　料</t>
    <rPh sb="1" eb="2">
      <t>ム</t>
    </rPh>
    <rPh sb="3" eb="4">
      <t>リョウ</t>
    </rPh>
    <phoneticPr fontId="2"/>
  </si>
  <si>
    <t xml:space="preserve"> 国体選手強化練習会</t>
    <rPh sb="1" eb="3">
      <t>コクタイ</t>
    </rPh>
    <rPh sb="3" eb="5">
      <t>センシュ</t>
    </rPh>
    <rPh sb="5" eb="7">
      <t>キョウカ</t>
    </rPh>
    <rPh sb="7" eb="9">
      <t>レンシュウ</t>
    </rPh>
    <rPh sb="9" eb="10">
      <t>カイ</t>
    </rPh>
    <phoneticPr fontId="2"/>
  </si>
  <si>
    <t>未定</t>
    <rPh sb="0" eb="2">
      <t>ミテイ</t>
    </rPh>
    <phoneticPr fontId="2"/>
  </si>
  <si>
    <r>
      <t>強化</t>
    </r>
    <r>
      <rPr>
        <sz val="6"/>
        <rFont val="ＭＳ 明朝"/>
        <family val="1"/>
        <charset val="128"/>
      </rPr>
      <t>・</t>
    </r>
    <r>
      <rPr>
        <sz val="8"/>
        <rFont val="ＭＳ 明朝"/>
        <family val="1"/>
        <charset val="128"/>
      </rPr>
      <t>審判
競技</t>
    </r>
    <r>
      <rPr>
        <sz val="6"/>
        <rFont val="ＭＳ 明朝"/>
        <family val="1"/>
        <charset val="128"/>
      </rPr>
      <t>・</t>
    </r>
    <r>
      <rPr>
        <sz val="8"/>
        <rFont val="ＭＳ 明朝"/>
        <family val="1"/>
        <charset val="128"/>
      </rPr>
      <t>総務</t>
    </r>
    <rPh sb="0" eb="2">
      <t>キョウカ</t>
    </rPh>
    <rPh sb="3" eb="5">
      <t>シンパン</t>
    </rPh>
    <rPh sb="6" eb="8">
      <t>キョウギ</t>
    </rPh>
    <rPh sb="9" eb="11">
      <t>ソウム</t>
    </rPh>
    <phoneticPr fontId="2"/>
  </si>
  <si>
    <t>岡山県</t>
    <rPh sb="0" eb="2">
      <t>オカヤマ</t>
    </rPh>
    <rPh sb="2" eb="3">
      <t>ケン</t>
    </rPh>
    <phoneticPr fontId="2"/>
  </si>
  <si>
    <t>都予選 優勝 男・女各1校</t>
    <rPh sb="0" eb="1">
      <t>ト</t>
    </rPh>
    <rPh sb="1" eb="3">
      <t>ヨセン</t>
    </rPh>
    <rPh sb="4" eb="6">
      <t>ユウショウ</t>
    </rPh>
    <rPh sb="7" eb="8">
      <t>オトコ</t>
    </rPh>
    <rPh sb="9" eb="10">
      <t>オンナ</t>
    </rPh>
    <rPh sb="10" eb="11">
      <t>カク</t>
    </rPh>
    <rPh sb="12" eb="13">
      <t>コウ</t>
    </rPh>
    <phoneticPr fontId="2"/>
  </si>
  <si>
    <t xml:space="preserve"> 出場校・出場者に</t>
    <rPh sb="1" eb="3">
      <t>シュツジョウ</t>
    </rPh>
    <rPh sb="3" eb="4">
      <t>コウ</t>
    </rPh>
    <rPh sb="5" eb="8">
      <t>シュツジョウシャ</t>
    </rPh>
    <phoneticPr fontId="2"/>
  </si>
  <si>
    <t>団体・個人</t>
    <rPh sb="0" eb="2">
      <t>ダンタイ</t>
    </rPh>
    <rPh sb="3" eb="5">
      <t>コジン</t>
    </rPh>
    <phoneticPr fontId="2"/>
  </si>
  <si>
    <t>3日(水)4日(木)5日(金)試合</t>
    <rPh sb="1" eb="2">
      <t>ニチ</t>
    </rPh>
    <rPh sb="3" eb="4">
      <t>スイ</t>
    </rPh>
    <rPh sb="6" eb="7">
      <t>ニチ</t>
    </rPh>
    <rPh sb="8" eb="9">
      <t>モク</t>
    </rPh>
    <rPh sb="11" eb="12">
      <t>ニチ</t>
    </rPh>
    <rPh sb="13" eb="14">
      <t>キン</t>
    </rPh>
    <rPh sb="15" eb="17">
      <t>シアイ</t>
    </rPh>
    <phoneticPr fontId="2"/>
  </si>
  <si>
    <t>岡山市</t>
    <rPh sb="0" eb="2">
      <t>オカヤマ</t>
    </rPh>
    <rPh sb="2" eb="3">
      <t>シ</t>
    </rPh>
    <phoneticPr fontId="2"/>
  </si>
  <si>
    <t>都予選 上位 男・女各2名</t>
    <rPh sb="0" eb="1">
      <t>ト</t>
    </rPh>
    <rPh sb="1" eb="3">
      <t>ヨセン</t>
    </rPh>
    <rPh sb="4" eb="6">
      <t>ジョウイ</t>
    </rPh>
    <rPh sb="7" eb="8">
      <t>オトコ</t>
    </rPh>
    <rPh sb="9" eb="10">
      <t>オンナ</t>
    </rPh>
    <rPh sb="10" eb="11">
      <t>カク</t>
    </rPh>
    <rPh sb="12" eb="13">
      <t>メイ</t>
    </rPh>
    <phoneticPr fontId="2"/>
  </si>
  <si>
    <t xml:space="preserve"> 直接連絡する</t>
    <rPh sb="1" eb="3">
      <t>チョクセツ</t>
    </rPh>
    <rPh sb="3" eb="5">
      <t>レンラク</t>
    </rPh>
    <phoneticPr fontId="2"/>
  </si>
  <si>
    <t>武道系部活動
合同稽古①②</t>
    <rPh sb="0" eb="2">
      <t>ブドウ</t>
    </rPh>
    <rPh sb="2" eb="3">
      <t>ケイ</t>
    </rPh>
    <rPh sb="3" eb="6">
      <t>ブカツドウ</t>
    </rPh>
    <rPh sb="7" eb="9">
      <t>ゴウドウ</t>
    </rPh>
    <rPh sb="9" eb="11">
      <t>ケイコ</t>
    </rPh>
    <phoneticPr fontId="2"/>
  </si>
  <si>
    <t>AM9:00受付</t>
    <rPh sb="6" eb="8">
      <t>ウケツケ</t>
    </rPh>
    <phoneticPr fontId="2"/>
  </si>
  <si>
    <t>都立晴海総合高校</t>
    <rPh sb="0" eb="2">
      <t>トリツ</t>
    </rPh>
    <rPh sb="2" eb="4">
      <t>ハルミ</t>
    </rPh>
    <rPh sb="4" eb="6">
      <t>ソウゴウ</t>
    </rPh>
    <rPh sb="6" eb="8">
      <t>コウコウ</t>
    </rPh>
    <phoneticPr fontId="2"/>
  </si>
  <si>
    <t>高体連加盟校</t>
    <rPh sb="0" eb="3">
      <t>コウタイレン</t>
    </rPh>
    <rPh sb="3" eb="5">
      <t>カメイ</t>
    </rPh>
    <rPh sb="5" eb="6">
      <t>コウ</t>
    </rPh>
    <phoneticPr fontId="2"/>
  </si>
  <si>
    <t xml:space="preserve"> 練習試合形式の錬成会</t>
    <rPh sb="1" eb="3">
      <t>レンシュウ</t>
    </rPh>
    <rPh sb="3" eb="5">
      <t>シアイ</t>
    </rPh>
    <rPh sb="5" eb="7">
      <t>ケイシキ</t>
    </rPh>
    <rPh sb="8" eb="10">
      <t>レンセイ</t>
    </rPh>
    <rPh sb="10" eb="11">
      <t>カイ</t>
    </rPh>
    <phoneticPr fontId="2"/>
  </si>
  <si>
    <t>普及</t>
    <rPh sb="0" eb="2">
      <t>フキュウ</t>
    </rPh>
    <phoneticPr fontId="2"/>
  </si>
  <si>
    <t>大道場・第二武道場</t>
    <rPh sb="0" eb="3">
      <t>ダイドウジョウ</t>
    </rPh>
    <rPh sb="4" eb="6">
      <t>ダイニ</t>
    </rPh>
    <rPh sb="6" eb="8">
      <t>ブドウ</t>
    </rPh>
    <rPh sb="8" eb="9">
      <t>バ</t>
    </rPh>
    <phoneticPr fontId="2"/>
  </si>
  <si>
    <t>郵送のみ(必着)</t>
    <rPh sb="0" eb="2">
      <t>ユウソウ</t>
    </rPh>
    <rPh sb="5" eb="7">
      <t>ヒッチャク</t>
    </rPh>
    <phoneticPr fontId="2"/>
  </si>
  <si>
    <t>隈部 雅嗣</t>
    <rPh sb="0" eb="2">
      <t>クマベ</t>
    </rPh>
    <rPh sb="3" eb="5">
      <t>マサツグ</t>
    </rPh>
    <phoneticPr fontId="2"/>
  </si>
  <si>
    <t xml:space="preserve"> 初心者講習会</t>
    <rPh sb="1" eb="4">
      <t>ショシンシャ</t>
    </rPh>
    <rPh sb="4" eb="7">
      <t>コウシュウカイ</t>
    </rPh>
    <phoneticPr fontId="2"/>
  </si>
  <si>
    <t>日本武道館</t>
    <rPh sb="0" eb="2">
      <t>ニホン</t>
    </rPh>
    <rPh sb="2" eb="4">
      <t>ブドウ</t>
    </rPh>
    <rPh sb="4" eb="5">
      <t>カン</t>
    </rPh>
    <phoneticPr fontId="2"/>
  </si>
  <si>
    <t xml:space="preserve"> 男女とも</t>
    <rPh sb="1" eb="3">
      <t>ダンジョ</t>
    </rPh>
    <phoneticPr fontId="2"/>
  </si>
  <si>
    <t xml:space="preserve"> Ⅰ・Ⅱ部別団体戦</t>
    <rPh sb="4" eb="5">
      <t>ブ</t>
    </rPh>
    <rPh sb="5" eb="6">
      <t>ベツ</t>
    </rPh>
    <rPh sb="6" eb="8">
      <t>ダンタイ</t>
    </rPh>
    <rPh sb="8" eb="9">
      <t>セン</t>
    </rPh>
    <phoneticPr fontId="2"/>
  </si>
  <si>
    <t>７支部</t>
    <rPh sb="1" eb="3">
      <t>シブ</t>
    </rPh>
    <phoneticPr fontId="2"/>
  </si>
  <si>
    <t>秋季剣道大会</t>
    <rPh sb="0" eb="2">
      <t>シュウキ</t>
    </rPh>
    <rPh sb="2" eb="4">
      <t>ケンドウ</t>
    </rPh>
    <rPh sb="4" eb="6">
      <t>タイカイ</t>
    </rPh>
    <phoneticPr fontId="2"/>
  </si>
  <si>
    <t xml:space="preserve"> 1校 8,500円</t>
    <rPh sb="2" eb="3">
      <t>コウ</t>
    </rPh>
    <rPh sb="9" eb="10">
      <t>エン</t>
    </rPh>
    <phoneticPr fontId="2"/>
  </si>
  <si>
    <t xml:space="preserve"> 1本勝負</t>
    <rPh sb="2" eb="3">
      <t>ホン</t>
    </rPh>
    <rPh sb="3" eb="5">
      <t>ショウブ</t>
    </rPh>
    <phoneticPr fontId="2"/>
  </si>
  <si>
    <t>８支部</t>
    <rPh sb="1" eb="3">
      <t>シブ</t>
    </rPh>
    <phoneticPr fontId="2"/>
  </si>
  <si>
    <t>国民体育大会</t>
    <rPh sb="0" eb="2">
      <t>コクミン</t>
    </rPh>
    <rPh sb="2" eb="4">
      <t>タイイク</t>
    </rPh>
    <rPh sb="4" eb="6">
      <t>タイカイ</t>
    </rPh>
    <phoneticPr fontId="2"/>
  </si>
  <si>
    <t>岩手県</t>
    <rPh sb="0" eb="2">
      <t>イワテ</t>
    </rPh>
    <rPh sb="2" eb="3">
      <t>ケン</t>
    </rPh>
    <phoneticPr fontId="2"/>
  </si>
  <si>
    <t>出場者に</t>
    <rPh sb="0" eb="3">
      <t>シュツジョウシャ</t>
    </rPh>
    <phoneticPr fontId="2"/>
  </si>
  <si>
    <t>東京都</t>
    <rPh sb="0" eb="2">
      <t>トウキョウ</t>
    </rPh>
    <rPh sb="2" eb="3">
      <t>ト</t>
    </rPh>
    <phoneticPr fontId="2"/>
  </si>
  <si>
    <t>出場者に連絡する</t>
    <rPh sb="0" eb="3">
      <t>シュツジョウシャ</t>
    </rPh>
    <rPh sb="4" eb="6">
      <t>レンラク</t>
    </rPh>
    <phoneticPr fontId="2"/>
  </si>
  <si>
    <t xml:space="preserve"> 出場者に直接連絡する</t>
    <rPh sb="1" eb="4">
      <t>シュツジョウシャ</t>
    </rPh>
    <rPh sb="5" eb="7">
      <t>チョクセツ</t>
    </rPh>
    <rPh sb="7" eb="9">
      <t>レンラク</t>
    </rPh>
    <phoneticPr fontId="2"/>
  </si>
  <si>
    <t xml:space="preserve"> 8月14日(日)</t>
    <rPh sb="2" eb="3">
      <t>ガツ</t>
    </rPh>
    <rPh sb="5" eb="6">
      <t>ニチ</t>
    </rPh>
    <rPh sb="7" eb="8">
      <t>ニチ</t>
    </rPh>
    <phoneticPr fontId="2"/>
  </si>
  <si>
    <t>強化</t>
    <rPh sb="0" eb="2">
      <t>キョウカ</t>
    </rPh>
    <phoneticPr fontId="2"/>
  </si>
  <si>
    <t>剣道大会</t>
    <rPh sb="0" eb="2">
      <t>ケンドウ</t>
    </rPh>
    <rPh sb="2" eb="4">
      <t>タイカイ</t>
    </rPh>
    <phoneticPr fontId="2"/>
  </si>
  <si>
    <t>9日 (日)・10日 (月)</t>
    <rPh sb="1" eb="2">
      <t>ニチ</t>
    </rPh>
    <rPh sb="4" eb="5">
      <t>ニチ</t>
    </rPh>
    <rPh sb="9" eb="10">
      <t>ニチ</t>
    </rPh>
    <rPh sb="12" eb="13">
      <t>ガツ</t>
    </rPh>
    <phoneticPr fontId="2"/>
  </si>
  <si>
    <t>二戸市</t>
    <rPh sb="0" eb="1">
      <t>ニ</t>
    </rPh>
    <rPh sb="1" eb="2">
      <t>ト</t>
    </rPh>
    <rPh sb="2" eb="3">
      <t>シ</t>
    </rPh>
    <phoneticPr fontId="2"/>
  </si>
  <si>
    <t>直接連絡する</t>
    <rPh sb="0" eb="2">
      <t>チョクセツ</t>
    </rPh>
    <rPh sb="2" eb="4">
      <t>レンラク</t>
    </rPh>
    <phoneticPr fontId="2"/>
  </si>
  <si>
    <t>剣道連盟</t>
    <rPh sb="0" eb="2">
      <t>ケンドウ</t>
    </rPh>
    <rPh sb="2" eb="4">
      <t>レンメイ</t>
    </rPh>
    <phoneticPr fontId="2"/>
  </si>
  <si>
    <t xml:space="preserve"> ミニ国体 山梨県</t>
    <rPh sb="3" eb="5">
      <t>コクタイ</t>
    </rPh>
    <rPh sb="6" eb="8">
      <t>ヤマナシ</t>
    </rPh>
    <rPh sb="8" eb="9">
      <t>ケン</t>
    </rPh>
    <phoneticPr fontId="2"/>
  </si>
  <si>
    <t>指導者講習会</t>
    <rPh sb="0" eb="3">
      <t>シドウシャ</t>
    </rPh>
    <rPh sb="3" eb="6">
      <t>コウシュウカイ</t>
    </rPh>
    <phoneticPr fontId="2"/>
  </si>
  <si>
    <t>都立豊多摩高校</t>
    <rPh sb="0" eb="2">
      <t>トリツ</t>
    </rPh>
    <rPh sb="2" eb="3">
      <t>トヨ</t>
    </rPh>
    <rPh sb="3" eb="5">
      <t>タマ</t>
    </rPh>
    <rPh sb="5" eb="7">
      <t>コウコウ</t>
    </rPh>
    <phoneticPr fontId="2"/>
  </si>
  <si>
    <t>審判研修委員会</t>
    <rPh sb="0" eb="2">
      <t>シンパン</t>
    </rPh>
    <rPh sb="2" eb="4">
      <t>ケンシュウ</t>
    </rPh>
    <rPh sb="4" eb="7">
      <t>イインカイ</t>
    </rPh>
    <phoneticPr fontId="2"/>
  </si>
  <si>
    <t>高体連剣道専門部役員、加盟校顧問</t>
    <rPh sb="0" eb="3">
      <t>コウタイレン</t>
    </rPh>
    <rPh sb="3" eb="5">
      <t>ケンドウ</t>
    </rPh>
    <rPh sb="5" eb="7">
      <t>センモン</t>
    </rPh>
    <rPh sb="7" eb="8">
      <t>ブ</t>
    </rPh>
    <rPh sb="8" eb="10">
      <t>ヤクイン</t>
    </rPh>
    <rPh sb="11" eb="13">
      <t>カメイ</t>
    </rPh>
    <rPh sb="13" eb="14">
      <t>コウ</t>
    </rPh>
    <rPh sb="14" eb="16">
      <t>コモン</t>
    </rPh>
    <phoneticPr fontId="2"/>
  </si>
  <si>
    <t xml:space="preserve"> 東京都剣道連盟公認講習会</t>
    <rPh sb="1" eb="3">
      <t>トウキョウ</t>
    </rPh>
    <rPh sb="3" eb="4">
      <t>ト</t>
    </rPh>
    <rPh sb="4" eb="6">
      <t>ケンドウ</t>
    </rPh>
    <rPh sb="6" eb="8">
      <t>レンメイ</t>
    </rPh>
    <rPh sb="8" eb="10">
      <t>コウニン</t>
    </rPh>
    <rPh sb="10" eb="13">
      <t>コウシュウカイ</t>
    </rPh>
    <phoneticPr fontId="2"/>
  </si>
  <si>
    <t>審判</t>
    <rPh sb="0" eb="2">
      <t>シンパン</t>
    </rPh>
    <phoneticPr fontId="2"/>
  </si>
  <si>
    <t>AM9:30受付</t>
    <rPh sb="6" eb="8">
      <t>ウケツケ</t>
    </rPh>
    <phoneticPr fontId="2"/>
  </si>
  <si>
    <t>またはFAX(10月10日必着)</t>
    <rPh sb="9" eb="10">
      <t>ガツ</t>
    </rPh>
    <rPh sb="12" eb="13">
      <t>ニチ</t>
    </rPh>
    <rPh sb="13" eb="15">
      <t>ヒッチャク</t>
    </rPh>
    <phoneticPr fontId="2"/>
  </si>
  <si>
    <t>普及指導
講習会</t>
    <rPh sb="0" eb="2">
      <t>フキュウ</t>
    </rPh>
    <rPh sb="2" eb="4">
      <t>シドウ</t>
    </rPh>
    <rPh sb="5" eb="8">
      <t>コウシュウカイ</t>
    </rPh>
    <phoneticPr fontId="2"/>
  </si>
  <si>
    <t>第１～３
ブロック</t>
    <rPh sb="0" eb="1">
      <t>ダイ</t>
    </rPh>
    <phoneticPr fontId="2"/>
  </si>
  <si>
    <t>第1ブロック</t>
    <rPh sb="0" eb="1">
      <t>ダイ</t>
    </rPh>
    <phoneticPr fontId="2"/>
  </si>
  <si>
    <t>第2ブロック</t>
    <rPh sb="0" eb="1">
      <t>ダイ</t>
    </rPh>
    <phoneticPr fontId="2"/>
  </si>
  <si>
    <t>筑波大学附属駒場高校</t>
    <rPh sb="0" eb="2">
      <t>ツクバ</t>
    </rPh>
    <rPh sb="2" eb="4">
      <t>ダイガク</t>
    </rPh>
    <rPh sb="4" eb="6">
      <t>フゾク</t>
    </rPh>
    <rPh sb="6" eb="8">
      <t>コマバ</t>
    </rPh>
    <rPh sb="8" eb="10">
      <t>コウコウ</t>
    </rPh>
    <phoneticPr fontId="2"/>
  </si>
  <si>
    <t>11月に一級審査を受審予定の</t>
    <rPh sb="2" eb="3">
      <t>ガツ</t>
    </rPh>
    <rPh sb="4" eb="6">
      <t>イッキュウ</t>
    </rPh>
    <rPh sb="6" eb="8">
      <t>シンサ</t>
    </rPh>
    <rPh sb="9" eb="10">
      <t>ウケ</t>
    </rPh>
    <rPh sb="10" eb="11">
      <t>シン</t>
    </rPh>
    <rPh sb="11" eb="13">
      <t>ヨテイ</t>
    </rPh>
    <phoneticPr fontId="2"/>
  </si>
  <si>
    <t>第２
ブロック</t>
    <rPh sb="0" eb="1">
      <t>ダイ</t>
    </rPh>
    <phoneticPr fontId="2"/>
  </si>
  <si>
    <t>登坂太樹</t>
    <rPh sb="0" eb="2">
      <t>トサカ</t>
    </rPh>
    <rPh sb="2" eb="3">
      <t>フト</t>
    </rPh>
    <rPh sb="3" eb="4">
      <t>キ</t>
    </rPh>
    <phoneticPr fontId="2"/>
  </si>
  <si>
    <t>者は、極力参加すること。</t>
    <rPh sb="0" eb="1">
      <t>モノ</t>
    </rPh>
    <rPh sb="3" eb="5">
      <t>キョクリョク</t>
    </rPh>
    <rPh sb="5" eb="7">
      <t>サンカ</t>
    </rPh>
    <phoneticPr fontId="2"/>
  </si>
  <si>
    <t>まで郵送のみ(必着)</t>
    <rPh sb="2" eb="4">
      <t>ユウソウ</t>
    </rPh>
    <rPh sb="7" eb="9">
      <t>ヒッチャク</t>
    </rPh>
    <phoneticPr fontId="2"/>
  </si>
  <si>
    <t>第１・３
ブロック</t>
    <rPh sb="0" eb="1">
      <t>ダイ</t>
    </rPh>
    <phoneticPr fontId="2"/>
  </si>
  <si>
    <t>第3ブロック</t>
    <rPh sb="0" eb="1">
      <t>ダイ</t>
    </rPh>
    <phoneticPr fontId="2"/>
  </si>
  <si>
    <t>都立若葉総合高校</t>
    <rPh sb="0" eb="2">
      <t>トリツ</t>
    </rPh>
    <rPh sb="2" eb="4">
      <t>ワカバ</t>
    </rPh>
    <rPh sb="4" eb="6">
      <t>ソウゴウ</t>
    </rPh>
    <rPh sb="6" eb="8">
      <t>コウコウ</t>
    </rPh>
    <phoneticPr fontId="2"/>
  </si>
  <si>
    <t>東京都形剣道大会</t>
    <rPh sb="0" eb="2">
      <t>トウキョウ</t>
    </rPh>
    <rPh sb="2" eb="3">
      <t>ト</t>
    </rPh>
    <rPh sb="3" eb="4">
      <t>カタ</t>
    </rPh>
    <rPh sb="4" eb="6">
      <t>ケンドウ</t>
    </rPh>
    <rPh sb="6" eb="8">
      <t>タイカイ</t>
    </rPh>
    <phoneticPr fontId="2"/>
  </si>
  <si>
    <t>各校2組まで・初段以上</t>
    <rPh sb="0" eb="1">
      <t>カク</t>
    </rPh>
    <rPh sb="1" eb="2">
      <t>コウ</t>
    </rPh>
    <rPh sb="3" eb="4">
      <t>クミ</t>
    </rPh>
    <rPh sb="7" eb="8">
      <t>ショ</t>
    </rPh>
    <rPh sb="8" eb="9">
      <t>ダン</t>
    </rPh>
    <rPh sb="9" eb="11">
      <t>イジョウ</t>
    </rPh>
    <phoneticPr fontId="2"/>
  </si>
  <si>
    <t xml:space="preserve"> 1組は都剣道形大会に出場</t>
    <rPh sb="2" eb="3">
      <t>クミ</t>
    </rPh>
    <rPh sb="4" eb="5">
      <t>ト</t>
    </rPh>
    <rPh sb="5" eb="7">
      <t>ケンドウ</t>
    </rPh>
    <rPh sb="7" eb="8">
      <t>カタ</t>
    </rPh>
    <rPh sb="8" eb="10">
      <t>タイカイ</t>
    </rPh>
    <rPh sb="11" eb="13">
      <t>シュツジョウ</t>
    </rPh>
    <phoneticPr fontId="2"/>
  </si>
  <si>
    <t>選考会</t>
    <rPh sb="0" eb="3">
      <t>センコウカイ</t>
    </rPh>
    <phoneticPr fontId="2"/>
  </si>
  <si>
    <t>第二武道場</t>
    <rPh sb="0" eb="2">
      <t>ダイニ</t>
    </rPh>
    <rPh sb="2" eb="4">
      <t>ブドウ</t>
    </rPh>
    <rPh sb="4" eb="5">
      <t>バ</t>
    </rPh>
    <phoneticPr fontId="2"/>
  </si>
  <si>
    <t>(男女問わず、打・仕太刀で1組)</t>
    <rPh sb="1" eb="3">
      <t>ダンジョ</t>
    </rPh>
    <rPh sb="3" eb="4">
      <t>ト</t>
    </rPh>
    <rPh sb="7" eb="8">
      <t>ウ</t>
    </rPh>
    <rPh sb="9" eb="10">
      <t>ツコウ</t>
    </rPh>
    <rPh sb="10" eb="12">
      <t>タチ</t>
    </rPh>
    <rPh sb="14" eb="15">
      <t>クミ</t>
    </rPh>
    <phoneticPr fontId="2"/>
  </si>
  <si>
    <t>第３回　個人登録</t>
    <rPh sb="0" eb="1">
      <t>ダイ</t>
    </rPh>
    <rPh sb="2" eb="3">
      <t>カイ</t>
    </rPh>
    <rPh sb="4" eb="6">
      <t>コジン</t>
    </rPh>
    <rPh sb="6" eb="8">
      <t>トウロク</t>
    </rPh>
    <phoneticPr fontId="2"/>
  </si>
  <si>
    <t>一級審査会</t>
    <rPh sb="0" eb="2">
      <t>イッキュウ</t>
    </rPh>
    <rPh sb="2" eb="5">
      <t>シンサカイ</t>
    </rPh>
    <phoneticPr fontId="2"/>
  </si>
  <si>
    <t>都立両国高校</t>
    <rPh sb="0" eb="2">
      <t>トリツ</t>
    </rPh>
    <rPh sb="2" eb="4">
      <t>リョウゴク</t>
    </rPh>
    <rPh sb="4" eb="6">
      <t>コウコウ</t>
    </rPh>
    <phoneticPr fontId="2"/>
  </si>
  <si>
    <t>第1回段位審査会に同じ</t>
    <rPh sb="0" eb="1">
      <t>ダイ</t>
    </rPh>
    <rPh sb="2" eb="3">
      <t>カイ</t>
    </rPh>
    <rPh sb="3" eb="4">
      <t>ダン</t>
    </rPh>
    <rPh sb="4" eb="5">
      <t>イ</t>
    </rPh>
    <rPh sb="5" eb="7">
      <t>シンサ</t>
    </rPh>
    <rPh sb="7" eb="8">
      <t>カイ</t>
    </rPh>
    <rPh sb="9" eb="10">
      <t>オナ</t>
    </rPh>
    <phoneticPr fontId="2"/>
  </si>
  <si>
    <t>経理</t>
    <rPh sb="0" eb="2">
      <t>ケイリ</t>
    </rPh>
    <phoneticPr fontId="2"/>
  </si>
  <si>
    <t>第４回　個人登録</t>
    <rPh sb="0" eb="1">
      <t>ダイ</t>
    </rPh>
    <rPh sb="2" eb="3">
      <t>カイ</t>
    </rPh>
    <rPh sb="4" eb="6">
      <t>コジン</t>
    </rPh>
    <rPh sb="6" eb="8">
      <t>トウロク</t>
    </rPh>
    <phoneticPr fontId="2"/>
  </si>
  <si>
    <t>11月29日(火)、12月10日(土)の申し込み時に、各申込先に申し込む。</t>
    <rPh sb="2" eb="3">
      <t>ガツ</t>
    </rPh>
    <rPh sb="5" eb="6">
      <t>ニチ</t>
    </rPh>
    <rPh sb="7" eb="8">
      <t>カ</t>
    </rPh>
    <rPh sb="12" eb="13">
      <t>ガツ</t>
    </rPh>
    <rPh sb="15" eb="16">
      <t>ニチ</t>
    </rPh>
    <rPh sb="17" eb="18">
      <t>ド</t>
    </rPh>
    <rPh sb="20" eb="21">
      <t>モウ</t>
    </rPh>
    <rPh sb="22" eb="23">
      <t>コ</t>
    </rPh>
    <rPh sb="24" eb="25">
      <t>トキ</t>
    </rPh>
    <rPh sb="27" eb="28">
      <t>カク</t>
    </rPh>
    <rPh sb="28" eb="30">
      <t>モウシコミ</t>
    </rPh>
    <rPh sb="30" eb="31">
      <t>サキ</t>
    </rPh>
    <rPh sb="32" eb="33">
      <t>モウ</t>
    </rPh>
    <rPh sb="34" eb="35">
      <t>コ</t>
    </rPh>
    <phoneticPr fontId="2"/>
  </si>
  <si>
    <t>12月17日～1月9日の間に開催</t>
    <rPh sb="2" eb="3">
      <t>ガツ</t>
    </rPh>
    <rPh sb="5" eb="6">
      <t>ニチ</t>
    </rPh>
    <rPh sb="8" eb="9">
      <t>ガツ</t>
    </rPh>
    <rPh sb="10" eb="11">
      <t>ニチ</t>
    </rPh>
    <rPh sb="12" eb="13">
      <t>アイダ</t>
    </rPh>
    <rPh sb="14" eb="16">
      <t>カイサイ</t>
    </rPh>
    <phoneticPr fontId="2"/>
  </si>
  <si>
    <t>男子団体 選手7
女子団体 選手7</t>
    <rPh sb="0" eb="2">
      <t>ダンシ</t>
    </rPh>
    <rPh sb="2" eb="4">
      <t>ダンタイ</t>
    </rPh>
    <rPh sb="5" eb="7">
      <t>センシュ</t>
    </rPh>
    <phoneticPr fontId="2"/>
  </si>
  <si>
    <t>新人剣道大会支部予選</t>
    <rPh sb="0" eb="2">
      <t>シンジン</t>
    </rPh>
    <rPh sb="2" eb="4">
      <t>ケンドウ</t>
    </rPh>
    <rPh sb="4" eb="6">
      <t>タイカイ</t>
    </rPh>
    <rPh sb="6" eb="8">
      <t>シブ</t>
    </rPh>
    <rPh sb="8" eb="10">
      <t>ヨセン</t>
    </rPh>
    <phoneticPr fontId="2"/>
  </si>
  <si>
    <t>各支部より連絡</t>
    <rPh sb="0" eb="1">
      <t>カク</t>
    </rPh>
    <rPh sb="1" eb="3">
      <t>シブ</t>
    </rPh>
    <rPh sb="5" eb="7">
      <t>レンラク</t>
    </rPh>
    <phoneticPr fontId="2"/>
  </si>
  <si>
    <t xml:space="preserve"> 全国選抜剣道大会に</t>
    <rPh sb="1" eb="3">
      <t>ゼンコク</t>
    </rPh>
    <rPh sb="3" eb="5">
      <t>センバツ</t>
    </rPh>
    <rPh sb="5" eb="7">
      <t>ケンドウ</t>
    </rPh>
    <rPh sb="7" eb="9">
      <t>タイカイ</t>
    </rPh>
    <phoneticPr fontId="2"/>
  </si>
  <si>
    <t xml:space="preserve"> 男・女各優勝校出場</t>
    <rPh sb="1" eb="2">
      <t>オトコ</t>
    </rPh>
    <rPh sb="3" eb="4">
      <t>オンナ</t>
    </rPh>
    <rPh sb="4" eb="5">
      <t>カク</t>
    </rPh>
    <rPh sb="5" eb="8">
      <t>ユウショウコウ</t>
    </rPh>
    <rPh sb="8" eb="10">
      <t>シュツジョウ</t>
    </rPh>
    <phoneticPr fontId="2"/>
  </si>
  <si>
    <t>３支部</t>
    <rPh sb="1" eb="3">
      <t>シブ</t>
    </rPh>
    <phoneticPr fontId="2"/>
  </si>
  <si>
    <t>新人剣道大会</t>
    <rPh sb="0" eb="2">
      <t>シンジン</t>
    </rPh>
    <rPh sb="2" eb="4">
      <t>ケンドウ</t>
    </rPh>
    <rPh sb="4" eb="6">
      <t>タイカイ</t>
    </rPh>
    <phoneticPr fontId="2"/>
  </si>
  <si>
    <t>４支部</t>
    <rPh sb="1" eb="3">
      <t>シブ</t>
    </rPh>
    <phoneticPr fontId="2"/>
  </si>
  <si>
    <t>武道系部活動
合同稽古③</t>
    <rPh sb="0" eb="2">
      <t>ブドウ</t>
    </rPh>
    <rPh sb="2" eb="3">
      <t>ケイ</t>
    </rPh>
    <rPh sb="3" eb="6">
      <t>ブカツドウ</t>
    </rPh>
    <rPh sb="7" eb="9">
      <t>ゴウドウ</t>
    </rPh>
    <rPh sb="9" eb="11">
      <t>ケイコ</t>
    </rPh>
    <phoneticPr fontId="2"/>
  </si>
  <si>
    <t>東京武道館
大道場</t>
    <rPh sb="0" eb="2">
      <t>トウキョウ</t>
    </rPh>
    <rPh sb="2" eb="4">
      <t>ブドウ</t>
    </rPh>
    <rPh sb="4" eb="5">
      <t>カン</t>
    </rPh>
    <rPh sb="6" eb="9">
      <t>ダイドウジョウ</t>
    </rPh>
    <phoneticPr fontId="2"/>
  </si>
  <si>
    <t>高体連加盟校</t>
    <rPh sb="0" eb="3">
      <t>コウタイレン</t>
    </rPh>
    <rPh sb="3" eb="6">
      <t>カメイコウ</t>
    </rPh>
    <phoneticPr fontId="2"/>
  </si>
  <si>
    <t xml:space="preserve"> 1名につき200円
 支払いは当日</t>
    <rPh sb="2" eb="3">
      <t>メイ</t>
    </rPh>
    <rPh sb="9" eb="10">
      <t>エン</t>
    </rPh>
    <rPh sb="12" eb="14">
      <t>シハラ</t>
    </rPh>
    <rPh sb="16" eb="18">
      <t>トウジツ</t>
    </rPh>
    <phoneticPr fontId="2"/>
  </si>
  <si>
    <t>日本大学</t>
    <rPh sb="0" eb="2">
      <t>ニホン</t>
    </rPh>
    <rPh sb="2" eb="4">
      <t>ダイガク</t>
    </rPh>
    <phoneticPr fontId="2"/>
  </si>
  <si>
    <t>第1回段位審査会に同じ</t>
    <rPh sb="0" eb="1">
      <t>ダイ</t>
    </rPh>
    <rPh sb="2" eb="3">
      <t>カイ</t>
    </rPh>
    <rPh sb="3" eb="4">
      <t>ダン</t>
    </rPh>
    <rPh sb="4" eb="5">
      <t>イ</t>
    </rPh>
    <rPh sb="5" eb="8">
      <t>シンサカイ</t>
    </rPh>
    <rPh sb="9" eb="10">
      <t>オナ</t>
    </rPh>
    <phoneticPr fontId="2"/>
  </si>
  <si>
    <t>鶴ヶ丘高校</t>
    <rPh sb="0" eb="3">
      <t>ツルガオカ</t>
    </rPh>
    <rPh sb="3" eb="5">
      <t>コウコウ</t>
    </rPh>
    <phoneticPr fontId="2"/>
  </si>
  <si>
    <t>全国高等学校</t>
    <rPh sb="0" eb="2">
      <t>ゼンコク</t>
    </rPh>
    <rPh sb="2" eb="4">
      <t>コウトウ</t>
    </rPh>
    <rPh sb="4" eb="6">
      <t>ガッコウ</t>
    </rPh>
    <phoneticPr fontId="2"/>
  </si>
  <si>
    <t>愛知県</t>
    <rPh sb="0" eb="3">
      <t>アイチケン</t>
    </rPh>
    <phoneticPr fontId="2"/>
  </si>
  <si>
    <t>出場校が直接申し込み</t>
    <rPh sb="0" eb="2">
      <t>シュツジョウ</t>
    </rPh>
    <rPh sb="2" eb="3">
      <t>コウ</t>
    </rPh>
    <rPh sb="4" eb="6">
      <t>チョクセツ</t>
    </rPh>
    <rPh sb="6" eb="7">
      <t>モウ</t>
    </rPh>
    <rPh sb="8" eb="9">
      <t>コ</t>
    </rPh>
    <phoneticPr fontId="2"/>
  </si>
  <si>
    <t>選抜大会</t>
    <rPh sb="0" eb="2">
      <t>センバツ</t>
    </rPh>
    <rPh sb="2" eb="4">
      <t>タイカイ</t>
    </rPh>
    <phoneticPr fontId="2"/>
  </si>
  <si>
    <t>各都道府県より選抜された</t>
    <rPh sb="0" eb="1">
      <t>カク</t>
    </rPh>
    <rPh sb="1" eb="5">
      <t>トドウフケン</t>
    </rPh>
    <rPh sb="7" eb="9">
      <t>センバツ</t>
    </rPh>
    <phoneticPr fontId="2"/>
  </si>
  <si>
    <t xml:space="preserve"> 出場校に直接連絡する</t>
    <rPh sb="1" eb="3">
      <t>シュツジョウ</t>
    </rPh>
    <rPh sb="3" eb="4">
      <t>コウ</t>
    </rPh>
    <rPh sb="5" eb="7">
      <t>チョクセツ</t>
    </rPh>
    <rPh sb="7" eb="9">
      <t>レンラク</t>
    </rPh>
    <phoneticPr fontId="2"/>
  </si>
  <si>
    <t>選抜剣道大会</t>
    <rPh sb="0" eb="2">
      <t>センバツ</t>
    </rPh>
    <rPh sb="2" eb="4">
      <t>ケンドウ</t>
    </rPh>
    <rPh sb="4" eb="6">
      <t>タイカイ</t>
    </rPh>
    <phoneticPr fontId="2"/>
  </si>
  <si>
    <t>　   27 日(月)・28 日(火)</t>
    <rPh sb="7" eb="8">
      <t>ニチ</t>
    </rPh>
    <rPh sb="9" eb="10">
      <t>ガツ</t>
    </rPh>
    <rPh sb="15" eb="16">
      <t>ニチ</t>
    </rPh>
    <rPh sb="17" eb="18">
      <t>カ</t>
    </rPh>
    <phoneticPr fontId="2"/>
  </si>
  <si>
    <t>春日井市</t>
    <rPh sb="0" eb="4">
      <t>カスガイシ</t>
    </rPh>
    <phoneticPr fontId="2"/>
  </si>
  <si>
    <t>事務局</t>
    <rPh sb="0" eb="3">
      <t>ジムキョク</t>
    </rPh>
    <phoneticPr fontId="2"/>
  </si>
  <si>
    <t>男・女各1校</t>
    <rPh sb="0" eb="1">
      <t>オトコ</t>
    </rPh>
    <rPh sb="2" eb="3">
      <t>オンナ</t>
    </rPh>
    <rPh sb="3" eb="4">
      <t>カク</t>
    </rPh>
    <rPh sb="5" eb="6">
      <t>コウ</t>
    </rPh>
    <phoneticPr fontId="2"/>
  </si>
  <si>
    <t>東京都女子剣道選手権大会(東京武道館)7月2日(土)  全国高校・中学剣道(部活動)指導者研修会(日本武道館研修ｾﾝﾀｰ)1月4日(水)～6日(金)</t>
    <rPh sb="0" eb="3">
      <t>トウキョウト</t>
    </rPh>
    <rPh sb="3" eb="5">
      <t>ジョシ</t>
    </rPh>
    <rPh sb="5" eb="7">
      <t>ケンドウ</t>
    </rPh>
    <rPh sb="7" eb="10">
      <t>センシュケン</t>
    </rPh>
    <rPh sb="10" eb="12">
      <t>タイカイ</t>
    </rPh>
    <rPh sb="13" eb="15">
      <t>トウキョウ</t>
    </rPh>
    <rPh sb="15" eb="17">
      <t>ブドウ</t>
    </rPh>
    <rPh sb="17" eb="18">
      <t>カン</t>
    </rPh>
    <rPh sb="20" eb="21">
      <t>ガツ</t>
    </rPh>
    <rPh sb="22" eb="23">
      <t>ニチ</t>
    </rPh>
    <rPh sb="24" eb="25">
      <t>ド</t>
    </rPh>
    <rPh sb="28" eb="30">
      <t>ゼンコク</t>
    </rPh>
    <rPh sb="30" eb="32">
      <t>コウコウ</t>
    </rPh>
    <rPh sb="33" eb="35">
      <t>チュウガク</t>
    </rPh>
    <rPh sb="35" eb="37">
      <t>ケンドウ</t>
    </rPh>
    <rPh sb="38" eb="41">
      <t>ブカツドウ</t>
    </rPh>
    <rPh sb="42" eb="45">
      <t>シドウシャ</t>
    </rPh>
    <rPh sb="45" eb="48">
      <t>ケンシュウカイ</t>
    </rPh>
    <rPh sb="49" eb="51">
      <t>ニホン</t>
    </rPh>
    <rPh sb="51" eb="53">
      <t>ブドウ</t>
    </rPh>
    <rPh sb="53" eb="54">
      <t>カン</t>
    </rPh>
    <rPh sb="54" eb="56">
      <t>ケンシュウ</t>
    </rPh>
    <rPh sb="62" eb="63">
      <t>ガツ</t>
    </rPh>
    <rPh sb="64" eb="65">
      <t>ニチ</t>
    </rPh>
    <rPh sb="66" eb="67">
      <t>スイ</t>
    </rPh>
    <rPh sb="70" eb="71">
      <t>ニチ</t>
    </rPh>
    <rPh sb="72" eb="73">
      <t>キン</t>
    </rPh>
    <phoneticPr fontId="2"/>
  </si>
  <si>
    <t>※学校として参加する場合は、学校長名と印、引率教員名が必要です。</t>
    <rPh sb="1" eb="3">
      <t>ガッコウ</t>
    </rPh>
    <rPh sb="6" eb="8">
      <t>サンカ</t>
    </rPh>
    <rPh sb="10" eb="12">
      <t>バアイ</t>
    </rPh>
    <rPh sb="14" eb="17">
      <t>ガッコウチョウ</t>
    </rPh>
    <rPh sb="17" eb="18">
      <t>メイ</t>
    </rPh>
    <rPh sb="19" eb="20">
      <t>イン</t>
    </rPh>
    <rPh sb="21" eb="23">
      <t>インソツ</t>
    </rPh>
    <rPh sb="23" eb="25">
      <t>キョウイン</t>
    </rPh>
    <rPh sb="25" eb="26">
      <t>メイ</t>
    </rPh>
    <rPh sb="27" eb="29">
      <t>ヒツヨウ</t>
    </rPh>
    <phoneticPr fontId="2"/>
  </si>
  <si>
    <t>学校長名</t>
    <rPh sb="0" eb="3">
      <t>ガッコウチョウ</t>
    </rPh>
    <rPh sb="3" eb="4">
      <t>メイ</t>
    </rPh>
    <phoneticPr fontId="2"/>
  </si>
  <si>
    <t>学校住所</t>
    <rPh sb="0" eb="2">
      <t>ガッコウ</t>
    </rPh>
    <rPh sb="2" eb="4">
      <t>ジュウショ</t>
    </rPh>
    <phoneticPr fontId="2"/>
  </si>
  <si>
    <t>希望クラス</t>
    <rPh sb="0" eb="2">
      <t>キボウ</t>
    </rPh>
    <phoneticPr fontId="2"/>
  </si>
  <si>
    <t>男　子</t>
    <rPh sb="0" eb="1">
      <t>オトコ</t>
    </rPh>
    <rPh sb="2" eb="3">
      <t>コ</t>
    </rPh>
    <phoneticPr fontId="2"/>
  </si>
  <si>
    <t>女　子</t>
    <rPh sb="0" eb="1">
      <t>オンナ</t>
    </rPh>
    <rPh sb="2" eb="3">
      <t>コ</t>
    </rPh>
    <phoneticPr fontId="2"/>
  </si>
  <si>
    <t>合　計</t>
    <rPh sb="0" eb="1">
      <t>ゴウ</t>
    </rPh>
    <rPh sb="2" eb="3">
      <t>ケイ</t>
    </rPh>
    <phoneticPr fontId="2"/>
  </si>
  <si>
    <t>基　礎</t>
    <rPh sb="0" eb="1">
      <t>モト</t>
    </rPh>
    <rPh sb="2" eb="3">
      <t>イシズエ</t>
    </rPh>
    <phoneticPr fontId="2"/>
  </si>
  <si>
    <t>応　用</t>
    <rPh sb="0" eb="1">
      <t>オウ</t>
    </rPh>
    <rPh sb="2" eb="3">
      <t>ヨウ</t>
    </rPh>
    <phoneticPr fontId="2"/>
  </si>
  <si>
    <t>発　展</t>
    <rPh sb="0" eb="1">
      <t>ハツ</t>
    </rPh>
    <rPh sb="2" eb="3">
      <t>テン</t>
    </rPh>
    <phoneticPr fontId="2"/>
  </si>
  <si>
    <t>引率教員名</t>
    <rPh sb="0" eb="2">
      <t>インソツ</t>
    </rPh>
    <rPh sb="2" eb="4">
      <t>キョウイン</t>
    </rPh>
    <rPh sb="4" eb="5">
      <t>メイ</t>
    </rPh>
    <phoneticPr fontId="2"/>
  </si>
  <si>
    <t>※引率者のいない学校は必ず保護者名の記入と押印をお願いします。</t>
    <rPh sb="1" eb="4">
      <t>インソツシャ</t>
    </rPh>
    <rPh sb="8" eb="10">
      <t>ガッコウ</t>
    </rPh>
    <rPh sb="11" eb="12">
      <t>カナラ</t>
    </rPh>
    <rPh sb="13" eb="16">
      <t>ホゴシャ</t>
    </rPh>
    <rPh sb="16" eb="17">
      <t>メイ</t>
    </rPh>
    <rPh sb="18" eb="20">
      <t>キニュウ</t>
    </rPh>
    <rPh sb="21" eb="23">
      <t>オウイン</t>
    </rPh>
    <rPh sb="25" eb="26">
      <t>ネガ</t>
    </rPh>
    <phoneticPr fontId="2"/>
  </si>
  <si>
    <t>性別</t>
    <rPh sb="0" eb="2">
      <t>セイベツ</t>
    </rPh>
    <phoneticPr fontId="2"/>
  </si>
  <si>
    <t>住　所</t>
    <rPh sb="0" eb="1">
      <t>ジュウ</t>
    </rPh>
    <rPh sb="2" eb="3">
      <t>ショ</t>
    </rPh>
    <phoneticPr fontId="2"/>
  </si>
  <si>
    <t>電　話</t>
    <rPh sb="0" eb="1">
      <t>デン</t>
    </rPh>
    <rPh sb="2" eb="3">
      <t>ハナシ</t>
    </rPh>
    <phoneticPr fontId="2"/>
  </si>
  <si>
    <t>段・
級位</t>
    <rPh sb="0" eb="1">
      <t>ダン</t>
    </rPh>
    <rPh sb="3" eb="4">
      <t>キュウ</t>
    </rPh>
    <rPh sb="4" eb="5">
      <t>イ</t>
    </rPh>
    <phoneticPr fontId="2"/>
  </si>
  <si>
    <t>希望
クラス</t>
    <rPh sb="0" eb="2">
      <t>キボウ</t>
    </rPh>
    <phoneticPr fontId="2"/>
  </si>
  <si>
    <t>保護者氏名　　印</t>
    <rPh sb="0" eb="3">
      <t>ホゴシャ</t>
    </rPh>
    <rPh sb="3" eb="5">
      <t>シメイ</t>
    </rPh>
    <rPh sb="7" eb="8">
      <t>イン</t>
    </rPh>
    <phoneticPr fontId="2"/>
  </si>
  <si>
    <t>東　京　太　郎</t>
    <rPh sb="0" eb="1">
      <t>ヒガシ</t>
    </rPh>
    <rPh sb="2" eb="3">
      <t>キョウ</t>
    </rPh>
    <rPh sb="4" eb="5">
      <t>フトシ</t>
    </rPh>
    <rPh sb="6" eb="7">
      <t>ロウ</t>
    </rPh>
    <phoneticPr fontId="2"/>
  </si>
  <si>
    <t>新宿区西新宿1－2－34</t>
    <rPh sb="0" eb="3">
      <t>シンジュクク</t>
    </rPh>
    <rPh sb="3" eb="6">
      <t>ニシシンジュク</t>
    </rPh>
    <phoneticPr fontId="2"/>
  </si>
  <si>
    <t>03-3030-××××</t>
    <phoneticPr fontId="2"/>
  </si>
  <si>
    <t>部員No</t>
    <phoneticPr fontId="2"/>
  </si>
  <si>
    <t>コース</t>
    <phoneticPr fontId="2"/>
  </si>
  <si>
    <t xml:space="preserve"> </t>
  </si>
  <si>
    <t xml:space="preserve"> </t>
    <phoneticPr fontId="2"/>
  </si>
  <si>
    <t>※引率者のいない学校の
生徒のみ記入すること</t>
    <rPh sb="1" eb="4">
      <t>インソツシャ</t>
    </rPh>
    <rPh sb="8" eb="10">
      <t>ガッコウ</t>
    </rPh>
    <rPh sb="12" eb="14">
      <t>セイト</t>
    </rPh>
    <rPh sb="16" eb="18">
      <t>キニュウ</t>
    </rPh>
    <phoneticPr fontId="2"/>
  </si>
  <si>
    <t>申込方法</t>
    <rPh sb="0" eb="2">
      <t>モウシコ</t>
    </rPh>
    <rPh sb="2" eb="4">
      <t>ホウホウ</t>
    </rPh>
    <phoneticPr fontId="2"/>
  </si>
  <si>
    <t>郵送にて８月２３日（火）から９月１６日（金）までに「参加申込書」</t>
    <rPh sb="0" eb="2">
      <t>ユウソウ</t>
    </rPh>
    <rPh sb="5" eb="6">
      <t>ガツ</t>
    </rPh>
    <rPh sb="8" eb="9">
      <t>ニチ</t>
    </rPh>
    <rPh sb="10" eb="11">
      <t>カ</t>
    </rPh>
    <rPh sb="15" eb="16">
      <t>ガツ</t>
    </rPh>
    <rPh sb="18" eb="19">
      <t>ニチ</t>
    </rPh>
    <rPh sb="20" eb="21">
      <t>キン</t>
    </rPh>
    <rPh sb="26" eb="28">
      <t>サンカ</t>
    </rPh>
    <rPh sb="28" eb="30">
      <t>モウシコミ</t>
    </rPh>
    <rPh sb="30" eb="31">
      <t>ショ</t>
    </rPh>
    <phoneticPr fontId="2"/>
  </si>
  <si>
    <r>
      <t>と「参加者一覧」を下記担当者へ郵送してください。</t>
    </r>
    <r>
      <rPr>
        <b/>
        <sz val="11"/>
        <rFont val="ＭＳ 明朝"/>
        <family val="1"/>
        <charset val="128"/>
      </rPr>
      <t>（ＦＡＸ不可）</t>
    </r>
    <rPh sb="2" eb="5">
      <t>サンカシャ</t>
    </rPh>
    <rPh sb="5" eb="7">
      <t>イチラン</t>
    </rPh>
    <rPh sb="9" eb="11">
      <t>カキ</t>
    </rPh>
    <rPh sb="11" eb="14">
      <t>タントウシャ</t>
    </rPh>
    <rPh sb="15" eb="17">
      <t>ユウソウ</t>
    </rPh>
    <rPh sb="28" eb="30">
      <t>フカ</t>
    </rPh>
    <phoneticPr fontId="2"/>
  </si>
  <si>
    <t>必ず参加するブロックに申し込んでください。</t>
    <rPh sb="0" eb="1">
      <t>カナラ</t>
    </rPh>
    <rPh sb="2" eb="4">
      <t>サンカ</t>
    </rPh>
    <rPh sb="11" eb="12">
      <t>モウ</t>
    </rPh>
    <rPh sb="13" eb="14">
      <t>コ</t>
    </rPh>
    <phoneticPr fontId="2"/>
  </si>
  <si>
    <t>第1ブロック　担当：隈部雅嗣(都立晴海総合高校)</t>
    <rPh sb="0" eb="1">
      <t>ダイ</t>
    </rPh>
    <rPh sb="7" eb="9">
      <t>タントウ</t>
    </rPh>
    <rPh sb="10" eb="12">
      <t>クマベ</t>
    </rPh>
    <rPh sb="12" eb="14">
      <t>マサツグ</t>
    </rPh>
    <rPh sb="15" eb="17">
      <t>トリツ</t>
    </rPh>
    <rPh sb="17" eb="19">
      <t>ハルミ</t>
    </rPh>
    <rPh sb="19" eb="21">
      <t>ソウゴウ</t>
    </rPh>
    <rPh sb="21" eb="22">
      <t>コウ</t>
    </rPh>
    <rPh sb="22" eb="23">
      <t>コウ</t>
    </rPh>
    <phoneticPr fontId="2"/>
  </si>
  <si>
    <t>〒104-0053　中央区晴海1-2-1　TEL03-3531-5021</t>
    <rPh sb="10" eb="13">
      <t>チュウオウク</t>
    </rPh>
    <rPh sb="13" eb="15">
      <t>ハルミ</t>
    </rPh>
    <phoneticPr fontId="2"/>
  </si>
  <si>
    <t>第2ブロック　担当：登坂太樹(筑波大学附属駒場高校)</t>
    <rPh sb="0" eb="1">
      <t>ダイ</t>
    </rPh>
    <rPh sb="7" eb="9">
      <t>タントウ</t>
    </rPh>
    <rPh sb="10" eb="12">
      <t>トサカ</t>
    </rPh>
    <rPh sb="12" eb="13">
      <t>フト</t>
    </rPh>
    <rPh sb="13" eb="14">
      <t>キ</t>
    </rPh>
    <rPh sb="15" eb="17">
      <t>ツクバ</t>
    </rPh>
    <rPh sb="17" eb="19">
      <t>ダイガク</t>
    </rPh>
    <rPh sb="19" eb="21">
      <t>フゾク</t>
    </rPh>
    <rPh sb="21" eb="23">
      <t>コマバ</t>
    </rPh>
    <rPh sb="23" eb="24">
      <t>タカ</t>
    </rPh>
    <rPh sb="24" eb="25">
      <t>コウ</t>
    </rPh>
    <phoneticPr fontId="2"/>
  </si>
  <si>
    <t>〒154-0001　世田谷区池尻4-7-1　TEL03-3411-8521</t>
    <rPh sb="10" eb="13">
      <t>セタガヤ</t>
    </rPh>
    <rPh sb="13" eb="14">
      <t>ク</t>
    </rPh>
    <rPh sb="14" eb="16">
      <t>イケジリ</t>
    </rPh>
    <phoneticPr fontId="2"/>
  </si>
  <si>
    <t>〒206-0822　稲城市坂浜1434-3　TEL042-350-0300</t>
    <rPh sb="10" eb="13">
      <t>イナギシ</t>
    </rPh>
    <rPh sb="13" eb="15">
      <t>サカハマ</t>
    </rPh>
    <phoneticPr fontId="2"/>
  </si>
  <si>
    <t>参加形態</t>
    <rPh sb="0" eb="2">
      <t>サンカ</t>
    </rPh>
    <rPh sb="2" eb="4">
      <t>ケイタイ</t>
    </rPh>
    <phoneticPr fontId="2"/>
  </si>
  <si>
    <t>次の2通りの形態があります。</t>
    <rPh sb="0" eb="1">
      <t>ツギ</t>
    </rPh>
    <rPh sb="3" eb="4">
      <t>トオ</t>
    </rPh>
    <rPh sb="6" eb="8">
      <t>ケイタイ</t>
    </rPh>
    <phoneticPr fontId="2"/>
  </si>
  <si>
    <r>
      <t>①　引率教員がいて</t>
    </r>
    <r>
      <rPr>
        <b/>
        <sz val="11"/>
        <rFont val="ＭＳ 明朝"/>
        <family val="1"/>
        <charset val="128"/>
      </rPr>
      <t>学校として参加する場合</t>
    </r>
    <rPh sb="2" eb="4">
      <t>インソツ</t>
    </rPh>
    <rPh sb="4" eb="6">
      <t>キョウイン</t>
    </rPh>
    <rPh sb="9" eb="11">
      <t>ガッコウ</t>
    </rPh>
    <rPh sb="14" eb="16">
      <t>サンカ</t>
    </rPh>
    <rPh sb="18" eb="20">
      <t>バアイ</t>
    </rPh>
    <phoneticPr fontId="2"/>
  </si>
  <si>
    <t>「参加申込書」に学校長名と印、引率教員名が必要です。</t>
    <rPh sb="1" eb="3">
      <t>サンカ</t>
    </rPh>
    <rPh sb="3" eb="6">
      <t>モウシコミショ</t>
    </rPh>
    <rPh sb="8" eb="11">
      <t>ガッコウチョウ</t>
    </rPh>
    <rPh sb="11" eb="12">
      <t>メイ</t>
    </rPh>
    <rPh sb="13" eb="14">
      <t>イン</t>
    </rPh>
    <rPh sb="15" eb="17">
      <t>インソツ</t>
    </rPh>
    <rPh sb="17" eb="19">
      <t>キョウイン</t>
    </rPh>
    <rPh sb="19" eb="20">
      <t>メイ</t>
    </rPh>
    <rPh sb="21" eb="23">
      <t>ヒツヨウ</t>
    </rPh>
    <phoneticPr fontId="2"/>
  </si>
  <si>
    <t>「参加者一覧」の保護者名と保護者印は不要です。</t>
    <rPh sb="1" eb="3">
      <t>サンカ</t>
    </rPh>
    <rPh sb="3" eb="4">
      <t>シャ</t>
    </rPh>
    <rPh sb="4" eb="6">
      <t>イチラン</t>
    </rPh>
    <rPh sb="8" eb="11">
      <t>ホゴシャ</t>
    </rPh>
    <rPh sb="11" eb="12">
      <t>メイ</t>
    </rPh>
    <rPh sb="13" eb="16">
      <t>ホゴシャ</t>
    </rPh>
    <rPh sb="16" eb="17">
      <t>イン</t>
    </rPh>
    <rPh sb="18" eb="20">
      <t>フヨウ</t>
    </rPh>
    <phoneticPr fontId="2"/>
  </si>
  <si>
    <r>
      <t>引率教員がなく</t>
    </r>
    <r>
      <rPr>
        <b/>
        <sz val="11"/>
        <rFont val="ＭＳ 明朝"/>
        <family val="1"/>
        <charset val="128"/>
      </rPr>
      <t>個人として参加する場合</t>
    </r>
    <rPh sb="0" eb="2">
      <t>インソツ</t>
    </rPh>
    <rPh sb="2" eb="4">
      <t>キョウイン</t>
    </rPh>
    <rPh sb="7" eb="9">
      <t>コジン</t>
    </rPh>
    <rPh sb="12" eb="14">
      <t>サンカ</t>
    </rPh>
    <rPh sb="16" eb="18">
      <t>バアイ</t>
    </rPh>
    <phoneticPr fontId="2"/>
  </si>
  <si>
    <t>「参加申込書」の学校長名と印、引率教員名は不要です。</t>
    <rPh sb="1" eb="3">
      <t>サンカ</t>
    </rPh>
    <rPh sb="3" eb="6">
      <t>モウシコミショ</t>
    </rPh>
    <rPh sb="8" eb="11">
      <t>ガッコウチョウ</t>
    </rPh>
    <rPh sb="11" eb="12">
      <t>メイ</t>
    </rPh>
    <rPh sb="13" eb="14">
      <t>イン</t>
    </rPh>
    <rPh sb="15" eb="17">
      <t>インソツ</t>
    </rPh>
    <rPh sb="17" eb="19">
      <t>キョウイン</t>
    </rPh>
    <rPh sb="19" eb="20">
      <t>メイ</t>
    </rPh>
    <rPh sb="21" eb="23">
      <t>フヨウ</t>
    </rPh>
    <phoneticPr fontId="2"/>
  </si>
  <si>
    <t>「参加者一覧」に保護者名と保護者印が必要です。</t>
    <rPh sb="1" eb="3">
      <t>サンカ</t>
    </rPh>
    <rPh sb="3" eb="4">
      <t>シャ</t>
    </rPh>
    <rPh sb="4" eb="6">
      <t>イチラン</t>
    </rPh>
    <rPh sb="8" eb="11">
      <t>ホゴシャ</t>
    </rPh>
    <rPh sb="11" eb="12">
      <t>メイ</t>
    </rPh>
    <rPh sb="13" eb="16">
      <t>ホゴシャ</t>
    </rPh>
    <rPh sb="16" eb="17">
      <t>イン</t>
    </rPh>
    <rPh sb="18" eb="20">
      <t>ヒツヨウ</t>
    </rPh>
    <phoneticPr fontId="2"/>
  </si>
  <si>
    <t>男</t>
    <phoneticPr fontId="2"/>
  </si>
  <si>
    <r>
      <t>※</t>
    </r>
    <r>
      <rPr>
        <u/>
        <sz val="11"/>
        <rFont val="ＭＳ 明朝"/>
        <family val="1"/>
        <charset val="128"/>
      </rPr>
      <t>名票を必ず提出する。（ガイドブックP28参照）</t>
    </r>
    <rPh sb="1" eb="2">
      <t>メイ</t>
    </rPh>
    <rPh sb="2" eb="3">
      <t>ヒョウ</t>
    </rPh>
    <rPh sb="4" eb="5">
      <t>カナラ</t>
    </rPh>
    <rPh sb="6" eb="8">
      <t>テイシュツ</t>
    </rPh>
    <rPh sb="21" eb="23">
      <t>サンショウ</t>
    </rPh>
    <phoneticPr fontId="2"/>
  </si>
  <si>
    <t>必着</t>
    <rPh sb="0" eb="2">
      <t>ヒッチャク</t>
    </rPh>
    <phoneticPr fontId="2"/>
  </si>
  <si>
    <t>東京都形剣道大会選考会　参加申込書</t>
    <rPh sb="0" eb="3">
      <t>トウキョウト</t>
    </rPh>
    <rPh sb="3" eb="4">
      <t>カタ</t>
    </rPh>
    <rPh sb="4" eb="6">
      <t>ケンドウ</t>
    </rPh>
    <rPh sb="6" eb="8">
      <t>タイカイ</t>
    </rPh>
    <rPh sb="8" eb="11">
      <t>センコウカイ</t>
    </rPh>
    <rPh sb="12" eb="14">
      <t>サンカ</t>
    </rPh>
    <rPh sb="14" eb="16">
      <t>モウシコミ</t>
    </rPh>
    <rPh sb="16" eb="17">
      <t>ショ</t>
    </rPh>
    <phoneticPr fontId="2"/>
  </si>
  <si>
    <t>学　　校　　名</t>
    <rPh sb="0" eb="1">
      <t>ガク</t>
    </rPh>
    <rPh sb="3" eb="4">
      <t>コウ</t>
    </rPh>
    <rPh sb="6" eb="7">
      <t>メイ</t>
    </rPh>
    <phoneticPr fontId="2"/>
  </si>
  <si>
    <t>学　校　長　名</t>
    <rPh sb="0" eb="1">
      <t>ガク</t>
    </rPh>
    <rPh sb="2" eb="3">
      <t>コウ</t>
    </rPh>
    <rPh sb="4" eb="5">
      <t>チョウ</t>
    </rPh>
    <rPh sb="6" eb="7">
      <t>メイ</t>
    </rPh>
    <phoneticPr fontId="2"/>
  </si>
  <si>
    <t>顧    問    名</t>
    <rPh sb="0" eb="1">
      <t>カエリミ</t>
    </rPh>
    <rPh sb="5" eb="6">
      <t>トイ</t>
    </rPh>
    <rPh sb="10" eb="11">
      <t>メイ</t>
    </rPh>
    <phoneticPr fontId="2"/>
  </si>
  <si>
    <t>A</t>
    <phoneticPr fontId="2"/>
  </si>
  <si>
    <t>打太刀/
仕太刀</t>
    <rPh sb="0" eb="1">
      <t>ウ</t>
    </rPh>
    <rPh sb="1" eb="3">
      <t>タチ</t>
    </rPh>
    <rPh sb="5" eb="6">
      <t>シ</t>
    </rPh>
    <rPh sb="6" eb="8">
      <t>タチ</t>
    </rPh>
    <phoneticPr fontId="2"/>
  </si>
  <si>
    <t>段位</t>
    <rPh sb="0" eb="1">
      <t>ダン</t>
    </rPh>
    <rPh sb="1" eb="2">
      <t>イ</t>
    </rPh>
    <phoneticPr fontId="2"/>
  </si>
  <si>
    <t>打太刀</t>
    <rPh sb="0" eb="1">
      <t>ウ</t>
    </rPh>
    <rPh sb="1" eb="3">
      <t>タチ</t>
    </rPh>
    <phoneticPr fontId="2"/>
  </si>
  <si>
    <t>仕太刀</t>
    <rPh sb="0" eb="1">
      <t>シ</t>
    </rPh>
    <rPh sb="1" eb="3">
      <t>タチ</t>
    </rPh>
    <phoneticPr fontId="2"/>
  </si>
  <si>
    <t>東京都形剣道大会選考会　審判員出欠書</t>
    <rPh sb="0" eb="2">
      <t>トウキョウ</t>
    </rPh>
    <rPh sb="2" eb="3">
      <t>ト</t>
    </rPh>
    <rPh sb="3" eb="4">
      <t>カタ</t>
    </rPh>
    <rPh sb="4" eb="6">
      <t>ケンドウ</t>
    </rPh>
    <rPh sb="6" eb="8">
      <t>タイカイ</t>
    </rPh>
    <rPh sb="8" eb="11">
      <t>センコウカイ</t>
    </rPh>
    <rPh sb="12" eb="15">
      <t>シンパンイン</t>
    </rPh>
    <rPh sb="15" eb="17">
      <t>シュッケツ</t>
    </rPh>
    <rPh sb="17" eb="18">
      <t>ショ</t>
    </rPh>
    <phoneticPr fontId="2"/>
  </si>
  <si>
    <t>申込日</t>
    <rPh sb="0" eb="2">
      <t>モウシコミ</t>
    </rPh>
    <rPh sb="2" eb="3">
      <t>ビ</t>
    </rPh>
    <phoneticPr fontId="2"/>
  </si>
  <si>
    <t>新人戦申し込み日（平成28年11月29日）に提出するか、</t>
    <phoneticPr fontId="2"/>
  </si>
  <si>
    <t>平成29年1月31日必着で海城高校へ郵送</t>
    <phoneticPr fontId="2"/>
  </si>
  <si>
    <t>「武道系部活動合同稽古」参加申込書</t>
  </si>
  <si>
    <t>＊申込書の不足分はコピーしてください。</t>
    <rPh sb="1" eb="3">
      <t>モウシコ</t>
    </rPh>
    <rPh sb="3" eb="4">
      <t>ショ</t>
    </rPh>
    <phoneticPr fontId="2"/>
  </si>
  <si>
    <t>宛</t>
    <rPh sb="0" eb="1">
      <t>ア</t>
    </rPh>
    <phoneticPr fontId="2"/>
  </si>
  <si>
    <t>封筒の表面に「形大会申込書在中」と記入してください。</t>
    <rPh sb="0" eb="2">
      <t>フウトウ</t>
    </rPh>
    <rPh sb="3" eb="4">
      <t>オモテ</t>
    </rPh>
    <rPh sb="4" eb="5">
      <t>メン</t>
    </rPh>
    <rPh sb="7" eb="8">
      <t>カタ</t>
    </rPh>
    <rPh sb="8" eb="10">
      <t>タイカイ</t>
    </rPh>
    <rPh sb="10" eb="12">
      <t>モウシコミ</t>
    </rPh>
    <rPh sb="12" eb="13">
      <t>ショ</t>
    </rPh>
    <rPh sb="13" eb="15">
      <t>ザイチュウ</t>
    </rPh>
    <rPh sb="17" eb="19">
      <t>キニュウ</t>
    </rPh>
    <phoneticPr fontId="2"/>
  </si>
  <si>
    <t>連絡をください。</t>
    <rPh sb="0" eb="2">
      <t>レンラク</t>
    </rPh>
    <phoneticPr fontId="2"/>
  </si>
  <si>
    <t>問い合わせ先</t>
    <rPh sb="0" eb="1">
      <t>ト</t>
    </rPh>
    <rPh sb="2" eb="3">
      <t>ア</t>
    </rPh>
    <rPh sb="5" eb="6">
      <t>サキ</t>
    </rPh>
    <phoneticPr fontId="2"/>
  </si>
  <si>
    <t>東京都高体連剣道専門部</t>
    <rPh sb="0" eb="3">
      <t>トウキョウト</t>
    </rPh>
    <rPh sb="3" eb="4">
      <t>コウ</t>
    </rPh>
    <rPh sb="4" eb="5">
      <t>タイ</t>
    </rPh>
    <rPh sb="5" eb="6">
      <t>レン</t>
    </rPh>
    <rPh sb="6" eb="8">
      <t>ケンドウ</t>
    </rPh>
    <rPh sb="8" eb="10">
      <t>センモン</t>
    </rPh>
    <rPh sb="10" eb="11">
      <t>ブ</t>
    </rPh>
    <phoneticPr fontId="2"/>
  </si>
  <si>
    <t>←
出場枠
説明</t>
    <rPh sb="2" eb="5">
      <t>シュツジョウワク</t>
    </rPh>
    <rPh sb="6" eb="8">
      <t>セツメイ</t>
    </rPh>
    <phoneticPr fontId="2"/>
  </si>
  <si>
    <t>印</t>
    <phoneticPr fontId="2"/>
  </si>
  <si>
    <t>引率責任者名</t>
  </si>
  <si>
    <t>異常なし</t>
    <rPh sb="0" eb="2">
      <t>イジョウ</t>
    </rPh>
    <phoneticPr fontId="2"/>
  </si>
  <si>
    <t>異常あり</t>
    <rPh sb="0" eb="2">
      <t>イジョウ</t>
    </rPh>
    <phoneticPr fontId="2"/>
  </si>
  <si>
    <t>(任意決定)</t>
    <rPh sb="1" eb="3">
      <t>ニンイ</t>
    </rPh>
    <rPh sb="3" eb="5">
      <t>ケッテイ</t>
    </rPh>
    <phoneticPr fontId="2"/>
  </si>
  <si>
    <t>A～D選択</t>
    <rPh sb="3" eb="5">
      <t>センタク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</si>
  <si>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</si>
  <si>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</si>
  <si>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</si>
  <si>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</si>
  <si>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　</t>
    <phoneticPr fontId="2"/>
  </si>
  <si>
    <t>形大会</t>
    <rPh sb="0" eb="1">
      <t>カタ</t>
    </rPh>
    <rPh sb="1" eb="3">
      <t>タイカイ</t>
    </rPh>
    <phoneticPr fontId="2"/>
  </si>
  <si>
    <t>11/12日(日)</t>
    <rPh sb="5" eb="6">
      <t>ヒ</t>
    </rPh>
    <rPh sb="7" eb="8">
      <t>ヒ</t>
    </rPh>
    <phoneticPr fontId="2"/>
  </si>
  <si>
    <t>B</t>
    <phoneticPr fontId="2"/>
  </si>
  <si>
    <t>出席</t>
    <rPh sb="0" eb="2">
      <t>シュッセキ</t>
    </rPh>
    <phoneticPr fontId="2"/>
  </si>
  <si>
    <t>欠席</t>
    <rPh sb="0" eb="2">
      <t>ケッセキ</t>
    </rPh>
    <phoneticPr fontId="2"/>
  </si>
  <si>
    <t>　</t>
    <phoneticPr fontId="2"/>
  </si>
  <si>
    <t>健康状態</t>
    <rPh sb="0" eb="2">
      <t>ケンコウ</t>
    </rPh>
    <rPh sb="2" eb="4">
      <t>ジョウタイ</t>
    </rPh>
    <phoneticPr fontId="2"/>
  </si>
  <si>
    <t>異常なし</t>
    <rPh sb="0" eb="2">
      <t>イジョウ</t>
    </rPh>
    <phoneticPr fontId="2"/>
  </si>
  <si>
    <t>異常あり</t>
    <rPh sb="0" eb="2">
      <t>イジョウ</t>
    </rPh>
    <phoneticPr fontId="2"/>
  </si>
  <si>
    <t>25</t>
  </si>
  <si>
    <t>↓支部予選日入力</t>
    <rPh sb="1" eb="3">
      <t>シブ</t>
    </rPh>
    <rPh sb="3" eb="5">
      <t>ヨセン</t>
    </rPh>
    <rPh sb="5" eb="6">
      <t>ビ</t>
    </rPh>
    <rPh sb="6" eb="8">
      <t>ニュウリョク</t>
    </rPh>
    <phoneticPr fontId="2"/>
  </si>
  <si>
    <t>但し　　　　　　</t>
    <rPh sb="0" eb="1">
      <t>タダ</t>
    </rPh>
    <phoneticPr fontId="2"/>
  </si>
  <si>
    <t>名分として領収致しました。</t>
    <phoneticPr fontId="2"/>
  </si>
  <si>
    <t>円也</t>
    <phoneticPr fontId="2"/>
  </si>
  <si>
    <t>予備</t>
    <rPh sb="0" eb="2">
      <t>ヨビ</t>
    </rPh>
    <phoneticPr fontId="2"/>
  </si>
  <si>
    <t>剣道指導者講習会申込要項</t>
    <rPh sb="0" eb="2">
      <t>ケンドウ</t>
    </rPh>
    <rPh sb="2" eb="5">
      <t>シドウシャ</t>
    </rPh>
    <rPh sb="5" eb="8">
      <t>コウシュウカイ</t>
    </rPh>
    <rPh sb="8" eb="10">
      <t>モウシコ</t>
    </rPh>
    <rPh sb="10" eb="12">
      <t>ヨウコウ</t>
    </rPh>
    <phoneticPr fontId="2"/>
  </si>
  <si>
    <t>講習会名</t>
    <rPh sb="0" eb="1">
      <t>コウ</t>
    </rPh>
    <rPh sb="1" eb="2">
      <t>ナライ</t>
    </rPh>
    <rPh sb="2" eb="3">
      <t>カイ</t>
    </rPh>
    <rPh sb="3" eb="4">
      <t>メイ</t>
    </rPh>
    <phoneticPr fontId="2"/>
  </si>
  <si>
    <t>東京都高体連剣道専門部指導者講習会</t>
    <rPh sb="0" eb="2">
      <t>トウキョウ</t>
    </rPh>
    <rPh sb="2" eb="3">
      <t>ト</t>
    </rPh>
    <rPh sb="3" eb="6">
      <t>コウタイレン</t>
    </rPh>
    <rPh sb="6" eb="8">
      <t>ケンドウ</t>
    </rPh>
    <rPh sb="8" eb="10">
      <t>センモン</t>
    </rPh>
    <rPh sb="10" eb="11">
      <t>ブ</t>
    </rPh>
    <rPh sb="11" eb="14">
      <t>シドウシャ</t>
    </rPh>
    <rPh sb="14" eb="17">
      <t>コウシュウカイ</t>
    </rPh>
    <phoneticPr fontId="2"/>
  </si>
  <si>
    <t>会　　場</t>
    <rPh sb="0" eb="1">
      <t>カイ</t>
    </rPh>
    <rPh sb="3" eb="4">
      <t>バ</t>
    </rPh>
    <phoneticPr fontId="2"/>
  </si>
  <si>
    <t>都立豊多摩高校　体育館</t>
    <rPh sb="0" eb="2">
      <t>トリツ</t>
    </rPh>
    <rPh sb="2" eb="3">
      <t>トヨ</t>
    </rPh>
    <rPh sb="3" eb="5">
      <t>タマ</t>
    </rPh>
    <rPh sb="5" eb="6">
      <t>タカ</t>
    </rPh>
    <rPh sb="6" eb="7">
      <t>コウ</t>
    </rPh>
    <rPh sb="8" eb="11">
      <t>タイイクカン</t>
    </rPh>
    <phoneticPr fontId="2"/>
  </si>
  <si>
    <t>受付　AM9:30</t>
    <rPh sb="0" eb="2">
      <t>ウケツケ</t>
    </rPh>
    <phoneticPr fontId="2"/>
  </si>
  <si>
    <t>講習　AM10:00 ～ PM3:00</t>
    <rPh sb="0" eb="2">
      <t>コウシュウ</t>
    </rPh>
    <phoneticPr fontId="2"/>
  </si>
  <si>
    <t>持 ち 物</t>
    <rPh sb="0" eb="1">
      <t>モ</t>
    </rPh>
    <rPh sb="4" eb="5">
      <t>モノ</t>
    </rPh>
    <phoneticPr fontId="2"/>
  </si>
  <si>
    <t>剣道着、木刀（大・小）、審判法及び剣道形解説書（購入可）</t>
    <rPh sb="0" eb="2">
      <t>ケンドウ</t>
    </rPh>
    <rPh sb="2" eb="3">
      <t>ギ</t>
    </rPh>
    <rPh sb="4" eb="6">
      <t>ボクトウ</t>
    </rPh>
    <rPh sb="7" eb="8">
      <t>ダイ</t>
    </rPh>
    <rPh sb="9" eb="10">
      <t>ショウ</t>
    </rPh>
    <rPh sb="12" eb="14">
      <t>シンパン</t>
    </rPh>
    <rPh sb="14" eb="15">
      <t>ホウ</t>
    </rPh>
    <rPh sb="15" eb="16">
      <t>オヨ</t>
    </rPh>
    <rPh sb="17" eb="19">
      <t>ケンドウ</t>
    </rPh>
    <rPh sb="19" eb="20">
      <t>カタ</t>
    </rPh>
    <rPh sb="20" eb="23">
      <t>カイセツショ</t>
    </rPh>
    <rPh sb="24" eb="26">
      <t>コウニュウ</t>
    </rPh>
    <rPh sb="26" eb="27">
      <t>カ</t>
    </rPh>
    <phoneticPr fontId="2"/>
  </si>
  <si>
    <t>筆記用具、講習手帳（無くても可）</t>
    <rPh sb="0" eb="2">
      <t>ヒッキ</t>
    </rPh>
    <rPh sb="2" eb="4">
      <t>ヨウグ</t>
    </rPh>
    <rPh sb="5" eb="7">
      <t>コウシュウ</t>
    </rPh>
    <rPh sb="7" eb="9">
      <t>テチョウ</t>
    </rPh>
    <rPh sb="10" eb="11">
      <t>ナ</t>
    </rPh>
    <rPh sb="14" eb="15">
      <t>カ</t>
    </rPh>
    <phoneticPr fontId="2"/>
  </si>
  <si>
    <t>＊昼食は、本部で用意します</t>
    <phoneticPr fontId="2"/>
  </si>
  <si>
    <t>東京都高体連剣道専門部指導者講習会参加申込書</t>
    <rPh sb="0" eb="2">
      <t>トウキョウ</t>
    </rPh>
    <rPh sb="2" eb="3">
      <t>ト</t>
    </rPh>
    <rPh sb="3" eb="6">
      <t>コウタイレン</t>
    </rPh>
    <rPh sb="6" eb="8">
      <t>ケンドウ</t>
    </rPh>
    <rPh sb="8" eb="10">
      <t>センモン</t>
    </rPh>
    <rPh sb="10" eb="11">
      <t>ブ</t>
    </rPh>
    <rPh sb="11" eb="14">
      <t>シドウシャ</t>
    </rPh>
    <rPh sb="14" eb="17">
      <t>コウシュウカイ</t>
    </rPh>
    <rPh sb="17" eb="19">
      <t>サンカ</t>
    </rPh>
    <rPh sb="19" eb="21">
      <t>モウシコミ</t>
    </rPh>
    <rPh sb="21" eb="22">
      <t>ショ</t>
    </rPh>
    <phoneticPr fontId="2"/>
  </si>
  <si>
    <t>人 数</t>
    <rPh sb="0" eb="1">
      <t>ヒト</t>
    </rPh>
    <rPh sb="2" eb="3">
      <t>カズ</t>
    </rPh>
    <phoneticPr fontId="2"/>
  </si>
  <si>
    <t>年 齢</t>
    <rPh sb="0" eb="1">
      <t>トシ</t>
    </rPh>
    <rPh sb="2" eb="3">
      <t>ヨワイ</t>
    </rPh>
    <phoneticPr fontId="2"/>
  </si>
  <si>
    <t>称　　号</t>
    <rPh sb="0" eb="1">
      <t>ショウ</t>
    </rPh>
    <rPh sb="3" eb="4">
      <t>ゴウ</t>
    </rPh>
    <phoneticPr fontId="2"/>
  </si>
  <si>
    <t>段　　位</t>
    <rPh sb="0" eb="1">
      <t>ダン</t>
    </rPh>
    <rPh sb="3" eb="4">
      <t>クライ</t>
    </rPh>
    <phoneticPr fontId="2"/>
  </si>
  <si>
    <t>歳</t>
    <rPh sb="0" eb="1">
      <t>サイ</t>
    </rPh>
    <phoneticPr fontId="2"/>
  </si>
  <si>
    <t>東京都高等学校秋季剣道大会での受付時</t>
    <phoneticPr fontId="2"/>
  </si>
  <si>
    <t>に申し込み。</t>
    <rPh sb="1" eb="2">
      <t>モウ</t>
    </rPh>
    <rPh sb="3" eb="4">
      <t>コ</t>
    </rPh>
    <phoneticPr fontId="2"/>
  </si>
  <si>
    <t>)</t>
    <phoneticPr fontId="2"/>
  </si>
  <si>
    <t>必着で、ＦＡＸで申し込み。</t>
    <rPh sb="0" eb="2">
      <t>ヒッチャク</t>
    </rPh>
    <phoneticPr fontId="2"/>
  </si>
  <si>
    <t>FAX 03-3398-3746　都立豊多摩高等学校　高水　茂　宛</t>
    <rPh sb="17" eb="19">
      <t>トリツ</t>
    </rPh>
    <rPh sb="19" eb="22">
      <t>トヨタマ</t>
    </rPh>
    <rPh sb="22" eb="24">
      <t>コウトウ</t>
    </rPh>
    <rPh sb="24" eb="26">
      <t>ガッコウ</t>
    </rPh>
    <rPh sb="27" eb="29">
      <t>タカミズ</t>
    </rPh>
    <rPh sb="30" eb="31">
      <t>シゲル</t>
    </rPh>
    <rPh sb="32" eb="33">
      <t>アテ</t>
    </rPh>
    <phoneticPr fontId="2"/>
  </si>
  <si>
    <t>名</t>
    <rPh sb="0" eb="1">
      <t>ナ</t>
    </rPh>
    <phoneticPr fontId="2"/>
  </si>
  <si>
    <t>男子</t>
    <phoneticPr fontId="2"/>
  </si>
  <si>
    <t>〔</t>
    <phoneticPr fontId="2"/>
  </si>
  <si>
    <t>〕</t>
    <phoneticPr fontId="2"/>
  </si>
  <si>
    <t>希望する部分に○をつけ、人数を記入して下さい。</t>
    <rPh sb="0" eb="2">
      <t>キボウ</t>
    </rPh>
    <rPh sb="4" eb="6">
      <t>ブブン</t>
    </rPh>
    <rPh sb="12" eb="14">
      <t>ニンズウ</t>
    </rPh>
    <rPh sb="15" eb="17">
      <t>キニュウ</t>
    </rPh>
    <rPh sb="19" eb="20">
      <t>クダ</t>
    </rPh>
    <phoneticPr fontId="2"/>
  </si>
  <si>
    <t>「武道系部活動合同稽古③」参加申込書</t>
    <phoneticPr fontId="2"/>
  </si>
  <si>
    <t>平成28年度「武道系部活動合同稽古①②」剣道錬成会・初心者講習会申込書</t>
    <rPh sb="0" eb="2">
      <t>ヘイセイ</t>
    </rPh>
    <rPh sb="4" eb="6">
      <t>ネンド</t>
    </rPh>
    <rPh sb="7" eb="9">
      <t>ブドウ</t>
    </rPh>
    <rPh sb="9" eb="10">
      <t>ケイ</t>
    </rPh>
    <rPh sb="10" eb="12">
      <t>ブカツ</t>
    </rPh>
    <rPh sb="12" eb="13">
      <t>ドウ</t>
    </rPh>
    <rPh sb="13" eb="15">
      <t>ゴウドウ</t>
    </rPh>
    <rPh sb="15" eb="17">
      <t>ケイコ</t>
    </rPh>
    <rPh sb="20" eb="22">
      <t>ケンドウ</t>
    </rPh>
    <rPh sb="22" eb="23">
      <t>レン</t>
    </rPh>
    <rPh sb="23" eb="24">
      <t>ナ</t>
    </rPh>
    <rPh sb="24" eb="25">
      <t>カイ</t>
    </rPh>
    <rPh sb="26" eb="29">
      <t>ショシンシャ</t>
    </rPh>
    <rPh sb="29" eb="32">
      <t>コウシュウカイ</t>
    </rPh>
    <rPh sb="32" eb="33">
      <t>モウ</t>
    </rPh>
    <rPh sb="33" eb="34">
      <t>コ</t>
    </rPh>
    <rPh sb="34" eb="35">
      <t>ショ</t>
    </rPh>
    <phoneticPr fontId="2"/>
  </si>
  <si>
    <t>平成29年1月20日必着で海城高校へ郵送</t>
    <phoneticPr fontId="2"/>
  </si>
  <si>
    <t>日体大荏原</t>
    <rPh sb="2" eb="3">
      <t>ダイ</t>
    </rPh>
    <phoneticPr fontId="2"/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</si>
  <si>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</si>
  <si>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</si>
  <si>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</si>
  <si>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</si>
  <si>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</si>
  <si>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</si>
  <si>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</si>
  <si>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</si>
  <si>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</si>
  <si>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</si>
  <si>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</si>
  <si>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</si>
  <si>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</si>
  <si>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</si>
  <si>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</si>
  <si>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</si>
  <si>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</si>
  <si>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</si>
  <si>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</si>
  <si>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</si>
  <si>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</si>
  <si>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</si>
  <si>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</si>
  <si>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</si>
  <si>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</si>
  <si>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</si>
  <si>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</si>
  <si>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</si>
  <si>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</si>
  <si>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</si>
  <si>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</si>
  <si>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</si>
  <si>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</si>
  <si>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</si>
  <si>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</si>
  <si>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</si>
  <si>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</si>
  <si>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</si>
  <si>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</si>
  <si>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</si>
  <si>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基礎</t>
    <rPh sb="0" eb="2">
      <t>キソ</t>
    </rPh>
    <phoneticPr fontId="2"/>
  </si>
  <si>
    <t>女</t>
  </si>
  <si>
    <t>高体連</t>
    <rPh sb="0" eb="3">
      <t>コウタイレン</t>
    </rPh>
    <phoneticPr fontId="2"/>
  </si>
  <si>
    <t>注意　１．生徒責任者の氏名の左に◎がついていることを確認すること。</t>
    <rPh sb="0" eb="2">
      <t>チュウイ</t>
    </rPh>
    <rPh sb="5" eb="7">
      <t>セイト</t>
    </rPh>
    <rPh sb="7" eb="10">
      <t>セキニンシャ</t>
    </rPh>
    <rPh sb="11" eb="13">
      <t>シメイ</t>
    </rPh>
    <rPh sb="14" eb="15">
      <t>ヒダリ</t>
    </rPh>
    <rPh sb="26" eb="28">
      <t>カクニン</t>
    </rPh>
    <phoneticPr fontId="1"/>
  </si>
  <si>
    <r>
      <t>　　　２．同じものを5通プリントアウトし、</t>
    </r>
    <r>
      <rPr>
        <u/>
        <sz val="9"/>
        <rFont val="ＭＳ 明朝"/>
        <family val="1"/>
        <charset val="128"/>
      </rPr>
      <t>4通提出</t>
    </r>
    <r>
      <rPr>
        <sz val="9"/>
        <rFont val="ＭＳ 明朝"/>
        <family val="1"/>
        <charset val="128"/>
      </rPr>
      <t>し、1通は各校で保管すること。</t>
    </r>
    <rPh sb="5" eb="6">
      <t>オナ</t>
    </rPh>
    <rPh sb="11" eb="12">
      <t>ツウ</t>
    </rPh>
    <rPh sb="22" eb="23">
      <t>ツウ</t>
    </rPh>
    <rPh sb="23" eb="25">
      <t>テイシュツ</t>
    </rPh>
    <rPh sb="28" eb="29">
      <t>ツウ</t>
    </rPh>
    <rPh sb="30" eb="32">
      <t>カクコウ</t>
    </rPh>
    <rPh sb="33" eb="35">
      <t>ホカン</t>
    </rPh>
    <phoneticPr fontId="1"/>
  </si>
  <si>
    <t>○○○　○</t>
    <phoneticPr fontId="2"/>
  </si>
  <si>
    <t>012345678</t>
    <phoneticPr fontId="2"/>
  </si>
  <si>
    <t>123-5678</t>
    <phoneticPr fontId="2"/>
  </si>
  <si>
    <t>03</t>
    <phoneticPr fontId="2"/>
  </si>
  <si>
    <t>(</t>
    <phoneticPr fontId="2"/>
  </si>
  <si>
    <t>1234</t>
    <phoneticPr fontId="2"/>
  </si>
  <si>
    <t>)</t>
    <phoneticPr fontId="2"/>
  </si>
  <si>
    <t>5678</t>
    <phoneticPr fontId="2"/>
  </si>
  <si>
    <t>登録回</t>
    <rPh sb="0" eb="2">
      <t>トウロク</t>
    </rPh>
    <rPh sb="2" eb="3">
      <t>カイ</t>
    </rPh>
    <phoneticPr fontId="2"/>
  </si>
  <si>
    <t>部との関係</t>
    <rPh sb="0" eb="1">
      <t>ブ</t>
    </rPh>
    <rPh sb="3" eb="5">
      <t>カンケイ</t>
    </rPh>
    <phoneticPr fontId="2"/>
  </si>
  <si>
    <t>＊部との関係の項は、下記を参照して正確に選択してください。（役員の先生方も入力）</t>
    <rPh sb="1" eb="2">
      <t>ブ</t>
    </rPh>
    <rPh sb="4" eb="6">
      <t>カンケイ</t>
    </rPh>
    <rPh sb="7" eb="8">
      <t>コウ</t>
    </rPh>
    <rPh sb="10" eb="12">
      <t>カキ</t>
    </rPh>
    <rPh sb="13" eb="15">
      <t>サンショウ</t>
    </rPh>
    <rPh sb="17" eb="19">
      <t>セイカク</t>
    </rPh>
    <rPh sb="20" eb="22">
      <t>センタク</t>
    </rPh>
    <rPh sb="30" eb="32">
      <t>ヤクイン</t>
    </rPh>
    <rPh sb="33" eb="36">
      <t>センセイガタ</t>
    </rPh>
    <rPh sb="37" eb="39">
      <t>ニュウリョク</t>
    </rPh>
    <phoneticPr fontId="2"/>
  </si>
  <si>
    <r>
      <t>＊この用紙を</t>
    </r>
    <r>
      <rPr>
        <b/>
        <u/>
        <sz val="11"/>
        <rFont val="ＭＳ 明朝"/>
        <family val="1"/>
        <charset val="128"/>
      </rPr>
      <t>3通提出</t>
    </r>
    <r>
      <rPr>
        <sz val="11"/>
        <rFont val="ＭＳ 明朝"/>
        <family val="1"/>
        <charset val="128"/>
      </rPr>
      <t>し、1通は各校で保管すること。該当者なしの場合は、空欄のまま、提出する。</t>
    </r>
    <rPh sb="3" eb="5">
      <t>ヨウシ</t>
    </rPh>
    <rPh sb="7" eb="8">
      <t>ツウ</t>
    </rPh>
    <rPh sb="8" eb="10">
      <t>テイシュツ</t>
    </rPh>
    <rPh sb="13" eb="14">
      <t>ツウ</t>
    </rPh>
    <rPh sb="15" eb="16">
      <t>カク</t>
    </rPh>
    <rPh sb="16" eb="17">
      <t>コウ</t>
    </rPh>
    <rPh sb="18" eb="20">
      <t>ホカン</t>
    </rPh>
    <rPh sb="25" eb="28">
      <t>ガイトウシャ</t>
    </rPh>
    <rPh sb="31" eb="33">
      <t>バアイ</t>
    </rPh>
    <rPh sb="35" eb="37">
      <t>クウラン</t>
    </rPh>
    <rPh sb="41" eb="43">
      <t>テイシュツ</t>
    </rPh>
    <phoneticPr fontId="2"/>
  </si>
  <si>
    <t>補欠１</t>
    <rPh sb="0" eb="2">
      <t>ホケツ</t>
    </rPh>
    <phoneticPr fontId="2"/>
  </si>
  <si>
    <t>補欠２</t>
    <rPh sb="0" eb="2">
      <t>ホケツ</t>
    </rPh>
    <phoneticPr fontId="2"/>
  </si>
  <si>
    <t>入力欄（男子団体）</t>
    <rPh sb="0" eb="3">
      <t>ニュウリョクラン</t>
    </rPh>
    <rPh sb="4" eb="6">
      <t>ダンシ</t>
    </rPh>
    <rPh sb="6" eb="8">
      <t>ダンタイ</t>
    </rPh>
    <phoneticPr fontId="2"/>
  </si>
  <si>
    <t>入力欄（女子団体）</t>
    <rPh sb="0" eb="3">
      <t>ニュウリョクラン</t>
    </rPh>
    <rPh sb="4" eb="6">
      <t>ジョシ</t>
    </rPh>
    <rPh sb="6" eb="8">
      <t>ダンタイ</t>
    </rPh>
    <phoneticPr fontId="2"/>
  </si>
  <si>
    <t>入力欄（男子個人）</t>
    <rPh sb="0" eb="3">
      <t>ニュウリョクラン</t>
    </rPh>
    <rPh sb="4" eb="6">
      <t>ダンシ</t>
    </rPh>
    <rPh sb="6" eb="8">
      <t>コジン</t>
    </rPh>
    <phoneticPr fontId="2"/>
  </si>
  <si>
    <t>入力欄（女子個人）</t>
    <rPh sb="0" eb="3">
      <t>ニュウリョクラン</t>
    </rPh>
    <rPh sb="4" eb="6">
      <t>ジョシ</t>
    </rPh>
    <rPh sb="6" eb="8">
      <t>コジン</t>
    </rPh>
    <phoneticPr fontId="2"/>
  </si>
  <si>
    <t>入力欄（男子個人）</t>
    <rPh sb="0" eb="3">
      <t>ニュウリョクラン</t>
    </rPh>
    <rPh sb="4" eb="6">
      <t>ダンシ</t>
    </rPh>
    <rPh sb="6" eb="8">
      <t>コジン</t>
    </rPh>
    <phoneticPr fontId="2"/>
  </si>
  <si>
    <t>入力欄（女子個人）</t>
    <rPh sb="0" eb="3">
      <t>ニュウリョクラン</t>
    </rPh>
    <rPh sb="4" eb="6">
      <t>ジョシ</t>
    </rPh>
    <rPh sb="6" eb="8">
      <t>コジン</t>
    </rPh>
    <phoneticPr fontId="2"/>
  </si>
  <si>
    <t>②生徒情報入力　</t>
    <rPh sb="1" eb="3">
      <t>セイト</t>
    </rPh>
    <rPh sb="3" eb="5">
      <t>ジョウホウ</t>
    </rPh>
    <rPh sb="5" eb="7">
      <t>ニュウリョク</t>
    </rPh>
    <phoneticPr fontId="2"/>
  </si>
  <si>
    <t>（注：代表生徒１名について、生徒責任者欄の◎を選択してください）</t>
  </si>
  <si>
    <t>の部分を入力してください。</t>
    <rPh sb="1" eb="3">
      <t>ブブン</t>
    </rPh>
    <rPh sb="4" eb="6">
      <t>ニュウリョク</t>
    </rPh>
    <phoneticPr fontId="2"/>
  </si>
  <si>
    <t>入力欄（男子団体）</t>
    <rPh sb="0" eb="3">
      <t>ニュウリョクラン</t>
    </rPh>
    <rPh sb="4" eb="6">
      <t>ダンシ</t>
    </rPh>
    <rPh sb="6" eb="8">
      <t>ダンタイ</t>
    </rPh>
    <phoneticPr fontId="2"/>
  </si>
  <si>
    <t>入力欄（女子団体）</t>
    <rPh sb="0" eb="3">
      <t>ニュウリョクラン</t>
    </rPh>
    <rPh sb="4" eb="6">
      <t>ジョシ</t>
    </rPh>
    <rPh sb="6" eb="8">
      <t>ダンタイ</t>
    </rPh>
    <phoneticPr fontId="2"/>
  </si>
  <si>
    <t>外部指導員</t>
    <rPh sb="0" eb="2">
      <t>ガイブ</t>
    </rPh>
    <rPh sb="2" eb="5">
      <t>シドウイン</t>
    </rPh>
    <phoneticPr fontId="2"/>
  </si>
  <si>
    <t>６．代表顧問氏名（全角）</t>
    <rPh sb="2" eb="4">
      <t>ダイヒョウ</t>
    </rPh>
    <rPh sb="4" eb="6">
      <t>コモン</t>
    </rPh>
    <rPh sb="6" eb="8">
      <t>シメイ</t>
    </rPh>
    <rPh sb="9" eb="11">
      <t>ゼンカク</t>
    </rPh>
    <phoneticPr fontId="2"/>
  </si>
  <si>
    <t>その他の行事</t>
    <rPh sb="2" eb="3">
      <t>タ</t>
    </rPh>
    <rPh sb="4" eb="6">
      <t>ギョウジ</t>
    </rPh>
    <phoneticPr fontId="2"/>
  </si>
  <si>
    <t>19</t>
    <phoneticPr fontId="2"/>
  </si>
  <si>
    <t>20</t>
    <phoneticPr fontId="2"/>
  </si>
  <si>
    <t>21</t>
    <phoneticPr fontId="2"/>
  </si>
  <si>
    <t>22</t>
    <phoneticPr fontId="2"/>
  </si>
  <si>
    <t>23</t>
    <phoneticPr fontId="2"/>
  </si>
  <si>
    <t>24</t>
    <phoneticPr fontId="2"/>
  </si>
  <si>
    <t>常勤講師</t>
    <rPh sb="0" eb="2">
      <t>ジョウキン</t>
    </rPh>
    <rPh sb="2" eb="4">
      <t>コウシ</t>
    </rPh>
    <phoneticPr fontId="1"/>
  </si>
  <si>
    <t>非常勤講師</t>
    <rPh sb="0" eb="3">
      <t>ヒジョウキン</t>
    </rPh>
    <rPh sb="3" eb="5">
      <t>コウシ</t>
    </rPh>
    <phoneticPr fontId="2"/>
  </si>
  <si>
    <t>外部指導員</t>
    <rPh sb="0" eb="5">
      <t>ガイブシドウイン</t>
    </rPh>
    <phoneticPr fontId="2"/>
  </si>
  <si>
    <t>男</t>
    <phoneticPr fontId="2"/>
  </si>
  <si>
    <t>応用</t>
    <rPh sb="0" eb="2">
      <t>オウヨウ</t>
    </rPh>
    <phoneticPr fontId="2"/>
  </si>
  <si>
    <t>今回登録する部員Noは</t>
    <rPh sb="0" eb="2">
      <t>コンカイ</t>
    </rPh>
    <rPh sb="2" eb="4">
      <t>トウロク</t>
    </rPh>
    <rPh sb="6" eb="8">
      <t>ブイン</t>
    </rPh>
    <phoneticPr fontId="2"/>
  </si>
  <si>
    <t>番から</t>
    <rPh sb="0" eb="1">
      <t>バン</t>
    </rPh>
    <phoneticPr fontId="2"/>
  </si>
  <si>
    <t>番まで</t>
    <rPh sb="0" eb="1">
      <t>バン</t>
    </rPh>
    <phoneticPr fontId="2"/>
  </si>
  <si>
    <t>←数値を半角で入力してください</t>
    <rPh sb="1" eb="3">
      <t>スウチ</t>
    </rPh>
    <rPh sb="4" eb="6">
      <t>ハンカク</t>
    </rPh>
    <rPh sb="7" eb="9">
      <t>ニュウリョク</t>
    </rPh>
    <phoneticPr fontId="2"/>
  </si>
  <si>
    <t>７．大会・行事引率者名（全角）</t>
    <rPh sb="2" eb="4">
      <t>タイカイ</t>
    </rPh>
    <rPh sb="5" eb="7">
      <t>ギョウジ</t>
    </rPh>
    <rPh sb="7" eb="9">
      <t>インソツ</t>
    </rPh>
    <rPh sb="10" eb="11">
      <t>メイ</t>
    </rPh>
    <phoneticPr fontId="2"/>
  </si>
  <si>
    <t>８．大会監督者氏名（全角）</t>
    <rPh sb="2" eb="4">
      <t>タイカイ</t>
    </rPh>
    <rPh sb="4" eb="5">
      <t>ラン</t>
    </rPh>
    <rPh sb="5" eb="6">
      <t>ヨシ</t>
    </rPh>
    <rPh sb="6" eb="7">
      <t>シャ</t>
    </rPh>
    <rPh sb="7" eb="8">
      <t>シ</t>
    </rPh>
    <rPh sb="8" eb="9">
      <t>メイ</t>
    </rPh>
    <phoneticPr fontId="2"/>
  </si>
  <si>
    <t>９．大会で審判員として協力願える方</t>
    <rPh sb="2" eb="4">
      <t>タイカイ</t>
    </rPh>
    <rPh sb="11" eb="13">
      <t>キョウリョク</t>
    </rPh>
    <rPh sb="13" eb="14">
      <t>ネガ</t>
    </rPh>
    <rPh sb="16" eb="17">
      <t>カタ</t>
    </rPh>
    <phoneticPr fontId="2"/>
  </si>
  <si>
    <t>注）プルダウンで選択</t>
    <rPh sb="0" eb="1">
      <t>チュウ</t>
    </rPh>
    <rPh sb="8" eb="10">
      <t>センタク</t>
    </rPh>
    <phoneticPr fontId="2"/>
  </si>
  <si>
    <t>火</t>
    <rPh sb="0" eb="1">
      <t>カ</t>
    </rPh>
    <phoneticPr fontId="1"/>
  </si>
  <si>
    <t>ＰＭ4:00～ＰＭ5:00</t>
  </si>
  <si>
    <t>各支部受付校</t>
  </si>
  <si>
    <t>筑波大学附属駒場高校(1回目)</t>
    <rPh sb="12" eb="14">
      <t>カイメ</t>
    </rPh>
    <phoneticPr fontId="2"/>
  </si>
  <si>
    <t>都立富士高校(2回目)</t>
    <rPh sb="0" eb="2">
      <t>トリツ</t>
    </rPh>
    <rPh sb="2" eb="4">
      <t>フジ</t>
    </rPh>
    <rPh sb="4" eb="6">
      <t>コウコウ</t>
    </rPh>
    <rPh sb="8" eb="10">
      <t>カイメ</t>
    </rPh>
    <phoneticPr fontId="2"/>
  </si>
  <si>
    <t>青木　泉</t>
    <rPh sb="0" eb="2">
      <t>アオキ</t>
    </rPh>
    <rPh sb="3" eb="4">
      <t>イズミ</t>
    </rPh>
    <phoneticPr fontId="2"/>
  </si>
  <si>
    <t>〒206-0822</t>
    <phoneticPr fontId="2"/>
  </si>
  <si>
    <t>東京都稲城市坂浜1434-3</t>
    <rPh sb="0" eb="3">
      <t>トウキョウト</t>
    </rPh>
    <rPh sb="3" eb="6">
      <t>イナギシ</t>
    </rPh>
    <rPh sb="6" eb="8">
      <t>サカハマ</t>
    </rPh>
    <phoneticPr fontId="2"/>
  </si>
  <si>
    <t>東京都立若葉総合高等学校　青木 泉</t>
    <rPh sb="0" eb="3">
      <t>トウキョウト</t>
    </rPh>
    <rPh sb="3" eb="4">
      <t>リツ</t>
    </rPh>
    <rPh sb="4" eb="6">
      <t>ワカバ</t>
    </rPh>
    <rPh sb="6" eb="8">
      <t>ソウゴウ</t>
    </rPh>
    <rPh sb="8" eb="10">
      <t>コウトウ</t>
    </rPh>
    <rPh sb="10" eb="12">
      <t>ガッコウ</t>
    </rPh>
    <rPh sb="13" eb="15">
      <t>アオキ</t>
    </rPh>
    <rPh sb="16" eb="17">
      <t>イズミ</t>
    </rPh>
    <phoneticPr fontId="2"/>
  </si>
  <si>
    <t>注）半角入力</t>
    <rPh sb="0" eb="1">
      <t>チュウ</t>
    </rPh>
    <rPh sb="2" eb="4">
      <t>ハンカク</t>
    </rPh>
    <rPh sb="4" eb="6">
      <t>ニュウリョク</t>
    </rPh>
    <phoneticPr fontId="2"/>
  </si>
  <si>
    <t>注）全角入力</t>
    <rPh sb="0" eb="1">
      <t>チュウ</t>
    </rPh>
    <rPh sb="2" eb="3">
      <t>ゼン</t>
    </rPh>
    <rPh sb="4" eb="6">
      <t>ニュウリョク</t>
    </rPh>
    <phoneticPr fontId="2"/>
  </si>
  <si>
    <t>注）選択</t>
    <rPh sb="0" eb="1">
      <t>チュウ</t>
    </rPh>
    <rPh sb="2" eb="4">
      <t>センタク</t>
    </rPh>
    <phoneticPr fontId="2"/>
  </si>
  <si>
    <t>注）全角入力</t>
    <rPh sb="0" eb="1">
      <t>チュウ</t>
    </rPh>
    <rPh sb="2" eb="4">
      <t>ゼンカク</t>
    </rPh>
    <rPh sb="4" eb="6">
      <t>ニュウリョク</t>
    </rPh>
    <phoneticPr fontId="2"/>
  </si>
  <si>
    <t>受審時所属</t>
    <rPh sb="0" eb="2">
      <t>ジュシン</t>
    </rPh>
    <rPh sb="2" eb="3">
      <t>ジ</t>
    </rPh>
    <rPh sb="3" eb="5">
      <t>ショゾク</t>
    </rPh>
    <phoneticPr fontId="2"/>
  </si>
  <si>
    <t>西東京</t>
    <rPh sb="0" eb="3">
      <t>ニシトウキョウ</t>
    </rPh>
    <phoneticPr fontId="2"/>
  </si>
  <si>
    <t>立川市民体育館</t>
    <rPh sb="0" eb="2">
      <t>タチカワ</t>
    </rPh>
    <rPh sb="2" eb="4">
      <t>シミン</t>
    </rPh>
    <rPh sb="4" eb="7">
      <t>タイイクカン</t>
    </rPh>
    <phoneticPr fontId="2"/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</si>
  <si>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</si>
  <si>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</si>
  <si>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</si>
  <si>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</si>
  <si>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</si>
  <si>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</si>
  <si>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</si>
  <si>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</si>
  <si>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</si>
  <si>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</si>
  <si>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</si>
  <si>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</si>
  <si>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</si>
  <si>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</si>
  <si>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</si>
  <si>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</si>
  <si>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</si>
  <si>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</si>
  <si>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</si>
  <si>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</si>
  <si>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</si>
  <si>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</si>
  <si>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</si>
  <si>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高体連</t>
    <rPh sb="0" eb="3">
      <t>コウタイレン</t>
    </rPh>
    <phoneticPr fontId="2"/>
  </si>
  <si>
    <t>西東京</t>
    <rPh sb="0" eb="3">
      <t>ニシトウキョウ</t>
    </rPh>
    <phoneticPr fontId="2"/>
  </si>
  <si>
    <t>その他</t>
    <rPh sb="2" eb="3">
      <t>タ</t>
    </rPh>
    <phoneticPr fontId="2"/>
  </si>
  <si>
    <t>注）高体連以外の場合、全角入力</t>
    <rPh sb="0" eb="1">
      <t>チュウ</t>
    </rPh>
    <rPh sb="2" eb="5">
      <t>コウタイレン</t>
    </rPh>
    <rPh sb="5" eb="7">
      <t>イガイ</t>
    </rPh>
    <rPh sb="8" eb="10">
      <t>バアイ</t>
    </rPh>
    <rPh sb="11" eb="13">
      <t>ゼンカク</t>
    </rPh>
    <rPh sb="13" eb="15">
      <t>ニュウリョク</t>
    </rPh>
    <phoneticPr fontId="2"/>
  </si>
  <si>
    <t>例１</t>
    <rPh sb="0" eb="1">
      <t>レイ</t>
    </rPh>
    <phoneticPr fontId="2"/>
  </si>
  <si>
    <t>例２</t>
    <rPh sb="0" eb="1">
      <t>レイ</t>
    </rPh>
    <phoneticPr fontId="2"/>
  </si>
  <si>
    <t>木</t>
    <rPh sb="0" eb="1">
      <t>モク</t>
    </rPh>
    <phoneticPr fontId="1"/>
  </si>
  <si>
    <t>都立富士高校</t>
    <rPh sb="0" eb="2">
      <t>トリツ</t>
    </rPh>
    <rPh sb="2" eb="4">
      <t>フジ</t>
    </rPh>
    <rPh sb="4" eb="6">
      <t>コウコウ</t>
    </rPh>
    <phoneticPr fontId="2"/>
  </si>
  <si>
    <t>選手補充許可願</t>
    <rPh sb="0" eb="2">
      <t>センシュ</t>
    </rPh>
    <rPh sb="2" eb="4">
      <t>ホジュウ</t>
    </rPh>
    <rPh sb="4" eb="6">
      <t>キョカ</t>
    </rPh>
    <rPh sb="6" eb="7">
      <t>ネガ</t>
    </rPh>
    <phoneticPr fontId="2"/>
  </si>
  <si>
    <t>東京都高体連剣道専門部　　殿</t>
    <rPh sb="0" eb="3">
      <t>トウキョウト</t>
    </rPh>
    <rPh sb="3" eb="4">
      <t>コウ</t>
    </rPh>
    <rPh sb="4" eb="5">
      <t>タイ</t>
    </rPh>
    <rPh sb="5" eb="6">
      <t>レン</t>
    </rPh>
    <rPh sb="6" eb="8">
      <t>ケンドウ</t>
    </rPh>
    <rPh sb="8" eb="10">
      <t>センモン</t>
    </rPh>
    <rPh sb="10" eb="11">
      <t>ブ</t>
    </rPh>
    <rPh sb="13" eb="14">
      <t>ドノ</t>
    </rPh>
    <phoneticPr fontId="2"/>
  </si>
  <si>
    <t>東京都春季剣道大会兼関東大会予選の選手補充を願い出ます。</t>
    <rPh sb="0" eb="2">
      <t>トウキョウ</t>
    </rPh>
    <rPh sb="2" eb="3">
      <t>ト</t>
    </rPh>
    <rPh sb="3" eb="5">
      <t>シュンキ</t>
    </rPh>
    <rPh sb="5" eb="7">
      <t>ケンドウ</t>
    </rPh>
    <rPh sb="7" eb="9">
      <t>タイカイ</t>
    </rPh>
    <rPh sb="9" eb="10">
      <t>ケン</t>
    </rPh>
    <rPh sb="10" eb="12">
      <t>カントウ</t>
    </rPh>
    <rPh sb="12" eb="14">
      <t>タイカイ</t>
    </rPh>
    <rPh sb="14" eb="16">
      <t>ヨセン</t>
    </rPh>
    <rPh sb="17" eb="19">
      <t>センシュ</t>
    </rPh>
    <rPh sb="19" eb="21">
      <t>ホジュウ</t>
    </rPh>
    <rPh sb="22" eb="23">
      <t>ネガ</t>
    </rPh>
    <rPh sb="24" eb="25">
      <t>デ</t>
    </rPh>
    <phoneticPr fontId="2"/>
  </si>
  <si>
    <t>平成　　年　　月　　日</t>
    <rPh sb="0" eb="2">
      <t>ヘイセイ</t>
    </rPh>
    <rPh sb="4" eb="5">
      <t>ネン</t>
    </rPh>
    <rPh sb="7" eb="8">
      <t>ガツ</t>
    </rPh>
    <rPh sb="10" eb="11">
      <t>ニチ</t>
    </rPh>
    <phoneticPr fontId="2"/>
  </si>
  <si>
    <t>・</t>
    <phoneticPr fontId="2"/>
  </si>
  <si>
    <t>引率責任者名</t>
    <rPh sb="0" eb="1">
      <t>イン</t>
    </rPh>
    <rPh sb="1" eb="2">
      <t>リツ</t>
    </rPh>
    <rPh sb="2" eb="3">
      <t>セキ</t>
    </rPh>
    <rPh sb="3" eb="4">
      <t>ニン</t>
    </rPh>
    <rPh sb="4" eb="5">
      <t>シャ</t>
    </rPh>
    <rPh sb="5" eb="6">
      <t>メイ</t>
    </rPh>
    <phoneticPr fontId="2"/>
  </si>
  <si>
    <t>※補充選手</t>
    <rPh sb="1" eb="3">
      <t>ホジュウ</t>
    </rPh>
    <rPh sb="3" eb="5">
      <t>センシュ</t>
    </rPh>
    <phoneticPr fontId="2"/>
  </si>
  <si>
    <t>異常なし・あり</t>
    <rPh sb="0" eb="2">
      <t>イジョウ</t>
    </rPh>
    <phoneticPr fontId="2"/>
  </si>
  <si>
    <r>
      <t>男子・女子・プログラム番号</t>
    </r>
    <r>
      <rPr>
        <b/>
        <u/>
        <sz val="14"/>
        <rFont val="ＭＳ 明朝"/>
        <family val="1"/>
        <charset val="128"/>
      </rPr>
      <t>　　</t>
    </r>
    <r>
      <rPr>
        <b/>
        <sz val="14"/>
        <rFont val="ＭＳ 明朝"/>
        <family val="1"/>
        <charset val="128"/>
      </rPr>
      <t>番、第</t>
    </r>
    <r>
      <rPr>
        <b/>
        <u/>
        <sz val="14"/>
        <rFont val="ＭＳ 明朝"/>
        <family val="1"/>
        <charset val="128"/>
      </rPr>
      <t>　　　</t>
    </r>
    <r>
      <rPr>
        <b/>
        <sz val="14"/>
        <rFont val="ＭＳ 明朝"/>
        <family val="1"/>
        <charset val="128"/>
      </rPr>
      <t>試合場</t>
    </r>
    <rPh sb="0" eb="2">
      <t>ダンシ</t>
    </rPh>
    <rPh sb="3" eb="5">
      <t>ジョシ</t>
    </rPh>
    <rPh sb="11" eb="13">
      <t>バンゴウ</t>
    </rPh>
    <rPh sb="15" eb="16">
      <t>バン</t>
    </rPh>
    <rPh sb="17" eb="18">
      <t>ダイ</t>
    </rPh>
    <rPh sb="21" eb="23">
      <t>シアイ</t>
    </rPh>
    <rPh sb="23" eb="24">
      <t>ジョウ</t>
    </rPh>
    <phoneticPr fontId="2"/>
  </si>
  <si>
    <t>補充前オーダー</t>
    <rPh sb="0" eb="2">
      <t>ホジュウ</t>
    </rPh>
    <rPh sb="2" eb="3">
      <t>マエ</t>
    </rPh>
    <phoneticPr fontId="2"/>
  </si>
  <si>
    <t>補充後オーダー</t>
    <rPh sb="0" eb="2">
      <t>ホジュウ</t>
    </rPh>
    <rPh sb="2" eb="3">
      <t>ゴ</t>
    </rPh>
    <phoneticPr fontId="2"/>
  </si>
  <si>
    <t>選 手 氏 名</t>
    <rPh sb="0" eb="1">
      <t>セン</t>
    </rPh>
    <rPh sb="2" eb="3">
      <t>テ</t>
    </rPh>
    <rPh sb="4" eb="5">
      <t>シ</t>
    </rPh>
    <rPh sb="6" eb="7">
      <t>メイ</t>
    </rPh>
    <phoneticPr fontId="2"/>
  </si>
  <si>
    <t>先</t>
    <rPh sb="0" eb="1">
      <t>セン</t>
    </rPh>
    <phoneticPr fontId="2"/>
  </si>
  <si>
    <t>次</t>
    <rPh sb="0" eb="1">
      <t>ツギ</t>
    </rPh>
    <phoneticPr fontId="2"/>
  </si>
  <si>
    <t>中</t>
    <rPh sb="0" eb="1">
      <t>ナカ</t>
    </rPh>
    <phoneticPr fontId="2"/>
  </si>
  <si>
    <t>副</t>
    <rPh sb="0" eb="1">
      <t>フク</t>
    </rPh>
    <phoneticPr fontId="2"/>
  </si>
  <si>
    <t>大</t>
    <rPh sb="0" eb="1">
      <t>ダイ</t>
    </rPh>
    <phoneticPr fontId="2"/>
  </si>
  <si>
    <t>補</t>
    <rPh sb="0" eb="1">
      <t>ホ</t>
    </rPh>
    <phoneticPr fontId="2"/>
  </si>
  <si>
    <t>注： この選手補充許可願は、申し込み時には7名に満たない学校が、その後、補充できる状況になった場合</t>
    <rPh sb="0" eb="1">
      <t>チュウ</t>
    </rPh>
    <rPh sb="5" eb="7">
      <t>センシュ</t>
    </rPh>
    <rPh sb="7" eb="9">
      <t>ホジュウ</t>
    </rPh>
    <rPh sb="9" eb="11">
      <t>キョカ</t>
    </rPh>
    <rPh sb="11" eb="12">
      <t>ネガ</t>
    </rPh>
    <rPh sb="14" eb="15">
      <t>モウ</t>
    </rPh>
    <rPh sb="16" eb="17">
      <t>コ</t>
    </rPh>
    <rPh sb="18" eb="19">
      <t>ジ</t>
    </rPh>
    <rPh sb="22" eb="23">
      <t>メイ</t>
    </rPh>
    <rPh sb="24" eb="25">
      <t>ミ</t>
    </rPh>
    <rPh sb="28" eb="30">
      <t>ガッコウ</t>
    </rPh>
    <rPh sb="34" eb="35">
      <t>ゴ</t>
    </rPh>
    <rPh sb="36" eb="38">
      <t>ホジュウ</t>
    </rPh>
    <rPh sb="41" eb="43">
      <t>ジョウキョウ</t>
    </rPh>
    <rPh sb="47" eb="49">
      <t>バアイ</t>
    </rPh>
    <phoneticPr fontId="2"/>
  </si>
  <si>
    <t xml:space="preserve">  に限り使用できる。その際、ガイドブック６ページの</t>
    <rPh sb="3" eb="4">
      <t>カギ</t>
    </rPh>
    <rPh sb="13" eb="14">
      <t>サイ</t>
    </rPh>
    <phoneticPr fontId="2"/>
  </si>
  <si>
    <t>選手の補充についてを参照する。</t>
  </si>
  <si>
    <r>
      <t>※</t>
    </r>
    <r>
      <rPr>
        <u/>
        <sz val="9"/>
        <rFont val="ＭＳ 明朝"/>
        <family val="1"/>
        <charset val="128"/>
      </rPr>
      <t>新しいオーダー表を必ず提出する。</t>
    </r>
    <rPh sb="1" eb="2">
      <t>アタラ</t>
    </rPh>
    <rPh sb="8" eb="9">
      <t>ヒョウ</t>
    </rPh>
    <rPh sb="10" eb="11">
      <t>カナラ</t>
    </rPh>
    <rPh sb="12" eb="14">
      <t>テイシュツ</t>
    </rPh>
    <phoneticPr fontId="2"/>
  </si>
  <si>
    <t>キリトリセン</t>
    <phoneticPr fontId="2"/>
  </si>
  <si>
    <t>選 手 交 代 許 可 書</t>
    <rPh sb="0" eb="1">
      <t>セン</t>
    </rPh>
    <rPh sb="2" eb="3">
      <t>テ</t>
    </rPh>
    <rPh sb="4" eb="5">
      <t>コウ</t>
    </rPh>
    <rPh sb="6" eb="7">
      <t>ダイ</t>
    </rPh>
    <rPh sb="8" eb="9">
      <t>モト</t>
    </rPh>
    <rPh sb="10" eb="11">
      <t>カ</t>
    </rPh>
    <rPh sb="12" eb="13">
      <t>ショ</t>
    </rPh>
    <phoneticPr fontId="2"/>
  </si>
  <si>
    <t>東京都春季剣道大会兼関東大会予選の選手補充を許可します。</t>
    <rPh sb="0" eb="3">
      <t>トウキョウト</t>
    </rPh>
    <rPh sb="3" eb="5">
      <t>シュンキ</t>
    </rPh>
    <rPh sb="5" eb="7">
      <t>ケンドウ</t>
    </rPh>
    <rPh sb="7" eb="9">
      <t>タイカイ</t>
    </rPh>
    <rPh sb="9" eb="10">
      <t>ケン</t>
    </rPh>
    <rPh sb="10" eb="12">
      <t>カントウ</t>
    </rPh>
    <rPh sb="14" eb="16">
      <t>ヨセン</t>
    </rPh>
    <rPh sb="19" eb="21">
      <t>ホジュウ</t>
    </rPh>
    <phoneticPr fontId="2"/>
  </si>
  <si>
    <t>東京都高体連剣道専門部　　競技委員長</t>
    <rPh sb="0" eb="3">
      <t>トウキョウト</t>
    </rPh>
    <rPh sb="3" eb="4">
      <t>コウ</t>
    </rPh>
    <rPh sb="4" eb="5">
      <t>タイ</t>
    </rPh>
    <rPh sb="5" eb="6">
      <t>レン</t>
    </rPh>
    <rPh sb="6" eb="8">
      <t>ケンドウ</t>
    </rPh>
    <rPh sb="8" eb="10">
      <t>センモン</t>
    </rPh>
    <rPh sb="10" eb="11">
      <t>ブ</t>
    </rPh>
    <rPh sb="13" eb="15">
      <t>キョウギ</t>
    </rPh>
    <rPh sb="15" eb="18">
      <t>イインチョウ</t>
    </rPh>
    <phoneticPr fontId="2"/>
  </si>
  <si>
    <t>（支部長　　印　）</t>
    <rPh sb="1" eb="4">
      <t>シブチョウ</t>
    </rPh>
    <rPh sb="6" eb="7">
      <t>イン</t>
    </rPh>
    <phoneticPr fontId="2"/>
  </si>
  <si>
    <t>選手交代許可願（団体戦用）</t>
    <rPh sb="0" eb="2">
      <t>センシュ</t>
    </rPh>
    <rPh sb="2" eb="4">
      <t>コウタイ</t>
    </rPh>
    <rPh sb="4" eb="6">
      <t>キョカ</t>
    </rPh>
    <rPh sb="6" eb="7">
      <t>ネガ</t>
    </rPh>
    <rPh sb="8" eb="11">
      <t>ダンタイセン</t>
    </rPh>
    <rPh sb="11" eb="12">
      <t>ヨウ</t>
    </rPh>
    <phoneticPr fontId="2"/>
  </si>
  <si>
    <t>下記の事由により　　　　　　　　大会の選手交代許可を願い出ます。</t>
    <rPh sb="0" eb="2">
      <t>カキ</t>
    </rPh>
    <rPh sb="3" eb="5">
      <t>ジユウ</t>
    </rPh>
    <rPh sb="16" eb="18">
      <t>タイカイ</t>
    </rPh>
    <rPh sb="19" eb="21">
      <t>センシュ</t>
    </rPh>
    <rPh sb="21" eb="23">
      <t>コウタイ</t>
    </rPh>
    <rPh sb="23" eb="25">
      <t>キョカ</t>
    </rPh>
    <rPh sb="26" eb="27">
      <t>ネガ</t>
    </rPh>
    <rPh sb="28" eb="29">
      <t>デ</t>
    </rPh>
    <phoneticPr fontId="2"/>
  </si>
  <si>
    <t>・</t>
    <phoneticPr fontId="2"/>
  </si>
  <si>
    <t>(事由）</t>
    <rPh sb="1" eb="3">
      <t>ジユウ</t>
    </rPh>
    <phoneticPr fontId="2"/>
  </si>
  <si>
    <t>※新たに補欠となる選手</t>
    <rPh sb="1" eb="2">
      <t>アラ</t>
    </rPh>
    <rPh sb="4" eb="6">
      <t>ホケツ</t>
    </rPh>
    <rPh sb="9" eb="11">
      <t>センシュ</t>
    </rPh>
    <phoneticPr fontId="2"/>
  </si>
  <si>
    <r>
      <t>男子・女子（Ⅰ部・Ⅱ部）プログラム番号</t>
    </r>
    <r>
      <rPr>
        <b/>
        <u/>
        <sz val="14"/>
        <rFont val="ＭＳ 明朝"/>
        <family val="1"/>
        <charset val="128"/>
      </rPr>
      <t>　　</t>
    </r>
    <r>
      <rPr>
        <b/>
        <sz val="14"/>
        <rFont val="ＭＳ 明朝"/>
        <family val="1"/>
        <charset val="128"/>
      </rPr>
      <t>番、第</t>
    </r>
    <r>
      <rPr>
        <b/>
        <u/>
        <sz val="14"/>
        <rFont val="ＭＳ 明朝"/>
        <family val="1"/>
        <charset val="128"/>
      </rPr>
      <t>　　　</t>
    </r>
    <r>
      <rPr>
        <b/>
        <sz val="14"/>
        <rFont val="ＭＳ 明朝"/>
        <family val="1"/>
        <charset val="128"/>
      </rPr>
      <t>試合場</t>
    </r>
    <rPh sb="0" eb="2">
      <t>ダンシ</t>
    </rPh>
    <rPh sb="3" eb="5">
      <t>ジョシ</t>
    </rPh>
    <rPh sb="7" eb="8">
      <t>ブ</t>
    </rPh>
    <rPh sb="10" eb="11">
      <t>ブ</t>
    </rPh>
    <rPh sb="17" eb="19">
      <t>バンゴウ</t>
    </rPh>
    <rPh sb="21" eb="22">
      <t>バン</t>
    </rPh>
    <rPh sb="23" eb="24">
      <t>ダイ</t>
    </rPh>
    <rPh sb="27" eb="29">
      <t>シアイ</t>
    </rPh>
    <rPh sb="29" eb="30">
      <t>ジョウ</t>
    </rPh>
    <phoneticPr fontId="2"/>
  </si>
  <si>
    <t>交代前オーダー</t>
    <rPh sb="0" eb="2">
      <t>コウタイ</t>
    </rPh>
    <rPh sb="2" eb="3">
      <t>マエ</t>
    </rPh>
    <phoneticPr fontId="2"/>
  </si>
  <si>
    <t>交代後オーダー</t>
    <rPh sb="0" eb="2">
      <t>コウタイ</t>
    </rPh>
    <rPh sb="2" eb="3">
      <t>ゴ</t>
    </rPh>
    <phoneticPr fontId="2"/>
  </si>
  <si>
    <t>注： この選手交代願は、大会当日以前に止むを得ぬ事情で申し込み時のメンバーに欠員が生じた場合に使用</t>
    <rPh sb="0" eb="1">
      <t>チュウ</t>
    </rPh>
    <rPh sb="5" eb="7">
      <t>センシュ</t>
    </rPh>
    <rPh sb="7" eb="9">
      <t>コウタイ</t>
    </rPh>
    <rPh sb="9" eb="10">
      <t>ネガ</t>
    </rPh>
    <rPh sb="12" eb="14">
      <t>タイカイ</t>
    </rPh>
    <rPh sb="14" eb="16">
      <t>トウジツ</t>
    </rPh>
    <rPh sb="16" eb="18">
      <t>イゼン</t>
    </rPh>
    <rPh sb="19" eb="20">
      <t>ヤ</t>
    </rPh>
    <rPh sb="22" eb="23">
      <t>エ</t>
    </rPh>
    <rPh sb="24" eb="26">
      <t>ジジョウ</t>
    </rPh>
    <rPh sb="27" eb="28">
      <t>モウ</t>
    </rPh>
    <rPh sb="29" eb="30">
      <t>コ</t>
    </rPh>
    <rPh sb="31" eb="32">
      <t>ジ</t>
    </rPh>
    <rPh sb="38" eb="40">
      <t>ケツイン</t>
    </rPh>
    <rPh sb="41" eb="42">
      <t>ショウ</t>
    </rPh>
    <rPh sb="44" eb="46">
      <t>バアイ</t>
    </rPh>
    <rPh sb="47" eb="49">
      <t>シヨウ</t>
    </rPh>
    <phoneticPr fontId="2"/>
  </si>
  <si>
    <t xml:space="preserve">  する。その際、ガイドブック５ページの</t>
    <rPh sb="7" eb="8">
      <t>サイ</t>
    </rPh>
    <phoneticPr fontId="2"/>
  </si>
  <si>
    <t>選手交代についてを参照する。（補欠優先）</t>
  </si>
  <si>
    <t>※新しいメンバー表を必ず提出する。</t>
    <rPh sb="1" eb="2">
      <t>アタラ</t>
    </rPh>
    <rPh sb="8" eb="9">
      <t>ヒョウ</t>
    </rPh>
    <rPh sb="10" eb="11">
      <t>カナラ</t>
    </rPh>
    <rPh sb="12" eb="14">
      <t>テイシュツ</t>
    </rPh>
    <phoneticPr fontId="2"/>
  </si>
  <si>
    <t>大会の選手交代を許可します。</t>
    <rPh sb="0" eb="2">
      <t>タイカイ</t>
    </rPh>
    <rPh sb="3" eb="5">
      <t>センシュ</t>
    </rPh>
    <rPh sb="5" eb="7">
      <t>コウタイ</t>
    </rPh>
    <rPh sb="8" eb="10">
      <t>キョカ</t>
    </rPh>
    <phoneticPr fontId="2"/>
  </si>
  <si>
    <t>選手交代許可願（個人戦用）</t>
    <rPh sb="0" eb="2">
      <t>センシュ</t>
    </rPh>
    <rPh sb="2" eb="4">
      <t>コウタイ</t>
    </rPh>
    <rPh sb="4" eb="6">
      <t>キョカ</t>
    </rPh>
    <rPh sb="6" eb="7">
      <t>ネガ</t>
    </rPh>
    <rPh sb="8" eb="10">
      <t>コジン</t>
    </rPh>
    <rPh sb="10" eb="11">
      <t>イクサ</t>
    </rPh>
    <rPh sb="11" eb="12">
      <t>ヨウ</t>
    </rPh>
    <phoneticPr fontId="2"/>
  </si>
  <si>
    <t>・</t>
    <phoneticPr fontId="2"/>
  </si>
  <si>
    <t>添付書類</t>
    <rPh sb="0" eb="2">
      <t>テンプ</t>
    </rPh>
    <rPh sb="2" eb="4">
      <t>ショルイ</t>
    </rPh>
    <phoneticPr fontId="2"/>
  </si>
  <si>
    <t>交代前選手名</t>
    <rPh sb="0" eb="2">
      <t>コウタイ</t>
    </rPh>
    <rPh sb="2" eb="3">
      <t>マエ</t>
    </rPh>
    <rPh sb="3" eb="6">
      <t>センシュメイ</t>
    </rPh>
    <phoneticPr fontId="2"/>
  </si>
  <si>
    <t>交 代 後 選 手 名</t>
    <rPh sb="0" eb="1">
      <t>コウ</t>
    </rPh>
    <rPh sb="2" eb="3">
      <t>ダイ</t>
    </rPh>
    <rPh sb="4" eb="5">
      <t>ゴ</t>
    </rPh>
    <rPh sb="6" eb="7">
      <t>セン</t>
    </rPh>
    <rPh sb="8" eb="9">
      <t>テ</t>
    </rPh>
    <rPh sb="10" eb="11">
      <t>メイ</t>
    </rPh>
    <phoneticPr fontId="2"/>
  </si>
  <si>
    <t>注： この選手交代願は、大会当日以前に止むを得ぬ事情で申し込み時のメンバーに欠員が生じた場合に使用する。</t>
    <rPh sb="0" eb="1">
      <t>チュウ</t>
    </rPh>
    <rPh sb="5" eb="7">
      <t>センシュ</t>
    </rPh>
    <rPh sb="7" eb="9">
      <t>コウタイ</t>
    </rPh>
    <rPh sb="9" eb="10">
      <t>ネガ</t>
    </rPh>
    <rPh sb="12" eb="14">
      <t>タイカイ</t>
    </rPh>
    <rPh sb="14" eb="16">
      <t>トウジツ</t>
    </rPh>
    <rPh sb="16" eb="18">
      <t>イゼン</t>
    </rPh>
    <rPh sb="19" eb="20">
      <t>ヤ</t>
    </rPh>
    <rPh sb="22" eb="23">
      <t>エ</t>
    </rPh>
    <rPh sb="24" eb="26">
      <t>ジジョウ</t>
    </rPh>
    <rPh sb="27" eb="28">
      <t>モウ</t>
    </rPh>
    <rPh sb="29" eb="30">
      <t>コ</t>
    </rPh>
    <rPh sb="31" eb="32">
      <t>ジ</t>
    </rPh>
    <rPh sb="38" eb="40">
      <t>ケツイン</t>
    </rPh>
    <rPh sb="41" eb="42">
      <t>ショウ</t>
    </rPh>
    <rPh sb="44" eb="46">
      <t>バアイ</t>
    </rPh>
    <rPh sb="47" eb="49">
      <t>シヨウ</t>
    </rPh>
    <phoneticPr fontId="2"/>
  </si>
  <si>
    <t xml:space="preserve">  選手の交代についてはガイドブック５ページの</t>
    <rPh sb="2" eb="4">
      <t>センシュ</t>
    </rPh>
    <rPh sb="5" eb="7">
      <t>コウタイ</t>
    </rPh>
    <phoneticPr fontId="2"/>
  </si>
  <si>
    <t>を参照する。</t>
  </si>
  <si>
    <t>キリトリセン</t>
    <phoneticPr fontId="2"/>
  </si>
  <si>
    <t>大会個人戦の選手交代を許可します。</t>
    <rPh sb="0" eb="2">
      <t>タイカイ</t>
    </rPh>
    <rPh sb="2" eb="5">
      <t>コジンセン</t>
    </rPh>
    <rPh sb="6" eb="8">
      <t>センシュ</t>
    </rPh>
    <rPh sb="8" eb="10">
      <t>コウタイ</t>
    </rPh>
    <rPh sb="11" eb="13">
      <t>キョカ</t>
    </rPh>
    <phoneticPr fontId="2"/>
  </si>
  <si>
    <t>ＰＭ5:30～ＰＭ6:00</t>
    <phoneticPr fontId="2"/>
  </si>
  <si>
    <t>土</t>
    <rPh sb="0" eb="1">
      <t>ド</t>
    </rPh>
    <phoneticPr fontId="1"/>
  </si>
  <si>
    <t>参加申込書をプリントアウトのうえ、以下の方法でお申し込みください。</t>
    <rPh sb="0" eb="2">
      <t>サンカ</t>
    </rPh>
    <rPh sb="2" eb="4">
      <t>モウシコ</t>
    </rPh>
    <rPh sb="4" eb="5">
      <t>ショ</t>
    </rPh>
    <rPh sb="17" eb="19">
      <t>イカ</t>
    </rPh>
    <rPh sb="20" eb="22">
      <t>ホウホウ</t>
    </rPh>
    <rPh sb="24" eb="25">
      <t>モウ</t>
    </rPh>
    <rPh sb="26" eb="27">
      <t>コ</t>
    </rPh>
    <phoneticPr fontId="2"/>
  </si>
  <si>
    <t>注）いずれかを選択</t>
    <rPh sb="0" eb="1">
      <t>チュウ</t>
    </rPh>
    <rPh sb="7" eb="9">
      <t>センタク</t>
    </rPh>
    <phoneticPr fontId="2"/>
  </si>
  <si>
    <t>※　申　込　方　法</t>
    <rPh sb="2" eb="3">
      <t>サル</t>
    </rPh>
    <rPh sb="4" eb="5">
      <t>コミ</t>
    </rPh>
    <rPh sb="6" eb="7">
      <t>カタ</t>
    </rPh>
    <rPh sb="8" eb="9">
      <t>ホウ</t>
    </rPh>
    <phoneticPr fontId="2"/>
  </si>
  <si>
    <t>※</t>
    <phoneticPr fontId="2"/>
  </si>
  <si>
    <t>※　申込方法</t>
    <rPh sb="2" eb="4">
      <t>モウシコ</t>
    </rPh>
    <rPh sb="4" eb="6">
      <t>ホウホウ</t>
    </rPh>
    <phoneticPr fontId="2"/>
  </si>
  <si>
    <t>選手交代許可願（新人大会用）</t>
    <rPh sb="0" eb="2">
      <t>センシュ</t>
    </rPh>
    <rPh sb="2" eb="4">
      <t>コウタイ</t>
    </rPh>
    <rPh sb="4" eb="6">
      <t>キョカ</t>
    </rPh>
    <rPh sb="6" eb="7">
      <t>ネガ</t>
    </rPh>
    <rPh sb="8" eb="10">
      <t>シンジン</t>
    </rPh>
    <rPh sb="10" eb="12">
      <t>タイカイ</t>
    </rPh>
    <rPh sb="12" eb="13">
      <t>ヨウ</t>
    </rPh>
    <phoneticPr fontId="2"/>
  </si>
  <si>
    <t xml:space="preserve">  する。</t>
    <phoneticPr fontId="2"/>
  </si>
  <si>
    <t>※新しい名票を必ず提出する。</t>
    <rPh sb="1" eb="2">
      <t>アタラ</t>
    </rPh>
    <rPh sb="4" eb="5">
      <t>ナ</t>
    </rPh>
    <rPh sb="5" eb="6">
      <t>ヒョウ</t>
    </rPh>
    <rPh sb="7" eb="8">
      <t>カナラ</t>
    </rPh>
    <rPh sb="9" eb="11">
      <t>テイシュツ</t>
    </rPh>
    <phoneticPr fontId="2"/>
  </si>
  <si>
    <t>新人剣道</t>
    <rPh sb="0" eb="2">
      <t>シンジン</t>
    </rPh>
    <rPh sb="2" eb="4">
      <t>ケンドウ</t>
    </rPh>
    <phoneticPr fontId="2"/>
  </si>
  <si>
    <t>学校長　殿</t>
    <rPh sb="0" eb="3">
      <t>ガッコウチョウ</t>
    </rPh>
    <rPh sb="4" eb="5">
      <t>ドノ</t>
    </rPh>
    <phoneticPr fontId="2"/>
  </si>
  <si>
    <t>目　次</t>
    <rPh sb="0" eb="1">
      <t>メ</t>
    </rPh>
    <rPh sb="2" eb="3">
      <t>ツギ</t>
    </rPh>
    <phoneticPr fontId="2"/>
  </si>
  <si>
    <t>シート</t>
    <phoneticPr fontId="2"/>
  </si>
  <si>
    <t>平成28年度　行事予定表</t>
    <rPh sb="0" eb="2">
      <t>ヘイセイ</t>
    </rPh>
    <rPh sb="4" eb="6">
      <t>ネンド</t>
    </rPh>
    <rPh sb="7" eb="9">
      <t>ギョウジ</t>
    </rPh>
    <rPh sb="9" eb="12">
      <t>ヨテイヒョウ</t>
    </rPh>
    <phoneticPr fontId="2"/>
  </si>
  <si>
    <t>①申込時現在の基本情報入力</t>
    <rPh sb="1" eb="3">
      <t>モウシコミ</t>
    </rPh>
    <rPh sb="3" eb="4">
      <t>ジ</t>
    </rPh>
    <rPh sb="4" eb="6">
      <t>ゲンザイ</t>
    </rPh>
    <rPh sb="7" eb="9">
      <t>キホン</t>
    </rPh>
    <rPh sb="9" eb="11">
      <t>ジョウホウ</t>
    </rPh>
    <rPh sb="11" eb="13">
      <t>ニュウリョク</t>
    </rPh>
    <phoneticPr fontId="2"/>
  </si>
  <si>
    <t>基本情報入力画面</t>
    <rPh sb="0" eb="2">
      <t>キホン</t>
    </rPh>
    <rPh sb="2" eb="4">
      <t>ジョウホウ</t>
    </rPh>
    <rPh sb="4" eb="6">
      <t>ニュウリョク</t>
    </rPh>
    <rPh sb="6" eb="8">
      <t>ガメン</t>
    </rPh>
    <phoneticPr fontId="2"/>
  </si>
  <si>
    <t>生徒情報入力</t>
    <rPh sb="0" eb="2">
      <t>セイト</t>
    </rPh>
    <rPh sb="2" eb="4">
      <t>ジョウホウ</t>
    </rPh>
    <rPh sb="4" eb="6">
      <t>ニュウリョク</t>
    </rPh>
    <phoneticPr fontId="2"/>
  </si>
  <si>
    <t>重要</t>
    <rPh sb="0" eb="2">
      <t>ジュウヨウ</t>
    </rPh>
    <phoneticPr fontId="2"/>
  </si>
  <si>
    <t>個人登録①4.12</t>
    <rPh sb="0" eb="2">
      <t>コジン</t>
    </rPh>
    <rPh sb="2" eb="4">
      <t>トウロク</t>
    </rPh>
    <phoneticPr fontId="2"/>
  </si>
  <si>
    <t>個人登録②4.12</t>
    <rPh sb="0" eb="2">
      <t>コジン</t>
    </rPh>
    <rPh sb="2" eb="4">
      <t>トウロク</t>
    </rPh>
    <phoneticPr fontId="2"/>
  </si>
  <si>
    <t>審判員登録書4.12</t>
    <rPh sb="0" eb="3">
      <t>シンパンイン</t>
    </rPh>
    <rPh sb="3" eb="6">
      <t>トウロクショ</t>
    </rPh>
    <phoneticPr fontId="2"/>
  </si>
  <si>
    <t>春季大会①4.12</t>
    <rPh sb="0" eb="2">
      <t>シュンキ</t>
    </rPh>
    <rPh sb="2" eb="4">
      <t>タイカイ</t>
    </rPh>
    <phoneticPr fontId="2"/>
  </si>
  <si>
    <t>個人登録①4.21</t>
    <rPh sb="0" eb="2">
      <t>コジン</t>
    </rPh>
    <rPh sb="2" eb="4">
      <t>トウロク</t>
    </rPh>
    <phoneticPr fontId="2"/>
  </si>
  <si>
    <t>個人登録②4.21</t>
    <rPh sb="0" eb="2">
      <t>コジン</t>
    </rPh>
    <rPh sb="2" eb="4">
      <t>トウロク</t>
    </rPh>
    <phoneticPr fontId="2"/>
  </si>
  <si>
    <t>調査5.12</t>
    <rPh sb="0" eb="2">
      <t>チョウサ</t>
    </rPh>
    <phoneticPr fontId="2"/>
  </si>
  <si>
    <t>春季大会②4.24</t>
    <rPh sb="0" eb="2">
      <t>シュンキ</t>
    </rPh>
    <rPh sb="2" eb="4">
      <t>タイカイ</t>
    </rPh>
    <phoneticPr fontId="2"/>
  </si>
  <si>
    <t>個人登録①5.12</t>
    <rPh sb="0" eb="2">
      <t>コジン</t>
    </rPh>
    <rPh sb="2" eb="4">
      <t>トウロク</t>
    </rPh>
    <phoneticPr fontId="2"/>
  </si>
  <si>
    <t>個人登録②5.12</t>
    <rPh sb="0" eb="2">
      <t>コジン</t>
    </rPh>
    <rPh sb="2" eb="4">
      <t>トウロク</t>
    </rPh>
    <phoneticPr fontId="2"/>
  </si>
  <si>
    <t>総体①5.12</t>
    <rPh sb="0" eb="2">
      <t>ソウタイ</t>
    </rPh>
    <phoneticPr fontId="2"/>
  </si>
  <si>
    <t>総体②5.12</t>
    <rPh sb="0" eb="2">
      <t>ソウタイ</t>
    </rPh>
    <phoneticPr fontId="2"/>
  </si>
  <si>
    <t>武道系①②5.31必着</t>
    <rPh sb="0" eb="2">
      <t>ブドウ</t>
    </rPh>
    <rPh sb="2" eb="3">
      <t>ケイ</t>
    </rPh>
    <rPh sb="9" eb="11">
      <t>ヒッチャク</t>
    </rPh>
    <phoneticPr fontId="2"/>
  </si>
  <si>
    <t>秋季大会①6.28</t>
    <rPh sb="0" eb="2">
      <t>シュウキ</t>
    </rPh>
    <rPh sb="2" eb="4">
      <t>タイカイ</t>
    </rPh>
    <phoneticPr fontId="2"/>
  </si>
  <si>
    <t>秋季大会②8.22</t>
    <rPh sb="0" eb="2">
      <t>シュウキ</t>
    </rPh>
    <rPh sb="2" eb="4">
      <t>タイカイ</t>
    </rPh>
    <phoneticPr fontId="2"/>
  </si>
  <si>
    <t>指導者講習8.22or10.8必着</t>
    <rPh sb="0" eb="3">
      <t>シドウシャ</t>
    </rPh>
    <rPh sb="3" eb="5">
      <t>コウシュウ</t>
    </rPh>
    <rPh sb="15" eb="17">
      <t>ヒッチャク</t>
    </rPh>
    <phoneticPr fontId="2"/>
  </si>
  <si>
    <t>形大会10.15必着</t>
    <rPh sb="0" eb="1">
      <t>カタ</t>
    </rPh>
    <rPh sb="1" eb="3">
      <t>タイカイ</t>
    </rPh>
    <rPh sb="8" eb="10">
      <t>ヒッチャク</t>
    </rPh>
    <phoneticPr fontId="2"/>
  </si>
  <si>
    <t>個人登録①11.29</t>
    <rPh sb="0" eb="2">
      <t>コジン</t>
    </rPh>
    <rPh sb="2" eb="4">
      <t>トウロク</t>
    </rPh>
    <phoneticPr fontId="2"/>
  </si>
  <si>
    <t>個人登録②11.29</t>
    <rPh sb="0" eb="2">
      <t>コジン</t>
    </rPh>
    <rPh sb="2" eb="4">
      <t>トウロク</t>
    </rPh>
    <phoneticPr fontId="2"/>
  </si>
  <si>
    <t>新人戦①11.29</t>
    <rPh sb="0" eb="3">
      <t>シンジンセン</t>
    </rPh>
    <phoneticPr fontId="2"/>
  </si>
  <si>
    <t>新人戦②12～1</t>
    <rPh sb="0" eb="3">
      <t>シンジンセン</t>
    </rPh>
    <phoneticPr fontId="2"/>
  </si>
  <si>
    <t>武道系③11.23～1.20必着</t>
    <rPh sb="0" eb="2">
      <t>ブドウ</t>
    </rPh>
    <rPh sb="2" eb="3">
      <t>ケイ</t>
    </rPh>
    <rPh sb="14" eb="16">
      <t>ヒッチャク</t>
    </rPh>
    <phoneticPr fontId="2"/>
  </si>
  <si>
    <t>個人登録予備①</t>
    <rPh sb="0" eb="2">
      <t>コジン</t>
    </rPh>
    <rPh sb="2" eb="4">
      <t>トウロク</t>
    </rPh>
    <rPh sb="4" eb="6">
      <t>ヨビ</t>
    </rPh>
    <phoneticPr fontId="2"/>
  </si>
  <si>
    <t>個人登録予備②</t>
    <rPh sb="0" eb="2">
      <t>コジン</t>
    </rPh>
    <rPh sb="2" eb="4">
      <t>トウロク</t>
    </rPh>
    <rPh sb="4" eb="6">
      <t>ヨビ</t>
    </rPh>
    <phoneticPr fontId="2"/>
  </si>
  <si>
    <t>高体連加盟校部員数報告</t>
    <rPh sb="0" eb="3">
      <t>コウタイレン</t>
    </rPh>
    <rPh sb="3" eb="5">
      <t>カメイ</t>
    </rPh>
    <rPh sb="5" eb="6">
      <t>コウ</t>
    </rPh>
    <rPh sb="6" eb="8">
      <t>ブイン</t>
    </rPh>
    <rPh sb="8" eb="9">
      <t>スウ</t>
    </rPh>
    <rPh sb="9" eb="11">
      <t>ホウコク</t>
    </rPh>
    <phoneticPr fontId="2"/>
  </si>
  <si>
    <t>顧　問　名</t>
    <rPh sb="0" eb="1">
      <t>カエリミ</t>
    </rPh>
    <rPh sb="2" eb="3">
      <t>トイ</t>
    </rPh>
    <rPh sb="4" eb="5">
      <t>メイ</t>
    </rPh>
    <phoneticPr fontId="2"/>
  </si>
  <si>
    <t>提　出　期　日</t>
    <rPh sb="0" eb="1">
      <t>ツツミ</t>
    </rPh>
    <rPh sb="2" eb="3">
      <t>デ</t>
    </rPh>
    <rPh sb="4" eb="5">
      <t>キ</t>
    </rPh>
    <rPh sb="6" eb="7">
      <t>ヒ</t>
    </rPh>
    <phoneticPr fontId="2"/>
  </si>
  <si>
    <t>(</t>
    <phoneticPr fontId="2"/>
  </si>
  <si>
    <t>)</t>
    <phoneticPr fontId="2"/>
  </si>
  <si>
    <t>の申し込みと同時に提出する。</t>
    <rPh sb="1" eb="2">
      <t>モウ</t>
    </rPh>
    <rPh sb="3" eb="4">
      <t>コ</t>
    </rPh>
    <rPh sb="6" eb="8">
      <t>ドウジ</t>
    </rPh>
    <rPh sb="9" eb="11">
      <t>テイシュツ</t>
    </rPh>
    <phoneticPr fontId="2"/>
  </si>
  <si>
    <t>※申し込みをしない学校は、支部長宛に郵送すること。</t>
    <rPh sb="1" eb="2">
      <t>モウ</t>
    </rPh>
    <rPh sb="3" eb="4">
      <t>コ</t>
    </rPh>
    <rPh sb="9" eb="11">
      <t>ガッコウ</t>
    </rPh>
    <rPh sb="13" eb="16">
      <t>シブチョウ</t>
    </rPh>
    <rPh sb="16" eb="17">
      <t>ア</t>
    </rPh>
    <rPh sb="18" eb="20">
      <t>ユウソウ</t>
    </rPh>
    <phoneticPr fontId="2"/>
  </si>
  <si>
    <t>提　出　場　所</t>
    <rPh sb="0" eb="1">
      <t>ツツミ</t>
    </rPh>
    <rPh sb="2" eb="3">
      <t>デ</t>
    </rPh>
    <rPh sb="4" eb="5">
      <t>バ</t>
    </rPh>
    <rPh sb="6" eb="7">
      <t>ショ</t>
    </rPh>
    <phoneticPr fontId="2"/>
  </si>
  <si>
    <t>各所属支部長宛に提出する。</t>
    <rPh sb="0" eb="1">
      <t>カク</t>
    </rPh>
    <rPh sb="1" eb="3">
      <t>ショゾク</t>
    </rPh>
    <rPh sb="3" eb="6">
      <t>シブチョウ</t>
    </rPh>
    <rPh sb="6" eb="7">
      <t>アテ</t>
    </rPh>
    <rPh sb="8" eb="10">
      <t>テイシュツ</t>
    </rPh>
    <phoneticPr fontId="2"/>
  </si>
  <si>
    <t>現在で記入する。</t>
    <rPh sb="0" eb="2">
      <t>ゲンザイ</t>
    </rPh>
    <rPh sb="3" eb="5">
      <t>キニュウ</t>
    </rPh>
    <phoneticPr fontId="2"/>
  </si>
  <si>
    <t>男女別</t>
    <rPh sb="0" eb="2">
      <t>ダンジョ</t>
    </rPh>
    <rPh sb="2" eb="3">
      <t>ベツ</t>
    </rPh>
    <phoneticPr fontId="2"/>
  </si>
  <si>
    <t>学　年</t>
    <rPh sb="0" eb="1">
      <t>ガク</t>
    </rPh>
    <rPh sb="2" eb="3">
      <t>トシ</t>
    </rPh>
    <phoneticPr fontId="2"/>
  </si>
  <si>
    <t>無 級</t>
    <rPh sb="0" eb="1">
      <t>ム</t>
    </rPh>
    <rPh sb="2" eb="3">
      <t>キュウ</t>
    </rPh>
    <phoneticPr fontId="2"/>
  </si>
  <si>
    <t>初 段</t>
    <rPh sb="0" eb="1">
      <t>ショ</t>
    </rPh>
    <rPh sb="2" eb="3">
      <t>ダン</t>
    </rPh>
    <phoneticPr fontId="2"/>
  </si>
  <si>
    <t>弐 段</t>
    <rPh sb="0" eb="1">
      <t>ニ</t>
    </rPh>
    <rPh sb="2" eb="3">
      <t>ダン</t>
    </rPh>
    <phoneticPr fontId="2"/>
  </si>
  <si>
    <t>参 段</t>
    <rPh sb="0" eb="1">
      <t>サン</t>
    </rPh>
    <rPh sb="2" eb="3">
      <t>ダン</t>
    </rPh>
    <phoneticPr fontId="2"/>
  </si>
  <si>
    <t>合 計</t>
    <rPh sb="0" eb="1">
      <t>ゴウ</t>
    </rPh>
    <rPh sb="2" eb="3">
      <t>ケイ</t>
    </rPh>
    <phoneticPr fontId="2"/>
  </si>
  <si>
    <t>１年</t>
    <rPh sb="1" eb="2">
      <t>ネン</t>
    </rPh>
    <phoneticPr fontId="2"/>
  </si>
  <si>
    <t>２年</t>
    <rPh sb="1" eb="2">
      <t>ネン</t>
    </rPh>
    <phoneticPr fontId="2"/>
  </si>
  <si>
    <t>３年</t>
    <rPh sb="1" eb="2">
      <t>ネン</t>
    </rPh>
    <phoneticPr fontId="2"/>
  </si>
  <si>
    <t>総　　計</t>
    <rPh sb="0" eb="1">
      <t>フサ</t>
    </rPh>
    <rPh sb="3" eb="4">
      <t>ケイ</t>
    </rPh>
    <phoneticPr fontId="2"/>
  </si>
  <si>
    <t>部活動指導者調査</t>
    <rPh sb="0" eb="3">
      <t>ブカツドウ</t>
    </rPh>
    <rPh sb="3" eb="6">
      <t>シドウシャ</t>
    </rPh>
    <rPh sb="6" eb="8">
      <t>チョウサ</t>
    </rPh>
    <phoneticPr fontId="2"/>
  </si>
  <si>
    <t>調査研究広報委員会</t>
    <rPh sb="0" eb="2">
      <t>チョウサ</t>
    </rPh>
    <rPh sb="2" eb="4">
      <t>ケンキュウ</t>
    </rPh>
    <rPh sb="4" eb="6">
      <t>コウホウ</t>
    </rPh>
    <rPh sb="6" eb="9">
      <t>イインカイ</t>
    </rPh>
    <phoneticPr fontId="2"/>
  </si>
  <si>
    <t>(</t>
    <phoneticPr fontId="2"/>
  </si>
  <si>
    <t>)</t>
    <phoneticPr fontId="2"/>
  </si>
  <si>
    <t>他の申し込みと同時に提出すること。</t>
    <rPh sb="0" eb="1">
      <t>ホカ</t>
    </rPh>
    <rPh sb="2" eb="3">
      <t>モウ</t>
    </rPh>
    <rPh sb="4" eb="5">
      <t>コ</t>
    </rPh>
    <rPh sb="7" eb="9">
      <t>ドウジ</t>
    </rPh>
    <rPh sb="10" eb="12">
      <t>テイシュツ</t>
    </rPh>
    <phoneticPr fontId="2"/>
  </si>
  <si>
    <t>※全国高等学校剣道大会都予選申し込みを行わない学校は、</t>
    <rPh sb="1" eb="3">
      <t>ゼンコク</t>
    </rPh>
    <rPh sb="3" eb="5">
      <t>コウトウ</t>
    </rPh>
    <rPh sb="5" eb="7">
      <t>ガッコウ</t>
    </rPh>
    <rPh sb="7" eb="9">
      <t>ケンドウ</t>
    </rPh>
    <rPh sb="9" eb="11">
      <t>タイカイ</t>
    </rPh>
    <rPh sb="11" eb="12">
      <t>ト</t>
    </rPh>
    <rPh sb="12" eb="14">
      <t>ヨセン</t>
    </rPh>
    <rPh sb="14" eb="15">
      <t>モウ</t>
    </rPh>
    <rPh sb="16" eb="17">
      <t>コ</t>
    </rPh>
    <rPh sb="19" eb="20">
      <t>オコナ</t>
    </rPh>
    <rPh sb="23" eb="24">
      <t>ガク</t>
    </rPh>
    <phoneticPr fontId="2"/>
  </si>
  <si>
    <t>　部員数報告と一緒に、支部長宛に郵送すること。</t>
    <rPh sb="1" eb="3">
      <t>ブイン</t>
    </rPh>
    <rPh sb="3" eb="4">
      <t>スウ</t>
    </rPh>
    <rPh sb="4" eb="6">
      <t>ホウコク</t>
    </rPh>
    <rPh sb="7" eb="9">
      <t>イッショ</t>
    </rPh>
    <rPh sb="11" eb="14">
      <t>シブチョウ</t>
    </rPh>
    <rPh sb="14" eb="15">
      <t>アテ</t>
    </rPh>
    <rPh sb="16" eb="18">
      <t>ユウソウ</t>
    </rPh>
    <phoneticPr fontId="2"/>
  </si>
  <si>
    <t>□の中に人数を記入してください。</t>
    <rPh sb="2" eb="3">
      <t>ナカ</t>
    </rPh>
    <rPh sb="4" eb="6">
      <t>ニンズウ</t>
    </rPh>
    <rPh sb="7" eb="9">
      <t>キニュウ</t>
    </rPh>
    <phoneticPr fontId="2"/>
  </si>
  <si>
    <t>１．指導者人数</t>
    <rPh sb="2" eb="5">
      <t>シドウシャ</t>
    </rPh>
    <rPh sb="5" eb="7">
      <t>ニンズウ</t>
    </rPh>
    <phoneticPr fontId="2"/>
  </si>
  <si>
    <t>人</t>
    <rPh sb="0" eb="1">
      <t>ニン</t>
    </rPh>
    <phoneticPr fontId="2"/>
  </si>
  <si>
    <t>２．部との関係</t>
    <rPh sb="2" eb="3">
      <t>ブ</t>
    </rPh>
    <rPh sb="5" eb="7">
      <t>カンケイ</t>
    </rPh>
    <phoneticPr fontId="2"/>
  </si>
  <si>
    <t>顧問</t>
    <rPh sb="0" eb="2">
      <t>コモン</t>
    </rPh>
    <phoneticPr fontId="2"/>
  </si>
  <si>
    <t>３．性別</t>
    <rPh sb="2" eb="4">
      <t>セイベツ</t>
    </rPh>
    <phoneticPr fontId="2"/>
  </si>
  <si>
    <t>男性</t>
    <rPh sb="0" eb="2">
      <t>ダンセイ</t>
    </rPh>
    <phoneticPr fontId="2"/>
  </si>
  <si>
    <t>女性</t>
    <rPh sb="0" eb="2">
      <t>ジョセイ</t>
    </rPh>
    <phoneticPr fontId="2"/>
  </si>
  <si>
    <t>４．称号</t>
    <rPh sb="2" eb="4">
      <t>ショウゴウ</t>
    </rPh>
    <phoneticPr fontId="2"/>
  </si>
  <si>
    <t>錬士</t>
    <rPh sb="0" eb="2">
      <t>レンシ</t>
    </rPh>
    <phoneticPr fontId="2"/>
  </si>
  <si>
    <t>教士</t>
    <rPh sb="0" eb="2">
      <t>キョウシ</t>
    </rPh>
    <phoneticPr fontId="2"/>
  </si>
  <si>
    <t>範士</t>
    <rPh sb="0" eb="2">
      <t>ハンシ</t>
    </rPh>
    <phoneticPr fontId="2"/>
  </si>
  <si>
    <t>５．段位</t>
    <rPh sb="2" eb="4">
      <t>ダンイ</t>
    </rPh>
    <phoneticPr fontId="2"/>
  </si>
  <si>
    <t>四段以下</t>
    <rPh sb="0" eb="2">
      <t>ヨダン</t>
    </rPh>
    <rPh sb="2" eb="4">
      <t>イカ</t>
    </rPh>
    <phoneticPr fontId="2"/>
  </si>
  <si>
    <t>五段</t>
    <rPh sb="0" eb="2">
      <t>ゴダン</t>
    </rPh>
    <phoneticPr fontId="2"/>
  </si>
  <si>
    <t>六段</t>
    <rPh sb="0" eb="2">
      <t>ロクダン</t>
    </rPh>
    <phoneticPr fontId="2"/>
  </si>
  <si>
    <t>七段</t>
    <rPh sb="0" eb="2">
      <t>ナナダン</t>
    </rPh>
    <phoneticPr fontId="2"/>
  </si>
  <si>
    <t>八段</t>
    <rPh sb="0" eb="2">
      <t>ハチダン</t>
    </rPh>
    <phoneticPr fontId="2"/>
  </si>
  <si>
    <t>６．年齢層</t>
    <rPh sb="2" eb="5">
      <t>ネンレイソウ</t>
    </rPh>
    <phoneticPr fontId="2"/>
  </si>
  <si>
    <t>20歳代</t>
    <rPh sb="2" eb="4">
      <t>サイダイ</t>
    </rPh>
    <phoneticPr fontId="2"/>
  </si>
  <si>
    <t>30歳代</t>
    <rPh sb="2" eb="4">
      <t>サイダイ</t>
    </rPh>
    <phoneticPr fontId="2"/>
  </si>
  <si>
    <t>40歳代</t>
    <rPh sb="2" eb="4">
      <t>サイダイ</t>
    </rPh>
    <phoneticPr fontId="2"/>
  </si>
  <si>
    <t>50歳代</t>
    <rPh sb="2" eb="4">
      <t>サイダイ</t>
    </rPh>
    <phoneticPr fontId="2"/>
  </si>
  <si>
    <t>７．（財）全剣連社会体育指導員資格取得人数</t>
    <rPh sb="3" eb="4">
      <t>ザイ</t>
    </rPh>
    <rPh sb="5" eb="6">
      <t>ゼン</t>
    </rPh>
    <rPh sb="6" eb="7">
      <t>ケン</t>
    </rPh>
    <rPh sb="7" eb="8">
      <t>レン</t>
    </rPh>
    <rPh sb="8" eb="10">
      <t>シャカイ</t>
    </rPh>
    <rPh sb="10" eb="12">
      <t>タイイク</t>
    </rPh>
    <rPh sb="12" eb="15">
      <t>シドウイン</t>
    </rPh>
    <rPh sb="15" eb="17">
      <t>シカク</t>
    </rPh>
    <rPh sb="17" eb="19">
      <t>シュトク</t>
    </rPh>
    <rPh sb="19" eb="21">
      <t>ニンズウ</t>
    </rPh>
    <phoneticPr fontId="2"/>
  </si>
  <si>
    <t>※「２．部との関係」について</t>
    <rPh sb="4" eb="5">
      <t>ブ</t>
    </rPh>
    <rPh sb="7" eb="9">
      <t>カンケイ</t>
    </rPh>
    <phoneticPr fontId="2"/>
  </si>
  <si>
    <t>申込書作成の前に！</t>
    <rPh sb="0" eb="3">
      <t>モウシコミショ</t>
    </rPh>
    <rPh sb="3" eb="5">
      <t>サクセイ</t>
    </rPh>
    <rPh sb="6" eb="7">
      <t>マエ</t>
    </rPh>
    <phoneticPr fontId="2"/>
  </si>
  <si>
    <t>高体連ホームページ　トップメニュー「提出用WEB」
　→　メニュー「大会申し込み」より、事前の登録はお済みでしょうか？
　先にWEB申し込みをお済ませください。</t>
    <rPh sb="0" eb="3">
      <t>コウタイレン</t>
    </rPh>
    <rPh sb="18" eb="20">
      <t>テイシュツ</t>
    </rPh>
    <rPh sb="20" eb="21">
      <t>ヨウ</t>
    </rPh>
    <rPh sb="34" eb="36">
      <t>タイカイ</t>
    </rPh>
    <rPh sb="36" eb="37">
      <t>モウ</t>
    </rPh>
    <rPh sb="38" eb="39">
      <t>コ</t>
    </rPh>
    <rPh sb="44" eb="46">
      <t>ジゼン</t>
    </rPh>
    <rPh sb="47" eb="49">
      <t>トウロク</t>
    </rPh>
    <rPh sb="51" eb="52">
      <t>ス</t>
    </rPh>
    <rPh sb="61" eb="62">
      <t>サキ</t>
    </rPh>
    <rPh sb="66" eb="67">
      <t>モウ</t>
    </rPh>
    <rPh sb="68" eb="69">
      <t>コ</t>
    </rPh>
    <rPh sb="72" eb="73">
      <t>ス</t>
    </rPh>
    <phoneticPr fontId="2"/>
  </si>
  <si>
    <t>その他</t>
    <rPh sb="2" eb="3">
      <t>タ</t>
    </rPh>
    <phoneticPr fontId="2"/>
  </si>
  <si>
    <t>4月12日</t>
    <rPh sb="1" eb="2">
      <t>ガツ</t>
    </rPh>
    <rPh sb="4" eb="5">
      <t>ニチ</t>
    </rPh>
    <phoneticPr fontId="2"/>
  </si>
  <si>
    <t>4月21日</t>
    <rPh sb="1" eb="2">
      <t>ガツ</t>
    </rPh>
    <rPh sb="4" eb="5">
      <t>ニチ</t>
    </rPh>
    <phoneticPr fontId="2"/>
  </si>
  <si>
    <t>5月12日</t>
    <rPh sb="1" eb="2">
      <t>ガツ</t>
    </rPh>
    <rPh sb="4" eb="5">
      <t>ニチ</t>
    </rPh>
    <phoneticPr fontId="2"/>
  </si>
  <si>
    <t>5月14日</t>
    <rPh sb="1" eb="2">
      <t>ガツ</t>
    </rPh>
    <rPh sb="4" eb="5">
      <t>ニチ</t>
    </rPh>
    <phoneticPr fontId="2"/>
  </si>
  <si>
    <t>10月8日</t>
    <rPh sb="2" eb="3">
      <t>ガツ</t>
    </rPh>
    <rPh sb="4" eb="5">
      <t>ニチ</t>
    </rPh>
    <phoneticPr fontId="2"/>
  </si>
  <si>
    <t>11月29日</t>
    <rPh sb="2" eb="3">
      <t>ガツ</t>
    </rPh>
    <rPh sb="5" eb="6">
      <t>ニチ</t>
    </rPh>
    <phoneticPr fontId="2"/>
  </si>
  <si>
    <t>12月10日</t>
    <rPh sb="2" eb="3">
      <t>ガツ</t>
    </rPh>
    <rPh sb="5" eb="6">
      <t>ニチ</t>
    </rPh>
    <phoneticPr fontId="2"/>
  </si>
  <si>
    <t>弐段</t>
    <rPh sb="0" eb="1">
      <t>ニ</t>
    </rPh>
    <rPh sb="1" eb="2">
      <t>ダン</t>
    </rPh>
    <phoneticPr fontId="1"/>
  </si>
  <si>
    <t>参段</t>
    <rPh sb="0" eb="1">
      <t>サン</t>
    </rPh>
    <rPh sb="1" eb="2">
      <t>ダン</t>
    </rPh>
    <phoneticPr fontId="1"/>
  </si>
  <si>
    <t>１級</t>
    <rPh sb="1" eb="2">
      <t>キュウ</t>
    </rPh>
    <phoneticPr fontId="2"/>
  </si>
  <si>
    <t>初段</t>
    <rPh sb="0" eb="1">
      <t>ハツ</t>
    </rPh>
    <rPh sb="1" eb="2">
      <t>ダン</t>
    </rPh>
    <phoneticPr fontId="2"/>
  </si>
  <si>
    <t>普及指導講習①9.16必着</t>
    <rPh sb="0" eb="2">
      <t>フキュウ</t>
    </rPh>
    <rPh sb="2" eb="4">
      <t>シドウ</t>
    </rPh>
    <rPh sb="4" eb="6">
      <t>コウシュウ</t>
    </rPh>
    <rPh sb="11" eb="13">
      <t>ヒッチャク</t>
    </rPh>
    <phoneticPr fontId="2"/>
  </si>
  <si>
    <t>普及指導講習②9.16必着</t>
    <rPh sb="0" eb="2">
      <t>フキュウ</t>
    </rPh>
    <rPh sb="2" eb="4">
      <t>シドウ</t>
    </rPh>
    <rPh sb="4" eb="6">
      <t>コウシュウ</t>
    </rPh>
    <rPh sb="11" eb="13">
      <t>ヒッチャク</t>
    </rPh>
    <phoneticPr fontId="2"/>
  </si>
  <si>
    <t>＊この審判員出欠書は、出席者がいない場合、または該当者が</t>
    <rPh sb="3" eb="6">
      <t>シンパンイン</t>
    </rPh>
    <rPh sb="6" eb="8">
      <t>シュッケツ</t>
    </rPh>
    <rPh sb="8" eb="9">
      <t>ショ</t>
    </rPh>
    <rPh sb="11" eb="14">
      <t>シュッセキシャ</t>
    </rPh>
    <rPh sb="18" eb="20">
      <t>バアイ</t>
    </rPh>
    <rPh sb="24" eb="27">
      <t>ガイトウシャ</t>
    </rPh>
    <phoneticPr fontId="2"/>
  </si>
  <si>
    <t>いない場合でも、提出してください。</t>
    <rPh sb="3" eb="5">
      <t>バアイ</t>
    </rPh>
    <rPh sb="8" eb="10">
      <t>テイシュツ</t>
    </rPh>
    <phoneticPr fontId="2"/>
  </si>
  <si>
    <t>１ 級</t>
    <rPh sb="2" eb="3">
      <t>キュウ</t>
    </rPh>
    <phoneticPr fontId="2"/>
  </si>
  <si>
    <t>※講習の中で希望するクラスを選択してください。</t>
    <rPh sb="1" eb="3">
      <t>コウシュウ</t>
    </rPh>
    <rPh sb="4" eb="5">
      <t>ナカ</t>
    </rPh>
    <rPh sb="6" eb="8">
      <t>キボウ</t>
    </rPh>
    <rPh sb="14" eb="16">
      <t>センタク</t>
    </rPh>
    <phoneticPr fontId="2"/>
  </si>
  <si>
    <t>指導（稽古）に</t>
    <rPh sb="0" eb="2">
      <t>シドウ</t>
    </rPh>
    <rPh sb="3" eb="5">
      <t>ケイコ</t>
    </rPh>
    <phoneticPr fontId="2"/>
  </si>
  <si>
    <t>注）選択</t>
    <phoneticPr fontId="2"/>
  </si>
  <si>
    <t>加われない</t>
    <rPh sb="0" eb="1">
      <t>クワ</t>
    </rPh>
    <phoneticPr fontId="2"/>
  </si>
  <si>
    <t>で</t>
    <phoneticPr fontId="2"/>
  </si>
  <si>
    <t>に行われる普及指導講習会第１回に出席します。</t>
    <rPh sb="1" eb="2">
      <t>オコナ</t>
    </rPh>
    <rPh sb="5" eb="7">
      <t>フキュウ</t>
    </rPh>
    <rPh sb="7" eb="9">
      <t>シドウ</t>
    </rPh>
    <rPh sb="9" eb="12">
      <t>コウシュウカイ</t>
    </rPh>
    <rPh sb="12" eb="13">
      <t>ダイ</t>
    </rPh>
    <rPh sb="14" eb="15">
      <t>カイ</t>
    </rPh>
    <rPh sb="16" eb="18">
      <t>シュッセキ</t>
    </rPh>
    <phoneticPr fontId="2"/>
  </si>
  <si>
    <t>に行われる普及指導講習会第２回に出席します。</t>
    <rPh sb="1" eb="2">
      <t>オコナ</t>
    </rPh>
    <rPh sb="5" eb="7">
      <t>フキュウ</t>
    </rPh>
    <rPh sb="7" eb="9">
      <t>シドウ</t>
    </rPh>
    <rPh sb="9" eb="12">
      <t>コウシュウカイ</t>
    </rPh>
    <rPh sb="12" eb="13">
      <t>ダイ</t>
    </rPh>
    <rPh sb="14" eb="15">
      <t>カイ</t>
    </rPh>
    <rPh sb="16" eb="18">
      <t>シュッセキ</t>
    </rPh>
    <phoneticPr fontId="2"/>
  </si>
  <si>
    <t>１０月２日（日）</t>
    <rPh sb="2" eb="3">
      <t>ガツ</t>
    </rPh>
    <rPh sb="4" eb="5">
      <t>ニチ</t>
    </rPh>
    <rPh sb="6" eb="7">
      <t>ニチ</t>
    </rPh>
    <phoneticPr fontId="2"/>
  </si>
  <si>
    <t>都立富士高校</t>
    <rPh sb="0" eb="2">
      <t>トリツ</t>
    </rPh>
    <rPh sb="2" eb="4">
      <t>フジ</t>
    </rPh>
    <rPh sb="4" eb="6">
      <t>コウコウ</t>
    </rPh>
    <phoneticPr fontId="2"/>
  </si>
  <si>
    <t>１１月３日（祝）</t>
    <rPh sb="2" eb="3">
      <t>ガツ</t>
    </rPh>
    <rPh sb="4" eb="5">
      <t>ニチ</t>
    </rPh>
    <rPh sb="6" eb="7">
      <t>シュク</t>
    </rPh>
    <phoneticPr fontId="2"/>
  </si>
  <si>
    <t>１１月６日（日）</t>
    <rPh sb="2" eb="3">
      <t>ガツ</t>
    </rPh>
    <rPh sb="4" eb="5">
      <t>ニチ</t>
    </rPh>
    <rPh sb="6" eb="7">
      <t>ニチ</t>
    </rPh>
    <phoneticPr fontId="2"/>
  </si>
  <si>
    <t>加われる</t>
    <rPh sb="0" eb="1">
      <t>クワ</t>
    </rPh>
    <phoneticPr fontId="2"/>
  </si>
  <si>
    <t>加われない</t>
    <rPh sb="0" eb="1">
      <t>クワ</t>
    </rPh>
    <phoneticPr fontId="2"/>
  </si>
  <si>
    <t>印刷してください。</t>
  </si>
  <si>
    <t>※参加希望会場（学校）１つを選択し（○を選択）、参加者の情報を入力した後、</t>
    <rPh sb="1" eb="3">
      <t>サンカ</t>
    </rPh>
    <rPh sb="3" eb="5">
      <t>キボウ</t>
    </rPh>
    <rPh sb="5" eb="7">
      <t>カイジョウ</t>
    </rPh>
    <rPh sb="8" eb="10">
      <t>ガッコウ</t>
    </rPh>
    <rPh sb="14" eb="16">
      <t>センタク</t>
    </rPh>
    <rPh sb="20" eb="22">
      <t>センタク</t>
    </rPh>
    <rPh sb="24" eb="26">
      <t>サンカ</t>
    </rPh>
    <rPh sb="26" eb="27">
      <t>シャ</t>
    </rPh>
    <rPh sb="28" eb="30">
      <t>ジョウホウ</t>
    </rPh>
    <rPh sb="31" eb="33">
      <t>ニュウリョク</t>
    </rPh>
    <rPh sb="35" eb="36">
      <t>ゴ</t>
    </rPh>
    <phoneticPr fontId="2"/>
  </si>
  <si>
    <t>No</t>
    <phoneticPr fontId="2"/>
  </si>
  <si>
    <t>都立晴海総合高校</t>
    <phoneticPr fontId="2"/>
  </si>
  <si>
    <t>男</t>
    <rPh sb="0" eb="1">
      <t>オトコ</t>
    </rPh>
    <phoneticPr fontId="2"/>
  </si>
  <si>
    <t>基礎</t>
    <rPh sb="0" eb="2">
      <t>キソ</t>
    </rPh>
    <phoneticPr fontId="2"/>
  </si>
  <si>
    <t>応用</t>
    <rPh sb="0" eb="2">
      <t>オウヨウ</t>
    </rPh>
    <phoneticPr fontId="2"/>
  </si>
  <si>
    <t>発展</t>
    <rPh sb="0" eb="2">
      <t>ハッテン</t>
    </rPh>
    <phoneticPr fontId="2"/>
  </si>
  <si>
    <t>女</t>
    <rPh sb="0" eb="1">
      <t>オンナ</t>
    </rPh>
    <phoneticPr fontId="2"/>
  </si>
  <si>
    <t>ＡＭ12：00開場</t>
    <rPh sb="7" eb="9">
      <t>カイジョウ</t>
    </rPh>
    <phoneticPr fontId="2"/>
  </si>
  <si>
    <t>都立若葉総合高等学校　青木 泉</t>
    <rPh sb="0" eb="2">
      <t>トリツ</t>
    </rPh>
    <phoneticPr fontId="2"/>
  </si>
  <si>
    <t>ＴＥＬ 042-350-0300</t>
    <phoneticPr fontId="2"/>
  </si>
  <si>
    <r>
      <t>『要望等記入』 (</t>
    </r>
    <r>
      <rPr>
        <sz val="11"/>
        <color rgb="FFFF0000"/>
        <rFont val="ＭＳ 明朝"/>
        <family val="1"/>
        <charset val="128"/>
      </rPr>
      <t>全角入力</t>
    </r>
    <r>
      <rPr>
        <sz val="11"/>
        <rFont val="ＭＳ 明朝"/>
        <family val="1"/>
        <charset val="128"/>
      </rPr>
      <t>)</t>
    </r>
    <rPh sb="1" eb="3">
      <t>ヨウボウ</t>
    </rPh>
    <rPh sb="3" eb="4">
      <t>ナド</t>
    </rPh>
    <rPh sb="4" eb="6">
      <t>キニュウ</t>
    </rPh>
    <rPh sb="9" eb="11">
      <t>ゼンカク</t>
    </rPh>
    <phoneticPr fontId="2"/>
  </si>
  <si>
    <t>第3ブロック　担当：青木泉(都立若葉総合高校)</t>
    <rPh sb="0" eb="1">
      <t>ダイ</t>
    </rPh>
    <rPh sb="7" eb="9">
      <t>タントウ</t>
    </rPh>
    <rPh sb="10" eb="12">
      <t>アオキ</t>
    </rPh>
    <rPh sb="12" eb="13">
      <t>イズミ</t>
    </rPh>
    <rPh sb="14" eb="16">
      <t>トリツ</t>
    </rPh>
    <rPh sb="16" eb="18">
      <t>ワカバ</t>
    </rPh>
    <rPh sb="18" eb="20">
      <t>ソウゴウ</t>
    </rPh>
    <rPh sb="20" eb="21">
      <t>コウ</t>
    </rPh>
    <rPh sb="21" eb="22">
      <t>コウ</t>
    </rPh>
    <phoneticPr fontId="2"/>
  </si>
  <si>
    <t>登録回</t>
    <rPh sb="0" eb="2">
      <t>トウロク</t>
    </rPh>
    <rPh sb="2" eb="3">
      <t>カイ</t>
    </rPh>
    <phoneticPr fontId="2"/>
  </si>
  <si>
    <t>部長</t>
    <rPh sb="0" eb="2">
      <t>ブチョウ</t>
    </rPh>
    <phoneticPr fontId="2"/>
  </si>
  <si>
    <t>氏名</t>
    <rPh sb="0" eb="2">
      <t>シメイ</t>
    </rPh>
    <phoneticPr fontId="2"/>
  </si>
  <si>
    <t>性</t>
    <rPh sb="0" eb="1">
      <t>セイ</t>
    </rPh>
    <phoneticPr fontId="2"/>
  </si>
  <si>
    <t>年号１</t>
    <rPh sb="0" eb="2">
      <t>ネンゴウ</t>
    </rPh>
    <phoneticPr fontId="2"/>
  </si>
  <si>
    <t>年１</t>
    <rPh sb="0" eb="1">
      <t>ネン</t>
    </rPh>
    <phoneticPr fontId="2"/>
  </si>
  <si>
    <t>月１</t>
    <rPh sb="0" eb="1">
      <t>ツキ</t>
    </rPh>
    <phoneticPr fontId="2"/>
  </si>
  <si>
    <t>日１</t>
    <rPh sb="0" eb="1">
      <t>ヒ</t>
    </rPh>
    <phoneticPr fontId="2"/>
  </si>
  <si>
    <t>学年</t>
    <rPh sb="0" eb="2">
      <t>ガクネン</t>
    </rPh>
    <phoneticPr fontId="2"/>
  </si>
  <si>
    <t>段</t>
    <rPh sb="0" eb="1">
      <t>ダン</t>
    </rPh>
    <phoneticPr fontId="2"/>
  </si>
  <si>
    <t>年２</t>
    <rPh sb="0" eb="1">
      <t>ネン</t>
    </rPh>
    <phoneticPr fontId="2"/>
  </si>
  <si>
    <t>月２</t>
    <rPh sb="0" eb="1">
      <t>ツキ</t>
    </rPh>
    <phoneticPr fontId="2"/>
  </si>
  <si>
    <t>月３</t>
    <rPh sb="0" eb="1">
      <t>ツキ</t>
    </rPh>
    <phoneticPr fontId="2"/>
  </si>
  <si>
    <t>所属</t>
    <rPh sb="0" eb="2">
      <t>ショゾク</t>
    </rPh>
    <phoneticPr fontId="2"/>
  </si>
  <si>
    <t>場所</t>
    <rPh sb="0" eb="2">
      <t>バショ</t>
    </rPh>
    <phoneticPr fontId="2"/>
  </si>
  <si>
    <t>剣番</t>
    <rPh sb="0" eb="1">
      <t>ケン</t>
    </rPh>
    <rPh sb="1" eb="2">
      <t>バン</t>
    </rPh>
    <phoneticPr fontId="2"/>
  </si>
  <si>
    <t>住所</t>
    <rPh sb="0" eb="2">
      <t>ジュウショ</t>
    </rPh>
    <phoneticPr fontId="2"/>
  </si>
  <si>
    <t>市外</t>
    <rPh sb="0" eb="2">
      <t>シガイ</t>
    </rPh>
    <phoneticPr fontId="2"/>
  </si>
  <si>
    <t>マ１</t>
    <phoneticPr fontId="2"/>
  </si>
  <si>
    <t>マ２</t>
    <phoneticPr fontId="2"/>
  </si>
  <si>
    <t>市内</t>
    <rPh sb="0" eb="2">
      <t>シナイ</t>
    </rPh>
    <phoneticPr fontId="2"/>
  </si>
  <si>
    <t>個別</t>
    <rPh sb="0" eb="2">
      <t>コベツ</t>
    </rPh>
    <phoneticPr fontId="2"/>
  </si>
  <si>
    <t>番号</t>
    <rPh sb="0" eb="2">
      <t>バンゴウ</t>
    </rPh>
    <phoneticPr fontId="2"/>
  </si>
  <si>
    <t>番号</t>
    <rPh sb="0" eb="2">
      <t>バンゴウ</t>
    </rPh>
    <phoneticPr fontId="2"/>
  </si>
  <si>
    <t>ｶﾞｲﾄﾞﾌﾞｯｸ</t>
    <phoneticPr fontId="2"/>
  </si>
  <si>
    <t>No</t>
    <phoneticPr fontId="2"/>
  </si>
  <si>
    <t>ﾍﾟｰｼﾞ</t>
    <phoneticPr fontId="2"/>
  </si>
  <si>
    <t>(</t>
    <phoneticPr fontId="2"/>
  </si>
  <si>
    <t>)</t>
    <phoneticPr fontId="2"/>
  </si>
  <si>
    <t xml:space="preserve"> PM2:00～PM3:30</t>
    <phoneticPr fontId="2"/>
  </si>
  <si>
    <t>)</t>
    <phoneticPr fontId="2"/>
  </si>
  <si>
    <t xml:space="preserve"> 実技指導講習会</t>
    <phoneticPr fontId="2"/>
  </si>
  <si>
    <t>)</t>
    <phoneticPr fontId="2"/>
  </si>
  <si>
    <t>PM5:00～PM6:00</t>
    <phoneticPr fontId="2"/>
  </si>
  <si>
    <t>①</t>
    <phoneticPr fontId="2"/>
  </si>
  <si>
    <t>15・16</t>
    <phoneticPr fontId="2"/>
  </si>
  <si>
    <t>)</t>
    <phoneticPr fontId="2"/>
  </si>
  <si>
    <t>)</t>
    <phoneticPr fontId="2"/>
  </si>
  <si>
    <t xml:space="preserve">AM9:45～PM5:00    </t>
    <phoneticPr fontId="2"/>
  </si>
  <si>
    <t>PM4:00～PM5:00</t>
    <phoneticPr fontId="2"/>
  </si>
  <si>
    <t>②</t>
    <phoneticPr fontId="2"/>
  </si>
  <si>
    <t xml:space="preserve">PM1:15～PM5:00    </t>
    <phoneticPr fontId="2"/>
  </si>
  <si>
    <t>③④</t>
    <phoneticPr fontId="2"/>
  </si>
  <si>
    <t>17・18</t>
    <phoneticPr fontId="2"/>
  </si>
  <si>
    <t>)</t>
    <phoneticPr fontId="2"/>
  </si>
  <si>
    <t xml:space="preserve">PM1:15～PM5:00    </t>
    <phoneticPr fontId="2"/>
  </si>
  <si>
    <t>PM4:00～PM5:00</t>
    <phoneticPr fontId="2"/>
  </si>
  <si>
    <t xml:space="preserve">AM9:45～PM5:00    </t>
    <phoneticPr fontId="2"/>
  </si>
  <si>
    <t>31～36</t>
    <phoneticPr fontId="2"/>
  </si>
  <si>
    <t>段位審査会</t>
    <phoneticPr fontId="2"/>
  </si>
  <si>
    <t>AM9:00～</t>
    <phoneticPr fontId="2"/>
  </si>
  <si>
    <t>PM3:00～PM4:00</t>
    <phoneticPr fontId="2"/>
  </si>
  <si>
    <t>⑤</t>
    <phoneticPr fontId="2"/>
  </si>
  <si>
    <t>20・21</t>
    <phoneticPr fontId="2"/>
  </si>
  <si>
    <t>AM9:30～PM5:00</t>
    <phoneticPr fontId="2"/>
  </si>
  <si>
    <t>PM4:00～PM5:00</t>
    <phoneticPr fontId="2"/>
  </si>
  <si>
    <t>・</t>
    <phoneticPr fontId="2"/>
  </si>
  <si>
    <t>23・24</t>
    <phoneticPr fontId="2"/>
  </si>
  <si>
    <t>AM9:30～PM4:30</t>
    <phoneticPr fontId="2"/>
  </si>
  <si>
    <t>から</t>
    <phoneticPr fontId="2"/>
  </si>
  <si>
    <t>筑波大学附属駒場高校</t>
    <phoneticPr fontId="2"/>
  </si>
  <si>
    <t>AM9:30～PM4:30</t>
    <phoneticPr fontId="2"/>
  </si>
  <si>
    <t>AM9:30～PM4:30</t>
    <phoneticPr fontId="2"/>
  </si>
  <si>
    <t xml:space="preserve">PM1:30～:PM5:00    </t>
    <phoneticPr fontId="2"/>
  </si>
  <si>
    <t>31～34</t>
    <phoneticPr fontId="2"/>
  </si>
  <si>
    <t>⑥</t>
    <phoneticPr fontId="2"/>
  </si>
  <si>
    <t>26～28</t>
    <phoneticPr fontId="2"/>
  </si>
  <si>
    <t>PM4:00～PM5:00</t>
    <phoneticPr fontId="2"/>
  </si>
  <si>
    <t>AM9:45～PM5:00</t>
    <phoneticPr fontId="2"/>
  </si>
  <si>
    <t>29・30</t>
    <phoneticPr fontId="2"/>
  </si>
  <si>
    <t>11月29日(火)から
1月20日(金)まで
郵送のみ(必着)</t>
    <rPh sb="2" eb="3">
      <t>ガツ</t>
    </rPh>
    <rPh sb="5" eb="6">
      <t>ニチ</t>
    </rPh>
    <rPh sb="7" eb="8">
      <t>カ</t>
    </rPh>
    <rPh sb="13" eb="14">
      <t>ガツ</t>
    </rPh>
    <rPh sb="16" eb="17">
      <t>ニチ</t>
    </rPh>
    <rPh sb="18" eb="19">
      <t>キン</t>
    </rPh>
    <rPh sb="23" eb="25">
      <t>ユウソウ</t>
    </rPh>
    <rPh sb="28" eb="30">
      <t>ヒッチャク</t>
    </rPh>
    <phoneticPr fontId="2"/>
  </si>
  <si>
    <t xml:space="preserve">PM2:00～PM5:30    </t>
    <phoneticPr fontId="2"/>
  </si>
  <si>
    <t>都立両国高校</t>
    <phoneticPr fontId="2"/>
  </si>
  <si>
    <t>38・39</t>
    <phoneticPr fontId="2"/>
  </si>
  <si>
    <t>段級位審査会</t>
    <phoneticPr fontId="2"/>
  </si>
  <si>
    <t>・</t>
    <phoneticPr fontId="2"/>
  </si>
  <si>
    <t>基礎</t>
    <rPh sb="0" eb="2">
      <t>キソ</t>
    </rPh>
    <phoneticPr fontId="2"/>
  </si>
  <si>
    <t>応用</t>
    <rPh sb="0" eb="2">
      <t>オウヨウ</t>
    </rPh>
    <phoneticPr fontId="2"/>
  </si>
  <si>
    <t>発展</t>
    <rPh sb="0" eb="2">
      <t>ハッテン</t>
    </rPh>
    <phoneticPr fontId="2"/>
  </si>
  <si>
    <t>左の書式に入力・印刷の上、下記宛に郵送で申し込むこと。</t>
    <rPh sb="0" eb="1">
      <t>ヒダリ</t>
    </rPh>
    <rPh sb="2" eb="4">
      <t>ショシキ</t>
    </rPh>
    <rPh sb="5" eb="7">
      <t>ニュウリョク</t>
    </rPh>
    <rPh sb="8" eb="10">
      <t>インサツ</t>
    </rPh>
    <rPh sb="11" eb="12">
      <t>ウエ</t>
    </rPh>
    <rPh sb="13" eb="15">
      <t>カキ</t>
    </rPh>
    <rPh sb="15" eb="16">
      <t>アテ</t>
    </rPh>
    <rPh sb="17" eb="19">
      <t>ユウソウ</t>
    </rPh>
    <rPh sb="20" eb="21">
      <t>モウ</t>
    </rPh>
    <rPh sb="22" eb="23">
      <t>コ</t>
    </rPh>
    <phoneticPr fontId="2"/>
  </si>
  <si>
    <t>教職員</t>
    <rPh sb="0" eb="1">
      <t>キョウ</t>
    </rPh>
    <rPh sb="1" eb="3">
      <t>ショクイン</t>
    </rPh>
    <phoneticPr fontId="2"/>
  </si>
  <si>
    <t>・・・顧問以外で、部の指導をしている学校の教職員。</t>
    <rPh sb="3" eb="5">
      <t>コモン</t>
    </rPh>
    <rPh sb="5" eb="7">
      <t>イガイ</t>
    </rPh>
    <rPh sb="9" eb="10">
      <t>ブ</t>
    </rPh>
    <rPh sb="11" eb="13">
      <t>シドウ</t>
    </rPh>
    <rPh sb="18" eb="20">
      <t>ガッコウ</t>
    </rPh>
    <rPh sb="21" eb="24">
      <t>キョウショクイン</t>
    </rPh>
    <phoneticPr fontId="2"/>
  </si>
  <si>
    <t>その他</t>
    <rPh sb="2" eb="3">
      <t>タ</t>
    </rPh>
    <phoneticPr fontId="1"/>
  </si>
  <si>
    <t>・・・外部指導員以外で、定期的に部の指導をしている先生及び卒業生など。</t>
    <rPh sb="3" eb="5">
      <t>ガイブ</t>
    </rPh>
    <rPh sb="5" eb="8">
      <t>シドウイン</t>
    </rPh>
    <rPh sb="8" eb="10">
      <t>イガイ</t>
    </rPh>
    <rPh sb="12" eb="15">
      <t>テイキテキ</t>
    </rPh>
    <rPh sb="16" eb="17">
      <t>ブ</t>
    </rPh>
    <rPh sb="18" eb="20">
      <t>シドウ</t>
    </rPh>
    <rPh sb="25" eb="27">
      <t>センセイ</t>
    </rPh>
    <rPh sb="27" eb="28">
      <t>オヨ</t>
    </rPh>
    <rPh sb="29" eb="32">
      <t>ソツギョウセイ</t>
    </rPh>
    <phoneticPr fontId="2"/>
  </si>
  <si>
    <t>・・・顧問以外で、部の指導をしている学校の教職員。</t>
    <phoneticPr fontId="2"/>
  </si>
  <si>
    <t>・・・外部指導員以外で、定期的に部の指導をしている先生及び卒業生など。</t>
    <phoneticPr fontId="2"/>
  </si>
  <si>
    <t>教職員</t>
    <rPh sb="0" eb="3">
      <t>キョウショクイン</t>
    </rPh>
    <phoneticPr fontId="2"/>
  </si>
  <si>
    <t>その他</t>
    <rPh sb="2" eb="3">
      <t>タ</t>
    </rPh>
    <phoneticPr fontId="2"/>
  </si>
  <si>
    <t>・・・外部指導員以外で、定期的に部の指導をしている先生及び卒業生など。</t>
    <phoneticPr fontId="2"/>
  </si>
  <si>
    <t>性別</t>
    <rPh sb="0" eb="2">
      <t>セイベツ</t>
    </rPh>
    <phoneticPr fontId="1"/>
  </si>
  <si>
    <t>性別</t>
    <rPh sb="0" eb="2">
      <t>セイベツ</t>
    </rPh>
    <phoneticPr fontId="2"/>
  </si>
  <si>
    <t>顧問</t>
    <rPh sb="0" eb="2">
      <t>コモン</t>
    </rPh>
    <phoneticPr fontId="2"/>
  </si>
  <si>
    <t>教職員</t>
    <rPh sb="0" eb="3">
      <t>キョウショクイン</t>
    </rPh>
    <phoneticPr fontId="2"/>
  </si>
  <si>
    <t>外部指導員</t>
    <rPh sb="0" eb="2">
      <t>ガイブ</t>
    </rPh>
    <rPh sb="2" eb="5">
      <t>シドウイン</t>
    </rPh>
    <phoneticPr fontId="2"/>
  </si>
  <si>
    <t>顧問</t>
    <rPh sb="0" eb="1">
      <t>カエリミ</t>
    </rPh>
    <rPh sb="1" eb="2">
      <t>トイ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</si>
  <si>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</si>
  <si>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</si>
  <si>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錬</t>
    <rPh sb="0" eb="1">
      <t>レン</t>
    </rPh>
    <phoneticPr fontId="2"/>
  </si>
  <si>
    <t>教</t>
    <rPh sb="0" eb="1">
      <t>キョウ</t>
    </rPh>
    <phoneticPr fontId="2"/>
  </si>
  <si>
    <t>範</t>
    <rPh sb="0" eb="1">
      <t>ハン</t>
    </rPh>
    <phoneticPr fontId="2"/>
  </si>
  <si>
    <t>五</t>
    <rPh sb="0" eb="1">
      <t>ゴ</t>
    </rPh>
    <phoneticPr fontId="2"/>
  </si>
  <si>
    <t>六</t>
    <rPh sb="0" eb="1">
      <t>ロク</t>
    </rPh>
    <phoneticPr fontId="2"/>
  </si>
  <si>
    <t>七</t>
    <rPh sb="0" eb="1">
      <t>ナナ</t>
    </rPh>
    <phoneticPr fontId="2"/>
  </si>
  <si>
    <t>八</t>
    <rPh sb="0" eb="1">
      <t>ハチ</t>
    </rPh>
    <phoneticPr fontId="2"/>
  </si>
  <si>
    <t>60歳以上</t>
    <rPh sb="2" eb="5">
      <t>サイイジョウ</t>
    </rPh>
    <phoneticPr fontId="2"/>
  </si>
  <si>
    <t>注）印刷後に、手書きでお書き下さい。</t>
    <rPh sb="0" eb="1">
      <t>チュウ</t>
    </rPh>
    <rPh sb="2" eb="5">
      <t>インサツゴ</t>
    </rPh>
    <rPh sb="7" eb="9">
      <t>テガ</t>
    </rPh>
    <rPh sb="12" eb="13">
      <t>カ</t>
    </rPh>
    <rPh sb="14" eb="15">
      <t>クダ</t>
    </rPh>
    <phoneticPr fontId="2"/>
  </si>
  <si>
    <t>剣道講習会（第１回）の参加申込書</t>
    <rPh sb="0" eb="2">
      <t>ケンドウ</t>
    </rPh>
    <rPh sb="2" eb="5">
      <t>コウシュウカイ</t>
    </rPh>
    <rPh sb="6" eb="7">
      <t>ダイ</t>
    </rPh>
    <rPh sb="8" eb="9">
      <t>カイ</t>
    </rPh>
    <rPh sb="11" eb="13">
      <t>サンカ</t>
    </rPh>
    <rPh sb="13" eb="16">
      <t>モウシコミショ</t>
    </rPh>
    <phoneticPr fontId="2"/>
  </si>
  <si>
    <t>剣道講習会（第２回）の参加申込書</t>
    <rPh sb="0" eb="2">
      <t>ケンドウ</t>
    </rPh>
    <rPh sb="2" eb="5">
      <t>コウシュウカイ</t>
    </rPh>
    <rPh sb="6" eb="7">
      <t>ダイ</t>
    </rPh>
    <rPh sb="8" eb="9">
      <t>カイ</t>
    </rPh>
    <rPh sb="11" eb="13">
      <t>サンカ</t>
    </rPh>
    <rPh sb="13" eb="16">
      <t>モウシコミショ</t>
    </rPh>
    <phoneticPr fontId="2"/>
  </si>
  <si>
    <t>誕生日</t>
    <rPh sb="0" eb="3">
      <t>タンジョウビ</t>
    </rPh>
    <phoneticPr fontId="2"/>
  </si>
  <si>
    <t>　</t>
    <phoneticPr fontId="2"/>
  </si>
  <si>
    <t>(４人出場の場合のみ）</t>
    <rPh sb="2" eb="3">
      <t>ニン</t>
    </rPh>
    <rPh sb="3" eb="5">
      <t>シュツジョウ</t>
    </rPh>
    <rPh sb="6" eb="8">
      <t>バアイ</t>
    </rPh>
    <phoneticPr fontId="2"/>
  </si>
  <si>
    <t>先鋒</t>
    <rPh sb="0" eb="2">
      <t>センポウ</t>
    </rPh>
    <phoneticPr fontId="2"/>
  </si>
  <si>
    <t>入力欄（女子団体）</t>
    <rPh sb="0" eb="3">
      <t>ニュウリョクラン</t>
    </rPh>
    <rPh sb="4" eb="5">
      <t>ジョ</t>
    </rPh>
    <rPh sb="6" eb="8">
      <t>ダンタイ</t>
    </rPh>
    <phoneticPr fontId="2"/>
  </si>
  <si>
    <t>10月上旬に申込み受理葉書きを送ります。届かない場合は</t>
    <rPh sb="2" eb="3">
      <t>ガツ</t>
    </rPh>
    <rPh sb="3" eb="5">
      <t>ジョウジュン</t>
    </rPh>
    <rPh sb="6" eb="8">
      <t>モウシコ</t>
    </rPh>
    <rPh sb="9" eb="11">
      <t>ジュリ</t>
    </rPh>
    <rPh sb="11" eb="13">
      <t>ハガ</t>
    </rPh>
    <rPh sb="15" eb="16">
      <t>オク</t>
    </rPh>
    <rPh sb="20" eb="21">
      <t>トド</t>
    </rPh>
    <rPh sb="24" eb="26">
      <t>バアイ</t>
    </rPh>
    <phoneticPr fontId="2"/>
  </si>
  <si>
    <t>個人登録①5.14</t>
    <rPh sb="0" eb="4">
      <t>コジントウロク</t>
    </rPh>
    <phoneticPr fontId="2"/>
  </si>
  <si>
    <t>審査5.14</t>
    <rPh sb="0" eb="2">
      <t>シンサ</t>
    </rPh>
    <phoneticPr fontId="2"/>
  </si>
  <si>
    <t>審査10.8</t>
    <rPh sb="0" eb="2">
      <t>シンサ</t>
    </rPh>
    <phoneticPr fontId="2"/>
  </si>
  <si>
    <t>審査12.10</t>
    <rPh sb="0" eb="2">
      <t>シンサ</t>
    </rPh>
    <phoneticPr fontId="2"/>
  </si>
  <si>
    <t>個人登録②5.14</t>
    <phoneticPr fontId="2"/>
  </si>
  <si>
    <t>個人登録①10.8</t>
    <phoneticPr fontId="2"/>
  </si>
  <si>
    <t>個人登録②10.8</t>
    <phoneticPr fontId="2"/>
  </si>
  <si>
    <t>個人登録①12.10</t>
    <phoneticPr fontId="2"/>
  </si>
  <si>
    <t>個人登録②12.10</t>
    <phoneticPr fontId="2"/>
  </si>
  <si>
    <t>審査の受審に関わる提出書類は、別途ホームページより</t>
    <rPh sb="0" eb="2">
      <t>シンサ</t>
    </rPh>
    <rPh sb="3" eb="5">
      <t>ジュシン</t>
    </rPh>
    <rPh sb="6" eb="7">
      <t>カカ</t>
    </rPh>
    <rPh sb="9" eb="11">
      <t>テイシュツ</t>
    </rPh>
    <rPh sb="11" eb="13">
      <t>ショルイ</t>
    </rPh>
    <rPh sb="15" eb="17">
      <t>ベット</t>
    </rPh>
    <phoneticPr fontId="2"/>
  </si>
  <si>
    <t>ダウンロードしてください。</t>
    <phoneticPr fontId="2"/>
  </si>
  <si>
    <t>日体桜華高等学校</t>
  </si>
  <si>
    <t>日体桜華</t>
    <rPh sb="0" eb="2">
      <t>ニッタイ</t>
    </rPh>
    <phoneticPr fontId="2"/>
  </si>
  <si>
    <t>1</t>
  </si>
  <si>
    <t>01</t>
  </si>
  <si>
    <t>02</t>
  </si>
  <si>
    <t>03</t>
  </si>
  <si>
    <t>19</t>
  </si>
  <si>
    <t>20</t>
  </si>
  <si>
    <t>21</t>
  </si>
  <si>
    <t>22</t>
  </si>
  <si>
    <t>23</t>
  </si>
  <si>
    <t>2</t>
  </si>
  <si>
    <t>24</t>
  </si>
  <si>
    <t>3</t>
  </si>
  <si>
    <t>4</t>
  </si>
  <si>
    <t>5</t>
  </si>
  <si>
    <t>6</t>
  </si>
  <si>
    <t>7</t>
  </si>
  <si>
    <t>8</t>
  </si>
  <si>
    <t/>
  </si>
  <si>
    <t>東洋大学京北高等学校</t>
  </si>
  <si>
    <t>立正大学付属立正高等学校</t>
  </si>
  <si>
    <t>日本体育大学荏原高等学校</t>
  </si>
  <si>
    <t>文化学園大学杉並高等学校</t>
  </si>
  <si>
    <t>三鷹中等教育学校</t>
  </si>
  <si>
    <t>南多摩中等教育学校</t>
  </si>
  <si>
    <t>産業技術高専</t>
    <rPh sb="4" eb="6">
      <t>コウセン</t>
    </rPh>
    <phoneticPr fontId="2"/>
  </si>
  <si>
    <t>文化学園大学杉並</t>
    <phoneticPr fontId="2"/>
  </si>
  <si>
    <t>サレジオ高専</t>
    <rPh sb="4" eb="6">
      <t>コウセン</t>
    </rPh>
    <phoneticPr fontId="2"/>
  </si>
  <si>
    <t>東京工業高専</t>
    <rPh sb="4" eb="6">
      <t>コウセン</t>
    </rPh>
    <phoneticPr fontId="2"/>
  </si>
  <si>
    <t>都五日市</t>
    <rPh sb="0" eb="1">
      <t>ト</t>
    </rPh>
    <rPh sb="1" eb="4">
      <t>イツカイチ</t>
    </rPh>
    <phoneticPr fontId="2"/>
  </si>
  <si>
    <t>都南多摩中等教育</t>
    <rPh sb="4" eb="6">
      <t>チュウトウ</t>
    </rPh>
    <rPh sb="6" eb="8">
      <t>キョウイク</t>
    </rPh>
    <phoneticPr fontId="2"/>
  </si>
  <si>
    <t>132-0024</t>
  </si>
  <si>
    <t>112-8607</t>
  </si>
  <si>
    <t>114-0023</t>
  </si>
  <si>
    <t>101-8456　</t>
  </si>
  <si>
    <t>194-0037</t>
  </si>
  <si>
    <t>201-0013</t>
  </si>
  <si>
    <t>130-0012</t>
    <phoneticPr fontId="69"/>
  </si>
  <si>
    <t>台東区上野公園10-14</t>
  </si>
  <si>
    <t>台東区東上野4－24－12</t>
    <rPh sb="0" eb="3">
      <t>タイトウク</t>
    </rPh>
    <rPh sb="3" eb="6">
      <t>ヒガシウエノ</t>
    </rPh>
    <phoneticPr fontId="1"/>
  </si>
  <si>
    <t>台東区浅草橋5-1-24</t>
    <rPh sb="0" eb="3">
      <t>タイトウク</t>
    </rPh>
    <rPh sb="3" eb="6">
      <t>アサクサバシ</t>
    </rPh>
    <phoneticPr fontId="1"/>
  </si>
  <si>
    <t>台東区元浅草1-6-22</t>
  </si>
  <si>
    <t>台東区上野7-8-8</t>
    <rPh sb="0" eb="3">
      <t>タイトウク</t>
    </rPh>
    <rPh sb="3" eb="5">
      <t>ウエノ</t>
    </rPh>
    <phoneticPr fontId="4"/>
  </si>
  <si>
    <t>台東区蔵前1-3-57</t>
  </si>
  <si>
    <t>墨田区立花4-29-7</t>
    <rPh sb="0" eb="3">
      <t>スミダク</t>
    </rPh>
    <rPh sb="3" eb="5">
      <t>タチバナ</t>
    </rPh>
    <phoneticPr fontId="1"/>
  </si>
  <si>
    <t>墨田区横網1-5-2</t>
    <rPh sb="4" eb="5">
      <t>アミ</t>
    </rPh>
    <phoneticPr fontId="1"/>
  </si>
  <si>
    <t>墨田区八広1-28-21</t>
    <rPh sb="0" eb="3">
      <t>スミダク</t>
    </rPh>
    <rPh sb="3" eb="5">
      <t>ヤヒロ</t>
    </rPh>
    <phoneticPr fontId="1"/>
  </si>
  <si>
    <t>墨田区太平2-9-6</t>
    <rPh sb="0" eb="3">
      <t>スミダク</t>
    </rPh>
    <rPh sb="3" eb="5">
      <t>タイヘイ</t>
    </rPh>
    <phoneticPr fontId="6"/>
  </si>
  <si>
    <t>江東区清澄2-3-15</t>
    <rPh sb="0" eb="3">
      <t>コウトウク</t>
    </rPh>
    <rPh sb="3" eb="5">
      <t>キヨスミ</t>
    </rPh>
    <phoneticPr fontId="1"/>
  </si>
  <si>
    <t>江東区大島1-2-31</t>
    <rPh sb="0" eb="3">
      <t>コウトウク</t>
    </rPh>
    <rPh sb="3" eb="5">
      <t>オオシマ</t>
    </rPh>
    <phoneticPr fontId="4"/>
  </si>
  <si>
    <t>江東区亀戸4-50-1</t>
    <rPh sb="0" eb="3">
      <t>コウトウク</t>
    </rPh>
    <rPh sb="3" eb="5">
      <t>カメイド</t>
    </rPh>
    <phoneticPr fontId="1"/>
  </si>
  <si>
    <t>江東区亀戸7-65-12</t>
    <rPh sb="0" eb="3">
      <t>コウトウク</t>
    </rPh>
    <rPh sb="3" eb="5">
      <t>カメイド</t>
    </rPh>
    <phoneticPr fontId="1"/>
  </si>
  <si>
    <t>江東区東雲2-16-1</t>
    <rPh sb="0" eb="3">
      <t>コウトウク</t>
    </rPh>
    <rPh sb="3" eb="5">
      <t>シノノメ</t>
    </rPh>
    <phoneticPr fontId="1"/>
  </si>
  <si>
    <t>足立区青井1-7-35</t>
    <rPh sb="0" eb="3">
      <t>アダチク</t>
    </rPh>
    <rPh sb="3" eb="5">
      <t>アオイ</t>
    </rPh>
    <phoneticPr fontId="1"/>
  </si>
  <si>
    <t>足立区中央本町1-3-9</t>
    <rPh sb="0" eb="3">
      <t>アダチク</t>
    </rPh>
    <rPh sb="3" eb="5">
      <t>チュウオウ</t>
    </rPh>
    <rPh sb="5" eb="7">
      <t>ホンチョウ</t>
    </rPh>
    <phoneticPr fontId="4"/>
  </si>
  <si>
    <t>足立区新田2-10-16</t>
    <rPh sb="0" eb="3">
      <t>アダチク</t>
    </rPh>
    <rPh sb="3" eb="5">
      <t>シンデン</t>
    </rPh>
    <phoneticPr fontId="1"/>
  </si>
  <si>
    <t>足立区江北5-7-1</t>
    <rPh sb="0" eb="3">
      <t>アダチク</t>
    </rPh>
    <rPh sb="3" eb="5">
      <t>コウホク</t>
    </rPh>
    <phoneticPr fontId="1"/>
  </si>
  <si>
    <t>足立区西綾瀬4－14－30</t>
    <rPh sb="0" eb="3">
      <t>アダチク</t>
    </rPh>
    <rPh sb="3" eb="6">
      <t>ニシアヤセ</t>
    </rPh>
    <phoneticPr fontId="1"/>
  </si>
  <si>
    <t>足立区東保木間2-10-1</t>
  </si>
  <si>
    <t>足立区千住旭町40-24</t>
    <rPh sb="0" eb="3">
      <t>アダチク</t>
    </rPh>
    <rPh sb="3" eb="5">
      <t>センジュ</t>
    </rPh>
    <rPh sb="5" eb="6">
      <t>アサヒ</t>
    </rPh>
    <rPh sb="6" eb="7">
      <t>マチ</t>
    </rPh>
    <phoneticPr fontId="1"/>
  </si>
  <si>
    <t>足立区千住2-11</t>
  </si>
  <si>
    <t>足立区西新井4-30-1</t>
  </si>
  <si>
    <t>足立区小台2ｰ1ｰ31</t>
  </si>
  <si>
    <t>葛飾区立石6-4-1</t>
  </si>
  <si>
    <t>葛飾区新宿3-14-1</t>
    <rPh sb="0" eb="3">
      <t>カツシカク</t>
    </rPh>
    <rPh sb="3" eb="5">
      <t>シンジュク</t>
    </rPh>
    <phoneticPr fontId="1"/>
  </si>
  <si>
    <t>葛飾区お花茶屋2-6-1</t>
    <rPh sb="0" eb="3">
      <t>カツシカク</t>
    </rPh>
    <rPh sb="4" eb="7">
      <t>ハナヂャヤ</t>
    </rPh>
    <phoneticPr fontId="1"/>
  </si>
  <si>
    <t>江戸川区南葛西1-11-1</t>
    <rPh sb="0" eb="4">
      <t>エドガワク</t>
    </rPh>
    <rPh sb="4" eb="5">
      <t>ミナミ</t>
    </rPh>
    <rPh sb="5" eb="7">
      <t>カサイ</t>
    </rPh>
    <phoneticPr fontId="4"/>
  </si>
  <si>
    <t>江戸川区本一色3-10-1</t>
    <rPh sb="0" eb="4">
      <t>エドガワク</t>
    </rPh>
    <rPh sb="4" eb="5">
      <t>モト</t>
    </rPh>
    <rPh sb="5" eb="7">
      <t>イッショク</t>
    </rPh>
    <phoneticPr fontId="1"/>
  </si>
  <si>
    <t>江戸川区臨海町2-1-1</t>
    <rPh sb="0" eb="4">
      <t>エドガワク</t>
    </rPh>
    <rPh sb="4" eb="7">
      <t>リンカイマチ</t>
    </rPh>
    <phoneticPr fontId="1"/>
  </si>
  <si>
    <t>江戸川区一之江7-68-1</t>
    <rPh sb="0" eb="4">
      <t>エドガワク</t>
    </rPh>
    <rPh sb="4" eb="7">
      <t>イチノエ</t>
    </rPh>
    <phoneticPr fontId="1"/>
  </si>
  <si>
    <t>台東区上野公園12-8</t>
    <rPh sb="0" eb="3">
      <t>タイトウク</t>
    </rPh>
    <rPh sb="3" eb="5">
      <t>ウエノ</t>
    </rPh>
    <rPh sb="5" eb="7">
      <t>コウエン</t>
    </rPh>
    <phoneticPr fontId="2"/>
  </si>
  <si>
    <t>葛飾区南水元4-21-1</t>
    <rPh sb="3" eb="4">
      <t>ミナミ</t>
    </rPh>
    <phoneticPr fontId="2"/>
  </si>
  <si>
    <t>葛飾区西亀有1-28-1</t>
    <rPh sb="3" eb="4">
      <t>ニシ</t>
    </rPh>
    <phoneticPr fontId="2"/>
  </si>
  <si>
    <t>文京区白山2-36-5</t>
    <rPh sb="0" eb="3">
      <t>ブンキョウク</t>
    </rPh>
    <rPh sb="3" eb="5">
      <t>ハクサン</t>
    </rPh>
    <phoneticPr fontId="4"/>
  </si>
  <si>
    <t>文京区小石川3-14-3</t>
    <rPh sb="0" eb="3">
      <t>ブンキョウク</t>
    </rPh>
    <rPh sb="3" eb="6">
      <t>コイシカワ</t>
    </rPh>
    <phoneticPr fontId="4"/>
  </si>
  <si>
    <t>文京区本郷1-2-15</t>
  </si>
  <si>
    <t>文京区千石3-29-8</t>
    <rPh sb="0" eb="3">
      <t>ブンキョウク</t>
    </rPh>
    <rPh sb="3" eb="5">
      <t>センゴク</t>
    </rPh>
    <phoneticPr fontId="4"/>
  </si>
  <si>
    <t>文京区関口3-8-1</t>
  </si>
  <si>
    <t>文京区大塚5-40-10</t>
  </si>
  <si>
    <t>文京区本駒込6-18-3</t>
  </si>
  <si>
    <t>文京区本駒込2-29-1</t>
    <rPh sb="0" eb="3">
      <t>ブンキョウク</t>
    </rPh>
    <rPh sb="3" eb="6">
      <t>ホンコマゴメ</t>
    </rPh>
    <phoneticPr fontId="4"/>
  </si>
  <si>
    <t>文京区大塚1-9-1</t>
  </si>
  <si>
    <t>文京区小石川4-2-1</t>
    <rPh sb="0" eb="3">
      <t>ブンキョウク</t>
    </rPh>
    <rPh sb="3" eb="6">
      <t>コイシカワ</t>
    </rPh>
    <phoneticPr fontId="4"/>
  </si>
  <si>
    <t>文京区向丘1-11-18</t>
  </si>
  <si>
    <t>文京区本郷1-3-9</t>
    <rPh sb="0" eb="3">
      <t>ブンキョウク</t>
    </rPh>
    <rPh sb="3" eb="5">
      <t>ホンゴウ</t>
    </rPh>
    <phoneticPr fontId="1"/>
  </si>
  <si>
    <t>文京区大塚1-5-9</t>
  </si>
  <si>
    <t>文京区白山5-6-6</t>
  </si>
  <si>
    <t>文京区白山5-13-5</t>
  </si>
  <si>
    <t>文京区千駄木5-6-25</t>
  </si>
  <si>
    <t>文京区本駒込2-29-29</t>
  </si>
  <si>
    <t>文京区春日1-13-27</t>
    <rPh sb="0" eb="3">
      <t>ブンキョウク</t>
    </rPh>
    <rPh sb="3" eb="5">
      <t>カスガ</t>
    </rPh>
    <phoneticPr fontId="4"/>
  </si>
  <si>
    <t>北区王子6-8-8</t>
    <rPh sb="0" eb="2">
      <t>キタク</t>
    </rPh>
    <rPh sb="2" eb="4">
      <t>オウジ</t>
    </rPh>
    <phoneticPr fontId="4"/>
  </si>
  <si>
    <t>北区滝野川3-54-7</t>
    <rPh sb="0" eb="2">
      <t>キタク</t>
    </rPh>
    <rPh sb="2" eb="5">
      <t>タキノガワ</t>
    </rPh>
    <phoneticPr fontId="4"/>
  </si>
  <si>
    <t>北区中里3-12-2</t>
    <rPh sb="0" eb="2">
      <t>キタク</t>
    </rPh>
    <rPh sb="2" eb="4">
      <t>ナカザト</t>
    </rPh>
    <phoneticPr fontId="4"/>
  </si>
  <si>
    <t>北区滝野川1-51-12</t>
    <rPh sb="0" eb="2">
      <t>キタク</t>
    </rPh>
    <rPh sb="2" eb="5">
      <t>タキノガワ</t>
    </rPh>
    <phoneticPr fontId="4"/>
  </si>
  <si>
    <t>北区王子本町1-17-13</t>
  </si>
  <si>
    <t>北区王子6-1-10</t>
    <rPh sb="0" eb="2">
      <t>キタク</t>
    </rPh>
    <rPh sb="2" eb="4">
      <t>オウジ</t>
    </rPh>
    <phoneticPr fontId="4"/>
  </si>
  <si>
    <t>北区中里3-12-1</t>
  </si>
  <si>
    <t>北区東十条6-9-13</t>
    <rPh sb="0" eb="2">
      <t>キタク</t>
    </rPh>
    <rPh sb="2" eb="5">
      <t>ヒガシジュウジョウ</t>
    </rPh>
    <phoneticPr fontId="1"/>
  </si>
  <si>
    <t>北区豊島8-26-9</t>
    <rPh sb="2" eb="4">
      <t>トシマ</t>
    </rPh>
    <phoneticPr fontId="4"/>
  </si>
  <si>
    <t>板橋区徳丸2-17-1</t>
    <rPh sb="0" eb="3">
      <t>イタバシク</t>
    </rPh>
    <rPh sb="3" eb="5">
      <t>トクマル</t>
    </rPh>
    <phoneticPr fontId="1"/>
  </si>
  <si>
    <t>板橋区稲荷台27-1</t>
    <rPh sb="0" eb="3">
      <t>イタバシク</t>
    </rPh>
    <rPh sb="3" eb="5">
      <t>イナリ</t>
    </rPh>
    <rPh sb="5" eb="6">
      <t>ダイ</t>
    </rPh>
    <phoneticPr fontId="1"/>
  </si>
  <si>
    <t>板橋区加賀1-18-1</t>
    <rPh sb="0" eb="3">
      <t>イタバシク</t>
    </rPh>
    <rPh sb="3" eb="5">
      <t>カガ</t>
    </rPh>
    <phoneticPr fontId="4"/>
  </si>
  <si>
    <t>板橋区富士見町28-1</t>
    <rPh sb="0" eb="3">
      <t>イタバシク</t>
    </rPh>
    <rPh sb="3" eb="7">
      <t>フジミチョウ</t>
    </rPh>
    <phoneticPr fontId="1"/>
  </si>
  <si>
    <t>荒川区西日暮里4-2-4</t>
  </si>
  <si>
    <t>荒川区東尾久6-34-24</t>
  </si>
  <si>
    <t>荒川区東日暮里5-14-1</t>
  </si>
  <si>
    <t>文京区大塚2-1-1</t>
    <rPh sb="0" eb="3">
      <t>ブンキョウク</t>
    </rPh>
    <rPh sb="3" eb="5">
      <t>オオツカ</t>
    </rPh>
    <phoneticPr fontId="2"/>
  </si>
  <si>
    <t>北区栄町35-4</t>
    <rPh sb="0" eb="2">
      <t>キタク</t>
    </rPh>
    <rPh sb="2" eb="4">
      <t>サカエチョウ</t>
    </rPh>
    <phoneticPr fontId="2"/>
  </si>
  <si>
    <t>北区赤羽台4-2-14</t>
    <rPh sb="0" eb="2">
      <t>キタク</t>
    </rPh>
    <rPh sb="2" eb="5">
      <t>アカバネダイ</t>
    </rPh>
    <phoneticPr fontId="4"/>
  </si>
  <si>
    <t>千代田区九段北2-2-1</t>
    <rPh sb="0" eb="4">
      <t>チヨダク</t>
    </rPh>
    <rPh sb="4" eb="6">
      <t>クダン</t>
    </rPh>
    <rPh sb="6" eb="7">
      <t>キタ</t>
    </rPh>
    <phoneticPr fontId="1"/>
  </si>
  <si>
    <t>千代田区三番町12</t>
    <rPh sb="0" eb="4">
      <t>チヨダク</t>
    </rPh>
    <rPh sb="4" eb="5">
      <t>サン</t>
    </rPh>
    <rPh sb="5" eb="7">
      <t>バンチョウ</t>
    </rPh>
    <phoneticPr fontId="4"/>
  </si>
  <si>
    <t>千代田区神田錦町3-1</t>
  </si>
  <si>
    <t>千代田区麹町3-8</t>
  </si>
  <si>
    <t>千代田区神田錦町3-1　　　　　　　　　　　　</t>
  </si>
  <si>
    <t>千代田区三崎町1-4-16</t>
    <rPh sb="4" eb="7">
      <t>ミサキチョウ</t>
    </rPh>
    <phoneticPr fontId="4"/>
  </si>
  <si>
    <t>千代田区九段南2-1-32</t>
    <rPh sb="0" eb="4">
      <t>チヨダク</t>
    </rPh>
    <rPh sb="4" eb="6">
      <t>クダン</t>
    </rPh>
    <rPh sb="6" eb="7">
      <t>ミナミ</t>
    </rPh>
    <phoneticPr fontId="4"/>
  </si>
  <si>
    <t>新宿区内藤町11-4</t>
    <rPh sb="0" eb="3">
      <t>シンジュクク</t>
    </rPh>
    <rPh sb="3" eb="6">
      <t>ナイトウチョウ</t>
    </rPh>
    <phoneticPr fontId="1"/>
  </si>
  <si>
    <t>渋谷区渋谷1-21-18</t>
    <rPh sb="0" eb="3">
      <t>シブヤク</t>
    </rPh>
    <rPh sb="3" eb="5">
      <t>シブヤ</t>
    </rPh>
    <phoneticPr fontId="4"/>
  </si>
  <si>
    <t>豊島区千早3-46-21</t>
    <rPh sb="0" eb="3">
      <t>トシマク</t>
    </rPh>
    <rPh sb="3" eb="5">
      <t>チハヤ</t>
    </rPh>
    <phoneticPr fontId="1"/>
  </si>
  <si>
    <t>豊島区高松3-6-7</t>
    <rPh sb="0" eb="3">
      <t>トシマク</t>
    </rPh>
    <rPh sb="3" eb="5">
      <t>タカマツ</t>
    </rPh>
    <phoneticPr fontId="1"/>
  </si>
  <si>
    <t>豊島区西池袋5-16-5</t>
  </si>
  <si>
    <t>中央区日本橋馬喰町2-7-6</t>
    <rPh sb="0" eb="3">
      <t>チュウオウク</t>
    </rPh>
    <rPh sb="3" eb="5">
      <t>ニホン</t>
    </rPh>
    <rPh sb="5" eb="6">
      <t>バシ</t>
    </rPh>
    <rPh sb="6" eb="9">
      <t>バクロチョウ</t>
    </rPh>
    <phoneticPr fontId="4"/>
  </si>
  <si>
    <t>中央区晴海1-2-1</t>
  </si>
  <si>
    <t>千代田区猿楽町2-3-6</t>
    <rPh sb="4" eb="7">
      <t>サルガクチョウ</t>
    </rPh>
    <phoneticPr fontId="2"/>
  </si>
  <si>
    <t>新宿区富久町7-30</t>
    <rPh sb="0" eb="3">
      <t>シンジュクク</t>
    </rPh>
    <rPh sb="3" eb="6">
      <t>トミヒサチョウ</t>
    </rPh>
    <phoneticPr fontId="2"/>
  </si>
  <si>
    <t>新宿区富久町22-1</t>
    <rPh sb="0" eb="3">
      <t>シンジュクク</t>
    </rPh>
    <rPh sb="3" eb="6">
      <t>トミヒサチョウ</t>
    </rPh>
    <phoneticPr fontId="2"/>
  </si>
  <si>
    <t>港区三田1-4-46</t>
    <rPh sb="0" eb="2">
      <t>ミナトク</t>
    </rPh>
    <rPh sb="2" eb="4">
      <t>ミタ</t>
    </rPh>
    <phoneticPr fontId="4"/>
  </si>
  <si>
    <t>港区海岸1-8-25</t>
    <rPh sb="0" eb="2">
      <t>ミナトク</t>
    </rPh>
    <rPh sb="2" eb="4">
      <t>カイガン</t>
    </rPh>
    <phoneticPr fontId="1"/>
  </si>
  <si>
    <t>港区元麻布2-3-29</t>
  </si>
  <si>
    <t>港区芝公園3-5-37</t>
  </si>
  <si>
    <t>港区白金台2-26-5</t>
  </si>
  <si>
    <t>港区芝公園3-1-36</t>
  </si>
  <si>
    <t>港区高輪2-1-32</t>
  </si>
  <si>
    <t>港区高輪2-2-16</t>
    <rPh sb="0" eb="2">
      <t>ミナトク</t>
    </rPh>
    <rPh sb="2" eb="4">
      <t>タカナワ</t>
    </rPh>
    <phoneticPr fontId="4"/>
  </si>
  <si>
    <t>港区白金台1-2-37</t>
  </si>
  <si>
    <t>港区三田4-14-16</t>
  </si>
  <si>
    <t>港区三田2-17-23</t>
    <rPh sb="0" eb="2">
      <t>ミナトク</t>
    </rPh>
    <rPh sb="2" eb="4">
      <t>ミタ</t>
    </rPh>
    <phoneticPr fontId="1"/>
  </si>
  <si>
    <t>港区南麻布5-1-14</t>
    <rPh sb="0" eb="2">
      <t>ミナトク</t>
    </rPh>
    <rPh sb="2" eb="3">
      <t>ミナミ</t>
    </rPh>
    <rPh sb="3" eb="5">
      <t>アザブ</t>
    </rPh>
    <phoneticPr fontId="4"/>
  </si>
  <si>
    <t>港区六本木5-14-40</t>
    <rPh sb="0" eb="2">
      <t>ミナトク</t>
    </rPh>
    <rPh sb="2" eb="5">
      <t>ロッポンギ</t>
    </rPh>
    <phoneticPr fontId="1"/>
  </si>
  <si>
    <t>港区白金4-11-1</t>
    <rPh sb="0" eb="2">
      <t>ミナトク</t>
    </rPh>
    <rPh sb="2" eb="4">
      <t>シロカネ</t>
    </rPh>
    <phoneticPr fontId="1"/>
  </si>
  <si>
    <t>品川区北品川3-3-12</t>
    <rPh sb="0" eb="3">
      <t>シナガワク</t>
    </rPh>
    <rPh sb="3" eb="6">
      <t>キタシナガワ</t>
    </rPh>
    <phoneticPr fontId="1"/>
  </si>
  <si>
    <t>品川区東大井1-10-40</t>
    <rPh sb="0" eb="3">
      <t>シナガワク</t>
    </rPh>
    <rPh sb="3" eb="4">
      <t>ヒガシ</t>
    </rPh>
    <rPh sb="4" eb="6">
      <t>オオイ</t>
    </rPh>
    <phoneticPr fontId="2"/>
  </si>
  <si>
    <t>目黒区八雲1-1-2</t>
    <rPh sb="0" eb="3">
      <t>メグロク</t>
    </rPh>
    <rPh sb="3" eb="5">
      <t>ヤクモ</t>
    </rPh>
    <phoneticPr fontId="1"/>
  </si>
  <si>
    <t>目黒区自由が丘2-21-1</t>
    <rPh sb="0" eb="3">
      <t>メグロク</t>
    </rPh>
    <rPh sb="3" eb="7">
      <t>ジユウガオカ</t>
    </rPh>
    <phoneticPr fontId="4"/>
  </si>
  <si>
    <t>目黒区下目黒4-10-24</t>
    <rPh sb="0" eb="3">
      <t>メグロク</t>
    </rPh>
    <rPh sb="3" eb="6">
      <t>シモメグロ</t>
    </rPh>
    <phoneticPr fontId="1"/>
  </si>
  <si>
    <t>大田区東六郷2-18-2</t>
    <rPh sb="0" eb="3">
      <t>オオタク</t>
    </rPh>
    <rPh sb="3" eb="6">
      <t>ヒガシロクゴウ</t>
    </rPh>
    <phoneticPr fontId="1"/>
  </si>
  <si>
    <t>大田区西馬込1-5-1</t>
    <rPh sb="0" eb="3">
      <t>オオタク</t>
    </rPh>
    <rPh sb="3" eb="6">
      <t>ニシマゴメ</t>
    </rPh>
    <phoneticPr fontId="1"/>
  </si>
  <si>
    <t>大田区久が原1-14-1</t>
    <rPh sb="0" eb="3">
      <t>オオタク</t>
    </rPh>
    <rPh sb="3" eb="4">
      <t>ク</t>
    </rPh>
    <rPh sb="5" eb="6">
      <t>ハラ</t>
    </rPh>
    <phoneticPr fontId="1"/>
  </si>
  <si>
    <t>大田区大森東1-33-1</t>
    <rPh sb="0" eb="3">
      <t>オオタク</t>
    </rPh>
    <rPh sb="3" eb="5">
      <t>オオモリ</t>
    </rPh>
    <rPh sb="5" eb="6">
      <t>ヒガシ</t>
    </rPh>
    <phoneticPr fontId="1"/>
  </si>
  <si>
    <t>大田区本羽田1-4-1</t>
    <rPh sb="0" eb="3">
      <t>オオタク</t>
    </rPh>
    <rPh sb="3" eb="6">
      <t>ホンハネダ</t>
    </rPh>
    <phoneticPr fontId="1"/>
  </si>
  <si>
    <t>目黒区碑文谷4-17-16</t>
    <rPh sb="0" eb="3">
      <t>メグロク</t>
    </rPh>
    <rPh sb="3" eb="6">
      <t>ヒモンヤ</t>
    </rPh>
    <phoneticPr fontId="2"/>
  </si>
  <si>
    <t>大田区中馬込3-11-10</t>
    <rPh sb="0" eb="3">
      <t>オオタク</t>
    </rPh>
    <rPh sb="3" eb="6">
      <t>ナカマゴメ</t>
    </rPh>
    <phoneticPr fontId="2"/>
  </si>
  <si>
    <t>大田区本羽田3-11-5</t>
    <rPh sb="0" eb="3">
      <t>オオタク</t>
    </rPh>
    <rPh sb="3" eb="4">
      <t>ホン</t>
    </rPh>
    <rPh sb="4" eb="6">
      <t>ハネダ</t>
    </rPh>
    <phoneticPr fontId="2"/>
  </si>
  <si>
    <t>三宅村坪田4586</t>
    <rPh sb="0" eb="2">
      <t>ミヤケ</t>
    </rPh>
    <rPh sb="2" eb="3">
      <t>ムラ</t>
    </rPh>
    <rPh sb="3" eb="5">
      <t>ツボタ</t>
    </rPh>
    <phoneticPr fontId="2"/>
  </si>
  <si>
    <t>小笠原村父島字清瀬</t>
    <rPh sb="6" eb="7">
      <t>ジ</t>
    </rPh>
    <phoneticPr fontId="2"/>
  </si>
  <si>
    <t>大島町差木地字下原996-1</t>
    <rPh sb="6" eb="7">
      <t>ジ</t>
    </rPh>
    <phoneticPr fontId="2"/>
  </si>
  <si>
    <t>中野区野方3-5-5</t>
    <rPh sb="0" eb="3">
      <t>ナカノク</t>
    </rPh>
    <rPh sb="3" eb="5">
      <t>ノカタ</t>
    </rPh>
    <phoneticPr fontId="1"/>
  </si>
  <si>
    <t>中野区本町6-38-1</t>
    <rPh sb="0" eb="3">
      <t>ナカノク</t>
    </rPh>
    <rPh sb="3" eb="5">
      <t>ホンマチ</t>
    </rPh>
    <phoneticPr fontId="1"/>
  </si>
  <si>
    <t>中野区上高田5-44-3</t>
    <rPh sb="0" eb="3">
      <t>ナカノク</t>
    </rPh>
    <rPh sb="3" eb="6">
      <t>カミタカダ</t>
    </rPh>
    <phoneticPr fontId="1"/>
  </si>
  <si>
    <t>中野区上高田2-3-7</t>
    <rPh sb="0" eb="3">
      <t>ナカノク</t>
    </rPh>
    <rPh sb="3" eb="4">
      <t>ウエ</t>
    </rPh>
    <rPh sb="4" eb="6">
      <t>タカダ</t>
    </rPh>
    <phoneticPr fontId="1"/>
  </si>
  <si>
    <t>中野区東中野3-3-4</t>
    <rPh sb="0" eb="3">
      <t>ナカノク</t>
    </rPh>
    <rPh sb="3" eb="6">
      <t>ヒガシナカノ</t>
    </rPh>
    <phoneticPr fontId="1"/>
  </si>
  <si>
    <t>中野区中央2-28-3</t>
    <rPh sb="0" eb="3">
      <t>ナカノク</t>
    </rPh>
    <rPh sb="3" eb="5">
      <t>チュウオウ</t>
    </rPh>
    <phoneticPr fontId="1"/>
  </si>
  <si>
    <t>中野区南台1-15-1</t>
    <rPh sb="0" eb="3">
      <t>ナカノク</t>
    </rPh>
    <rPh sb="3" eb="5">
      <t>ミナミダイ</t>
    </rPh>
    <phoneticPr fontId="1"/>
  </si>
  <si>
    <t>杉並区阿佐谷南2-30-17</t>
    <rPh sb="0" eb="3">
      <t>スギナミク</t>
    </rPh>
    <rPh sb="3" eb="6">
      <t>アサガヤ</t>
    </rPh>
    <rPh sb="6" eb="7">
      <t>ミナミ</t>
    </rPh>
    <phoneticPr fontId="1"/>
  </si>
  <si>
    <t>杉並区和泉4-4-1</t>
    <rPh sb="0" eb="3">
      <t>スギナミク</t>
    </rPh>
    <rPh sb="3" eb="5">
      <t>イズミ</t>
    </rPh>
    <phoneticPr fontId="4"/>
  </si>
  <si>
    <t>杉並区堀ノ内2-41-15</t>
  </si>
  <si>
    <t>杉並区久我山4-29－60</t>
  </si>
  <si>
    <t>練馬区大泉町3-5-7</t>
    <rPh sb="0" eb="3">
      <t>ネリマク</t>
    </rPh>
    <rPh sb="3" eb="6">
      <t>オオイズミマチ</t>
    </rPh>
    <phoneticPr fontId="1"/>
  </si>
  <si>
    <t>練馬区旭町2-1-35</t>
    <rPh sb="0" eb="3">
      <t>ネリマク</t>
    </rPh>
    <rPh sb="3" eb="5">
      <t>アサヒチョウ</t>
    </rPh>
    <phoneticPr fontId="1"/>
  </si>
  <si>
    <t>練馬区貫井3-45-19</t>
    <rPh sb="0" eb="3">
      <t>ネリマク</t>
    </rPh>
    <rPh sb="3" eb="5">
      <t>ヌクイ</t>
    </rPh>
    <phoneticPr fontId="1"/>
  </si>
  <si>
    <t>練馬区豊玉上1-26-1</t>
  </si>
  <si>
    <t>練馬区東大泉5-22-1</t>
    <rPh sb="0" eb="3">
      <t>ネリマク</t>
    </rPh>
    <rPh sb="3" eb="6">
      <t>ヒガシオオイズミ</t>
    </rPh>
    <phoneticPr fontId="2"/>
  </si>
  <si>
    <t>世田谷区成城6-1-20</t>
    <rPh sb="0" eb="4">
      <t>セタガヤク</t>
    </rPh>
    <rPh sb="4" eb="6">
      <t>セイジョウ</t>
    </rPh>
    <phoneticPr fontId="4"/>
  </si>
  <si>
    <t>世田谷区松原2-17-22</t>
    <rPh sb="0" eb="4">
      <t>セタガヤク</t>
    </rPh>
    <rPh sb="4" eb="6">
      <t>マツバラ</t>
    </rPh>
    <phoneticPr fontId="1"/>
  </si>
  <si>
    <t>世田谷区船橋3-18-1</t>
    <rPh sb="0" eb="4">
      <t>セタガヤク</t>
    </rPh>
    <rPh sb="4" eb="6">
      <t>フナバシ</t>
    </rPh>
    <phoneticPr fontId="4"/>
  </si>
  <si>
    <t>世田谷区太子堂1-7-57</t>
  </si>
  <si>
    <t>世田谷区成城9-25-1</t>
    <rPh sb="0" eb="4">
      <t>セタガヤク</t>
    </rPh>
    <rPh sb="4" eb="6">
      <t>セイジョウ</t>
    </rPh>
    <phoneticPr fontId="1"/>
  </si>
  <si>
    <t>世田谷区宮坂1-5-30</t>
    <rPh sb="0" eb="4">
      <t>セタガヤク</t>
    </rPh>
    <rPh sb="4" eb="6">
      <t>ミヤサカ</t>
    </rPh>
    <phoneticPr fontId="1"/>
  </si>
  <si>
    <t>世田谷区岡本2-9-1</t>
    <rPh sb="0" eb="4">
      <t>セタガヤク</t>
    </rPh>
    <rPh sb="4" eb="6">
      <t>オカモト</t>
    </rPh>
    <phoneticPr fontId="1"/>
  </si>
  <si>
    <t>世田谷区船橋5-8-1</t>
    <rPh sb="0" eb="4">
      <t>セタガヤク</t>
    </rPh>
    <rPh sb="4" eb="6">
      <t>フナバシ</t>
    </rPh>
    <phoneticPr fontId="1"/>
  </si>
  <si>
    <t>世田谷区等々力8-10-1</t>
    <rPh sb="0" eb="4">
      <t>セタガヤク</t>
    </rPh>
    <rPh sb="4" eb="7">
      <t>トドロキ</t>
    </rPh>
    <phoneticPr fontId="1"/>
  </si>
  <si>
    <t>町田市木曽西3-5-1</t>
    <rPh sb="0" eb="3">
      <t>マチダシ</t>
    </rPh>
    <rPh sb="3" eb="5">
      <t>キソ</t>
    </rPh>
    <rPh sb="5" eb="6">
      <t>ニシ</t>
    </rPh>
    <phoneticPr fontId="1"/>
  </si>
  <si>
    <t>町田市成瀬7－4－1</t>
  </si>
  <si>
    <t>町田市野津田町2001</t>
    <rPh sb="0" eb="3">
      <t>マチダシ</t>
    </rPh>
    <rPh sb="3" eb="7">
      <t>ノヅタマチ</t>
    </rPh>
    <phoneticPr fontId="4"/>
  </si>
  <si>
    <t>町田市忠生1-20-2</t>
    <rPh sb="0" eb="3">
      <t>マチダシ</t>
    </rPh>
    <rPh sb="3" eb="5">
      <t>タダオ</t>
    </rPh>
    <phoneticPr fontId="1"/>
  </si>
  <si>
    <t>町田市玉川学園6-1-1高学年</t>
    <rPh sb="12" eb="15">
      <t>コウガクネン</t>
    </rPh>
    <phoneticPr fontId="1"/>
  </si>
  <si>
    <t>町田市山崎町1453-1</t>
  </si>
  <si>
    <t>稲城市坂浜1434-3</t>
    <rPh sb="0" eb="3">
      <t>イナギシ</t>
    </rPh>
    <rPh sb="3" eb="5">
      <t>サカハマ</t>
    </rPh>
    <phoneticPr fontId="1"/>
  </si>
  <si>
    <t>世田谷区粕谷3-8-1</t>
    <rPh sb="0" eb="4">
      <t>セタガヤク</t>
    </rPh>
    <rPh sb="4" eb="6">
      <t>カスヤ</t>
    </rPh>
    <phoneticPr fontId="2"/>
  </si>
  <si>
    <t>世田谷区喜多見8－15－33</t>
    <rPh sb="0" eb="4">
      <t>セタガヤク</t>
    </rPh>
    <rPh sb="4" eb="7">
      <t>キタミ</t>
    </rPh>
    <phoneticPr fontId="1"/>
  </si>
  <si>
    <t>町田市小山ケ丘4-6-8</t>
    <rPh sb="0" eb="3">
      <t>マチダシ</t>
    </rPh>
    <rPh sb="3" eb="5">
      <t>コヤマ</t>
    </rPh>
    <rPh sb="6" eb="7">
      <t>オカ</t>
    </rPh>
    <phoneticPr fontId="2"/>
  </si>
  <si>
    <t>立川市曙町3-29-37</t>
    <rPh sb="0" eb="2">
      <t>タチカワ</t>
    </rPh>
    <rPh sb="2" eb="3">
      <t>シ</t>
    </rPh>
    <rPh sb="3" eb="5">
      <t>アケボノチョウ</t>
    </rPh>
    <phoneticPr fontId="1"/>
  </si>
  <si>
    <t>立川市高松町3-12-1</t>
    <rPh sb="0" eb="3">
      <t>タチカワシ</t>
    </rPh>
    <rPh sb="3" eb="6">
      <t>タカマツチョウ</t>
    </rPh>
    <phoneticPr fontId="1"/>
  </si>
  <si>
    <t>三鷹市牟礼4-15-22</t>
  </si>
  <si>
    <t>三鷹市牟礼4-3-1</t>
    <rPh sb="0" eb="3">
      <t>ミタカシ</t>
    </rPh>
    <rPh sb="3" eb="5">
      <t>ムレイ</t>
    </rPh>
    <phoneticPr fontId="1"/>
  </si>
  <si>
    <t>府中市栄町3-3-1</t>
  </si>
  <si>
    <t>府中市押立町4-21</t>
  </si>
  <si>
    <t>昭島市拝島町4-13-1</t>
    <rPh sb="0" eb="3">
      <t>アキシマシ</t>
    </rPh>
    <rPh sb="3" eb="6">
      <t>ハイジマチョウ</t>
    </rPh>
    <phoneticPr fontId="3"/>
  </si>
  <si>
    <t>昭島市拝島町5-11-15</t>
    <rPh sb="0" eb="3">
      <t>アキシマシ</t>
    </rPh>
    <rPh sb="3" eb="5">
      <t>ハイジマ</t>
    </rPh>
    <rPh sb="5" eb="6">
      <t>チョウ</t>
    </rPh>
    <phoneticPr fontId="1"/>
  </si>
  <si>
    <t>調布市若葉町1-46-1</t>
  </si>
  <si>
    <t>調布市富士見町4-23-25</t>
    <rPh sb="0" eb="3">
      <t>チョウフシ</t>
    </rPh>
    <rPh sb="3" eb="7">
      <t>フジミチョウ</t>
    </rPh>
    <phoneticPr fontId="1"/>
  </si>
  <si>
    <t>多摩市永山5-22</t>
    <rPh sb="0" eb="3">
      <t>タマシ</t>
    </rPh>
    <rPh sb="3" eb="5">
      <t>ナガヤマ</t>
    </rPh>
    <phoneticPr fontId="1"/>
  </si>
  <si>
    <t>多摩市唐木田2-7-1</t>
    <rPh sb="0" eb="3">
      <t>タマシ</t>
    </rPh>
    <rPh sb="3" eb="6">
      <t>カラキダ</t>
    </rPh>
    <phoneticPr fontId="1"/>
  </si>
  <si>
    <t>日野市石田1-190-1</t>
    <rPh sb="0" eb="3">
      <t>ヒノシ</t>
    </rPh>
    <rPh sb="3" eb="5">
      <t>イシダ</t>
    </rPh>
    <phoneticPr fontId="1"/>
  </si>
  <si>
    <t>八王子市長房町420-2</t>
    <rPh sb="0" eb="4">
      <t>ハチオウジシ</t>
    </rPh>
    <rPh sb="4" eb="5">
      <t>ナガ</t>
    </rPh>
    <rPh sb="5" eb="6">
      <t>フサ</t>
    </rPh>
    <rPh sb="6" eb="7">
      <t>チョウ</t>
    </rPh>
    <phoneticPr fontId="1"/>
  </si>
  <si>
    <t>八王子市千人町4-8-1</t>
    <rPh sb="0" eb="3">
      <t>ハチオウジ</t>
    </rPh>
    <rPh sb="3" eb="4">
      <t>シ</t>
    </rPh>
    <rPh sb="4" eb="6">
      <t>センニン</t>
    </rPh>
    <rPh sb="6" eb="7">
      <t>チョウ</t>
    </rPh>
    <phoneticPr fontId="1"/>
  </si>
  <si>
    <t>八王子市館町1097-136</t>
    <rPh sb="0" eb="4">
      <t>ハチオウジシ</t>
    </rPh>
    <rPh sb="4" eb="5">
      <t>タテ</t>
    </rPh>
    <rPh sb="5" eb="6">
      <t>チョウ</t>
    </rPh>
    <phoneticPr fontId="1"/>
  </si>
  <si>
    <t>八王子市館町2600</t>
    <rPh sb="0" eb="4">
      <t>ハチオウジシ</t>
    </rPh>
    <rPh sb="4" eb="5">
      <t>タテ</t>
    </rPh>
    <rPh sb="5" eb="6">
      <t>マチ</t>
    </rPh>
    <phoneticPr fontId="1"/>
  </si>
  <si>
    <t>八王子市上川町3766</t>
    <rPh sb="0" eb="3">
      <t>ハチオウジ</t>
    </rPh>
    <rPh sb="3" eb="4">
      <t>シ</t>
    </rPh>
    <rPh sb="4" eb="5">
      <t>ウエ</t>
    </rPh>
    <rPh sb="5" eb="6">
      <t>カワ</t>
    </rPh>
    <rPh sb="6" eb="7">
      <t>マチ</t>
    </rPh>
    <phoneticPr fontId="1"/>
  </si>
  <si>
    <t>八王子市椚田町1220-2</t>
    <rPh sb="0" eb="4">
      <t>ハチオウジシ</t>
    </rPh>
    <rPh sb="4" eb="5">
      <t>クヌギ</t>
    </rPh>
    <rPh sb="5" eb="6">
      <t>タ</t>
    </rPh>
    <rPh sb="6" eb="7">
      <t>マチ</t>
    </rPh>
    <phoneticPr fontId="1"/>
  </si>
  <si>
    <t>国立市西2-12-19</t>
    <rPh sb="3" eb="4">
      <t>ニシ</t>
    </rPh>
    <phoneticPr fontId="2"/>
  </si>
  <si>
    <t>小金井市本町6-8-9</t>
    <rPh sb="0" eb="4">
      <t>コガネイシ</t>
    </rPh>
    <rPh sb="4" eb="6">
      <t>ホンチョウ</t>
    </rPh>
    <phoneticPr fontId="1"/>
  </si>
  <si>
    <t>小平市小川町1-502-95</t>
    <rPh sb="0" eb="3">
      <t>コダイラシ</t>
    </rPh>
    <rPh sb="3" eb="6">
      <t>オガワチョウ</t>
    </rPh>
    <phoneticPr fontId="1"/>
  </si>
  <si>
    <t>小平市大沼町5-3-7</t>
    <rPh sb="5" eb="6">
      <t>チョウ</t>
    </rPh>
    <phoneticPr fontId="1"/>
  </si>
  <si>
    <t>西東京市向台町1-9-1</t>
    <rPh sb="0" eb="3">
      <t>ニシトウキョウ</t>
    </rPh>
    <rPh sb="3" eb="4">
      <t>シ</t>
    </rPh>
    <phoneticPr fontId="3"/>
  </si>
  <si>
    <t>西東京市西原町4-5-85</t>
    <rPh sb="0" eb="4">
      <t>ニシトウキョウシ</t>
    </rPh>
    <rPh sb="4" eb="7">
      <t>ニシハラチョウ</t>
    </rPh>
    <phoneticPr fontId="1"/>
  </si>
  <si>
    <t>西東京市住吉町5-8-23</t>
    <rPh sb="0" eb="3">
      <t>ニシトウキョウ</t>
    </rPh>
    <rPh sb="3" eb="4">
      <t>シ</t>
    </rPh>
    <phoneticPr fontId="3"/>
  </si>
  <si>
    <t>西東京市新町1-1-20</t>
    <rPh sb="0" eb="3">
      <t>ニシトウキョウ</t>
    </rPh>
    <phoneticPr fontId="1"/>
  </si>
  <si>
    <t>清瀬市松山3-1-56</t>
    <rPh sb="0" eb="3">
      <t>キヨセシ</t>
    </rPh>
    <rPh sb="3" eb="5">
      <t>マツヤマ</t>
    </rPh>
    <phoneticPr fontId="1"/>
  </si>
  <si>
    <t>清瀬市梅園3-14-47</t>
    <rPh sb="0" eb="3">
      <t>キヨセシ</t>
    </rPh>
    <rPh sb="3" eb="5">
      <t>ウメゾノ</t>
    </rPh>
    <phoneticPr fontId="1"/>
  </si>
  <si>
    <t>東久留米市幸町5-8-46</t>
    <rPh sb="0" eb="5">
      <t>ヒガシクルメシ</t>
    </rPh>
    <rPh sb="5" eb="7">
      <t>サイワイチョウ</t>
    </rPh>
    <phoneticPr fontId="1"/>
  </si>
  <si>
    <t>東久留米市学園町1-8-15</t>
    <rPh sb="0" eb="5">
      <t>ヒガシクルメシ</t>
    </rPh>
    <rPh sb="5" eb="8">
      <t>ガクエンマチ</t>
    </rPh>
    <phoneticPr fontId="1"/>
  </si>
  <si>
    <t>国分寺市本町1-2-1</t>
    <rPh sb="0" eb="4">
      <t>コクブンジシ</t>
    </rPh>
    <rPh sb="4" eb="6">
      <t>ホンチョウ</t>
    </rPh>
    <phoneticPr fontId="3"/>
  </si>
  <si>
    <t>武蔵村山市大南4-64-5</t>
    <rPh sb="0" eb="4">
      <t>ムサシムラヤマ</t>
    </rPh>
    <rPh sb="5" eb="7">
      <t>オオミナミ</t>
    </rPh>
    <phoneticPr fontId="1"/>
  </si>
  <si>
    <t>武蔵村山市大南4-62-1</t>
    <rPh sb="0" eb="5">
      <t>ムサシムラヤマシ</t>
    </rPh>
    <rPh sb="5" eb="7">
      <t>オオミナミ</t>
    </rPh>
    <phoneticPr fontId="1"/>
  </si>
  <si>
    <t>青梅市裏宿町580</t>
    <rPh sb="0" eb="3">
      <t>オウメシ</t>
    </rPh>
    <rPh sb="3" eb="4">
      <t>ウラ</t>
    </rPh>
    <rPh sb="4" eb="5">
      <t>ヤド</t>
    </rPh>
    <rPh sb="5" eb="6">
      <t>マチ</t>
    </rPh>
    <phoneticPr fontId="1"/>
  </si>
  <si>
    <t>東村山市恩田町4-26-1</t>
    <rPh sb="5" eb="6">
      <t>タ</t>
    </rPh>
    <phoneticPr fontId="2"/>
  </si>
  <si>
    <t>西東京市向台町5-4-34</t>
    <rPh sb="0" eb="3">
      <t>ニシトウキョウ</t>
    </rPh>
    <rPh sb="6" eb="7">
      <t>マチ</t>
    </rPh>
    <phoneticPr fontId="2"/>
  </si>
  <si>
    <t>筑波大学附属駒場高等学校</t>
    <rPh sb="4" eb="6">
      <t>フゾク</t>
    </rPh>
    <phoneticPr fontId="2"/>
  </si>
  <si>
    <t>筑波大学附属駒場</t>
    <rPh sb="4" eb="6">
      <t>フゾク</t>
    </rPh>
    <phoneticPr fontId="2"/>
  </si>
  <si>
    <t>日体桜華</t>
    <rPh sb="0" eb="1">
      <t>ニチ</t>
    </rPh>
    <rPh sb="1" eb="2">
      <t>タイ</t>
    </rPh>
    <phoneticPr fontId="2"/>
  </si>
  <si>
    <t>文化学園大学杉並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</si>
</sst>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76" formatCode="0;0;"/>
    <numFmt numFmtId="177" formatCode="[$-411]ggge&quot;年&quot;m&quot;月&quot;d&quot;日&quot;;@"/>
    <numFmt numFmtId="178" formatCode="[&lt;=999]000;000\-0000"/>
  </numFmts>
  <fonts count="70"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8"/>
      <name val="ＭＳ 明朝"/>
      <family val="1"/>
      <charset val="128"/>
    </font>
    <font>
      <b/>
      <sz val="14"/>
      <name val="ＭＳ 明朝"/>
      <family val="1"/>
      <charset val="128"/>
    </font>
    <font>
      <sz val="14"/>
      <name val="ＭＳ 明朝"/>
      <family val="1"/>
      <charset val="128"/>
    </font>
    <font>
      <sz val="16"/>
      <name val="ＭＳ 明朝"/>
      <family val="1"/>
      <charset val="128"/>
    </font>
    <font>
      <sz val="12"/>
      <name val="Osaka"/>
      <family val="3"/>
      <charset val="128"/>
    </font>
    <font>
      <sz val="9"/>
      <name val="ＭＳ 明朝"/>
      <family val="1"/>
      <charset val="128"/>
    </font>
    <font>
      <sz val="11"/>
      <name val="ＭＳ Ｐゴシック"/>
      <family val="3"/>
      <charset val="128"/>
    </font>
    <font>
      <sz val="26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HGP創英角ｺﾞｼｯｸUB"/>
      <family val="3"/>
      <charset val="128"/>
    </font>
    <font>
      <b/>
      <sz val="9"/>
      <color indexed="81"/>
      <name val="ＭＳ Ｐゴシック"/>
      <family val="3"/>
      <charset val="128"/>
    </font>
    <font>
      <sz val="14"/>
      <name val="HGP創英角ｺﾞｼｯｸUB"/>
      <family val="3"/>
      <charset val="128"/>
    </font>
    <font>
      <sz val="11"/>
      <name val="HG丸ｺﾞｼｯｸM-PRO"/>
      <family val="3"/>
      <charset val="128"/>
    </font>
    <font>
      <b/>
      <sz val="12"/>
      <name val="ＭＳ 明朝"/>
      <family val="1"/>
      <charset val="128"/>
    </font>
    <font>
      <b/>
      <sz val="11"/>
      <name val="ＭＳ 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9"/>
      <name val="ＭＳ 明朝"/>
      <family val="1"/>
      <charset val="128"/>
    </font>
    <font>
      <sz val="11"/>
      <color theme="0"/>
      <name val="ＭＳ Ｐゴシック"/>
      <family val="3"/>
      <charset val="128"/>
    </font>
    <font>
      <sz val="9"/>
      <name val="ＭＳ Ｐゴシック"/>
      <family val="3"/>
      <charset val="128"/>
    </font>
    <font>
      <b/>
      <u/>
      <sz val="11"/>
      <name val="ＭＳ 明朝"/>
      <family val="1"/>
      <charset val="128"/>
    </font>
    <font>
      <sz val="11"/>
      <name val="Century"/>
      <family val="1"/>
    </font>
    <font>
      <b/>
      <sz val="12"/>
      <color theme="0"/>
      <name val="ＭＳ 明朝"/>
      <family val="1"/>
      <charset val="128"/>
    </font>
    <font>
      <sz val="12"/>
      <name val="ＭＳ Ｐゴシック"/>
      <family val="3"/>
      <charset val="128"/>
    </font>
    <font>
      <sz val="22"/>
      <color theme="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6"/>
      <name val="ＭＳ 明朝"/>
      <family val="1"/>
      <charset val="128"/>
    </font>
    <font>
      <sz val="11"/>
      <color theme="0"/>
      <name val="ＭＳ 明朝"/>
      <family val="1"/>
      <charset val="128"/>
    </font>
    <font>
      <sz val="22"/>
      <name val="ＭＳ 明朝"/>
      <family val="1"/>
      <charset val="128"/>
    </font>
    <font>
      <sz val="16"/>
      <name val="Century"/>
      <family val="1"/>
    </font>
    <font>
      <sz val="14"/>
      <name val="Century"/>
      <family val="1"/>
    </font>
    <font>
      <sz val="11"/>
      <color theme="0" tint="-0.34998626667073579"/>
      <name val="ＭＳ Ｐゴシック"/>
      <family val="3"/>
      <charset val="128"/>
    </font>
    <font>
      <sz val="16"/>
      <color theme="1"/>
      <name val="ＭＳ 明朝"/>
      <family val="1"/>
      <charset val="128"/>
    </font>
    <font>
      <sz val="16"/>
      <name val="ＭＳ Ｐゴシック"/>
      <family val="3"/>
      <charset val="128"/>
    </font>
    <font>
      <sz val="11"/>
      <color theme="0" tint="-4.9989318521683403E-2"/>
      <name val="ＭＳ 明朝"/>
      <family val="1"/>
      <charset val="128"/>
    </font>
    <font>
      <sz val="11"/>
      <color theme="2" tint="-0.249977111117893"/>
      <name val="ＭＳ 明朝"/>
      <family val="1"/>
      <charset val="128"/>
    </font>
    <font>
      <sz val="10"/>
      <color theme="2" tint="-0.249977111117893"/>
      <name val="ＭＳ 明朝"/>
      <family val="1"/>
      <charset val="128"/>
    </font>
    <font>
      <sz val="8"/>
      <color theme="2" tint="-0.249977111117893"/>
      <name val="ＭＳ 明朝"/>
      <family val="1"/>
      <charset val="128"/>
    </font>
    <font>
      <sz val="7"/>
      <color theme="2" tint="-0.249977111117893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color rgb="FFC00000"/>
      <name val="ＭＳ Ｐゴシック"/>
      <family val="3"/>
      <charset val="128"/>
    </font>
    <font>
      <sz val="11"/>
      <color rgb="FFC00000"/>
      <name val="ＭＳ Ｐゴシック"/>
      <family val="3"/>
      <charset val="128"/>
    </font>
    <font>
      <b/>
      <u/>
      <sz val="14"/>
      <name val="ＭＳ 明朝"/>
      <family val="1"/>
      <charset val="128"/>
    </font>
    <font>
      <sz val="20"/>
      <name val="ＭＳ Ｐゴシック"/>
      <family val="3"/>
      <charset val="128"/>
    </font>
    <font>
      <sz val="10"/>
      <color theme="0"/>
      <name val="ＭＳ 明朝"/>
      <family val="1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ajor"/>
    </font>
    <font>
      <sz val="11"/>
      <color theme="0" tint="-0.14999847407452621"/>
      <name val="ＭＳ 明朝"/>
      <family val="1"/>
      <charset val="128"/>
    </font>
    <font>
      <sz val="14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  <scheme val="major"/>
    </font>
    <font>
      <sz val="11"/>
      <color theme="0" tint="-4.9989318521683403E-2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  <scheme val="major"/>
    </font>
    <font>
      <b/>
      <sz val="22"/>
      <color rgb="FFFF0000"/>
      <name val="ＭＳ Ｐゴシック"/>
      <family val="3"/>
      <charset val="128"/>
      <scheme val="major"/>
    </font>
    <font>
      <b/>
      <sz val="11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1"/>
      <color theme="0" tint="-0.249977111117893"/>
      <name val="ＭＳ 明朝"/>
      <family val="1"/>
      <charset val="128"/>
    </font>
    <font>
      <sz val="9"/>
      <color theme="0" tint="-0.249977111117893"/>
      <name val="ＭＳ 明朝"/>
      <family val="1"/>
      <charset val="128"/>
    </font>
    <font>
      <b/>
      <sz val="11"/>
      <name val="ＭＳ Ｐゴシック"/>
      <family val="3"/>
      <charset val="128"/>
      <scheme val="major"/>
    </font>
    <font>
      <sz val="6"/>
      <name val="Osaka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749961851863155"/>
        <bgColor indexed="64"/>
      </patternFill>
    </fill>
  </fills>
  <borders count="1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tted">
        <color auto="1"/>
      </left>
      <right/>
      <top style="medium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/>
      <top/>
      <bottom style="thin">
        <color auto="1"/>
      </bottom>
      <diagonal/>
    </border>
    <border>
      <left style="dotted">
        <color auto="1"/>
      </left>
      <right style="medium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9" fillId="0" borderId="0"/>
    <xf numFmtId="0" fontId="7" fillId="0" borderId="0"/>
    <xf numFmtId="38" fontId="11" fillId="0" borderId="0" applyFont="0" applyFill="0" applyBorder="0" applyAlignment="0" applyProtection="0">
      <alignment vertical="center"/>
    </xf>
  </cellStyleXfs>
  <cellXfs count="1691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Alignment="1">
      <alignment horizontal="right" vertical="center"/>
    </xf>
    <xf numFmtId="49" fontId="0" fillId="0" borderId="0" xfId="0" applyNumberFormat="1" applyAlignment="1">
      <alignment horizontal="right" vertical="center"/>
    </xf>
    <xf numFmtId="0" fontId="0" fillId="0" borderId="0" xfId="0" applyNumberFormat="1">
      <alignment vertical="center"/>
    </xf>
    <xf numFmtId="49" fontId="0" fillId="0" borderId="0" xfId="0" applyNumberFormat="1" applyAlignment="1">
      <alignment horizontal="left"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29" xfId="0" applyBorder="1" applyAlignment="1">
      <alignment horizontal="right" vertical="center"/>
    </xf>
    <xf numFmtId="0" fontId="0" fillId="0" borderId="29" xfId="0" applyFill="1" applyBorder="1" applyAlignment="1">
      <alignment horizontal="center" vertical="center"/>
    </xf>
    <xf numFmtId="49" fontId="0" fillId="0" borderId="29" xfId="0" applyNumberFormat="1" applyFill="1" applyBorder="1" applyAlignment="1">
      <alignment horizontal="center" vertical="center"/>
    </xf>
    <xf numFmtId="0" fontId="3" fillId="2" borderId="0" xfId="0" applyFont="1" applyFill="1">
      <alignment vertical="center"/>
    </xf>
    <xf numFmtId="0" fontId="5" fillId="2" borderId="0" xfId="0" applyFont="1" applyFill="1" applyBorder="1">
      <alignment vertical="center"/>
    </xf>
    <xf numFmtId="0" fontId="3" fillId="2" borderId="0" xfId="0" applyFont="1" applyFill="1" applyBorder="1">
      <alignment vertical="center"/>
    </xf>
    <xf numFmtId="0" fontId="3" fillId="2" borderId="2" xfId="0" applyFont="1" applyFill="1" applyBorder="1">
      <alignment vertical="center"/>
    </xf>
    <xf numFmtId="0" fontId="5" fillId="2" borderId="4" xfId="0" applyFont="1" applyFill="1" applyBorder="1">
      <alignment vertical="center"/>
    </xf>
    <xf numFmtId="0" fontId="5" fillId="2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2" borderId="8" xfId="0" applyFont="1" applyFill="1" applyBorder="1">
      <alignment vertical="center"/>
    </xf>
    <xf numFmtId="0" fontId="3" fillId="2" borderId="6" xfId="0" applyFont="1" applyFill="1" applyBorder="1">
      <alignment vertical="center"/>
    </xf>
    <xf numFmtId="0" fontId="3" fillId="2" borderId="7" xfId="0" applyFont="1" applyFill="1" applyBorder="1">
      <alignment vertical="center"/>
    </xf>
    <xf numFmtId="0" fontId="3" fillId="2" borderId="11" xfId="0" applyFont="1" applyFill="1" applyBorder="1">
      <alignment vertical="center"/>
    </xf>
    <xf numFmtId="0" fontId="26" fillId="0" borderId="0" xfId="0" applyNumberFormat="1" applyFont="1">
      <alignment vertical="center"/>
    </xf>
    <xf numFmtId="49" fontId="0" fillId="0" borderId="2" xfId="0" applyNumberForma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7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20" fillId="2" borderId="0" xfId="0" applyFont="1" applyFill="1">
      <alignment vertical="center"/>
    </xf>
    <xf numFmtId="0" fontId="26" fillId="0" borderId="0" xfId="0" applyFont="1" applyBorder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0" fillId="0" borderId="0" xfId="0">
      <alignment vertical="center"/>
    </xf>
    <xf numFmtId="0" fontId="3" fillId="0" borderId="0" xfId="0" applyFont="1" applyAlignment="1">
      <alignment vertical="center"/>
    </xf>
    <xf numFmtId="0" fontId="0" fillId="0" borderId="0" xfId="0">
      <alignment vertical="center"/>
    </xf>
    <xf numFmtId="0" fontId="5" fillId="2" borderId="0" xfId="0" applyFont="1" applyFill="1">
      <alignment vertical="center"/>
    </xf>
    <xf numFmtId="0" fontId="3" fillId="0" borderId="0" xfId="0" applyFont="1" applyFill="1">
      <alignment vertical="center"/>
    </xf>
    <xf numFmtId="0" fontId="0" fillId="0" borderId="0" xfId="0" applyFont="1">
      <alignment vertical="center"/>
    </xf>
    <xf numFmtId="0" fontId="3" fillId="2" borderId="3" xfId="0" applyFont="1" applyFill="1" applyBorder="1" applyAlignment="1">
      <alignment vertical="center"/>
    </xf>
    <xf numFmtId="0" fontId="22" fillId="2" borderId="0" xfId="0" applyFont="1" applyFill="1" applyAlignment="1">
      <alignment vertical="top" shrinkToFit="1"/>
    </xf>
    <xf numFmtId="0" fontId="24" fillId="0" borderId="0" xfId="0" applyFont="1">
      <alignment vertical="center"/>
    </xf>
    <xf numFmtId="0" fontId="3" fillId="2" borderId="2" xfId="0" applyFont="1" applyFill="1" applyBorder="1" applyAlignment="1">
      <alignment vertical="center"/>
    </xf>
    <xf numFmtId="0" fontId="22" fillId="2" borderId="0" xfId="0" applyFont="1" applyFill="1">
      <alignment vertical="center"/>
    </xf>
    <xf numFmtId="0" fontId="22" fillId="0" borderId="0" xfId="0" applyFont="1" applyFill="1">
      <alignment vertical="center"/>
    </xf>
    <xf numFmtId="0" fontId="5" fillId="2" borderId="5" xfId="0" applyFont="1" applyFill="1" applyBorder="1" applyAlignment="1">
      <alignment horizontal="center" vertical="center"/>
    </xf>
    <xf numFmtId="0" fontId="22" fillId="2" borderId="5" xfId="0" applyFont="1" applyFill="1" applyBorder="1">
      <alignment vertical="center"/>
    </xf>
    <xf numFmtId="0" fontId="22" fillId="2" borderId="6" xfId="0" applyFont="1" applyFill="1" applyBorder="1">
      <alignment vertical="center"/>
    </xf>
    <xf numFmtId="0" fontId="22" fillId="2" borderId="7" xfId="0" applyFont="1" applyFill="1" applyBorder="1">
      <alignment vertical="center"/>
    </xf>
    <xf numFmtId="0" fontId="22" fillId="2" borderId="0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22" fillId="2" borderId="4" xfId="0" applyFont="1" applyFill="1" applyBorder="1">
      <alignment vertical="center"/>
    </xf>
    <xf numFmtId="0" fontId="22" fillId="2" borderId="1" xfId="0" applyFont="1" applyFill="1" applyBorder="1">
      <alignment vertical="center"/>
    </xf>
    <xf numFmtId="0" fontId="22" fillId="2" borderId="8" xfId="0" applyFont="1" applyFill="1" applyBorder="1">
      <alignment vertical="center"/>
    </xf>
    <xf numFmtId="0" fontId="5" fillId="2" borderId="5" xfId="0" applyFont="1" applyFill="1" applyBorder="1">
      <alignment vertical="center"/>
    </xf>
    <xf numFmtId="0" fontId="5" fillId="2" borderId="6" xfId="0" applyFont="1" applyFill="1" applyBorder="1">
      <alignment vertical="center"/>
    </xf>
    <xf numFmtId="0" fontId="5" fillId="2" borderId="7" xfId="0" applyFont="1" applyFill="1" applyBorder="1">
      <alignment vertical="center"/>
    </xf>
    <xf numFmtId="0" fontId="5" fillId="2" borderId="8" xfId="0" applyFont="1" applyFill="1" applyBorder="1">
      <alignment vertical="center"/>
    </xf>
    <xf numFmtId="0" fontId="22" fillId="2" borderId="1" xfId="0" applyFont="1" applyFill="1" applyBorder="1" applyAlignment="1">
      <alignment horizontal="left" vertical="center"/>
    </xf>
    <xf numFmtId="0" fontId="22" fillId="2" borderId="56" xfId="0" applyFont="1" applyFill="1" applyBorder="1" applyAlignment="1">
      <alignment horizontal="left" vertical="center" shrinkToFit="1"/>
    </xf>
    <xf numFmtId="0" fontId="22" fillId="2" borderId="57" xfId="0" applyFont="1" applyFill="1" applyBorder="1" applyAlignment="1">
      <alignment horizontal="left" vertical="center"/>
    </xf>
    <xf numFmtId="0" fontId="22" fillId="2" borderId="58" xfId="0" applyFont="1" applyFill="1" applyBorder="1" applyAlignment="1">
      <alignment horizontal="left" vertical="center" shrinkToFit="1"/>
    </xf>
    <xf numFmtId="0" fontId="22" fillId="2" borderId="0" xfId="0" applyFont="1" applyFill="1" applyBorder="1">
      <alignment vertical="center"/>
    </xf>
    <xf numFmtId="0" fontId="5" fillId="2" borderId="0" xfId="0" applyFont="1" applyFill="1" applyBorder="1" applyAlignment="1">
      <alignment horizontal="left" vertical="center"/>
    </xf>
    <xf numFmtId="0" fontId="5" fillId="2" borderId="2" xfId="0" applyFont="1" applyFill="1" applyBorder="1">
      <alignment vertical="center"/>
    </xf>
    <xf numFmtId="0" fontId="5" fillId="2" borderId="11" xfId="0" applyFont="1" applyFill="1" applyBorder="1">
      <alignment vertical="center"/>
    </xf>
    <xf numFmtId="0" fontId="22" fillId="2" borderId="57" xfId="0" applyFont="1" applyFill="1" applyBorder="1" applyAlignment="1">
      <alignment horizontal="left" vertical="center" shrinkToFit="1"/>
    </xf>
    <xf numFmtId="0" fontId="5" fillId="2" borderId="56" xfId="0" applyFont="1" applyFill="1" applyBorder="1" applyAlignment="1">
      <alignment horizontal="left" vertical="center" shrinkToFit="1"/>
    </xf>
    <xf numFmtId="0" fontId="5" fillId="2" borderId="57" xfId="0" applyFont="1" applyFill="1" applyBorder="1" applyAlignment="1">
      <alignment horizontal="left" vertical="center" shrinkToFit="1"/>
    </xf>
    <xf numFmtId="0" fontId="5" fillId="2" borderId="58" xfId="0" applyFont="1" applyFill="1" applyBorder="1" applyAlignment="1">
      <alignment horizontal="left" vertical="center" shrinkToFit="1"/>
    </xf>
    <xf numFmtId="0" fontId="5" fillId="2" borderId="56" xfId="0" applyFont="1" applyFill="1" applyBorder="1">
      <alignment vertical="center"/>
    </xf>
    <xf numFmtId="0" fontId="5" fillId="2" borderId="57" xfId="0" applyFont="1" applyFill="1" applyBorder="1">
      <alignment vertical="center"/>
    </xf>
    <xf numFmtId="0" fontId="5" fillId="2" borderId="58" xfId="0" applyFont="1" applyFill="1" applyBorder="1">
      <alignment vertical="center"/>
    </xf>
    <xf numFmtId="0" fontId="3" fillId="2" borderId="0" xfId="0" applyFont="1" applyFill="1" applyBorder="1" applyAlignment="1">
      <alignment vertical="center" shrinkToFit="1"/>
    </xf>
    <xf numFmtId="0" fontId="5" fillId="2" borderId="1" xfId="0" applyFont="1" applyFill="1" applyBorder="1" applyAlignment="1">
      <alignment horizontal="left" vertical="center"/>
    </xf>
    <xf numFmtId="0" fontId="22" fillId="2" borderId="6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22" fillId="2" borderId="66" xfId="0" applyFont="1" applyFill="1" applyBorder="1" applyAlignment="1">
      <alignment horizontal="left" vertical="center" shrinkToFit="1"/>
    </xf>
    <xf numFmtId="0" fontId="22" fillId="2" borderId="64" xfId="0" applyFont="1" applyFill="1" applyBorder="1" applyAlignment="1">
      <alignment horizontal="left" vertical="center"/>
    </xf>
    <xf numFmtId="0" fontId="23" fillId="2" borderId="11" xfId="0" applyFont="1" applyFill="1" applyBorder="1" applyAlignment="1">
      <alignment horizontal="left" vertical="center" shrinkToFit="1"/>
    </xf>
    <xf numFmtId="0" fontId="22" fillId="2" borderId="64" xfId="0" applyFont="1" applyFill="1" applyBorder="1" applyAlignment="1">
      <alignment horizontal="center" vertical="center" shrinkToFit="1"/>
    </xf>
    <xf numFmtId="0" fontId="5" fillId="2" borderId="64" xfId="0" applyFont="1" applyFill="1" applyBorder="1" applyAlignment="1">
      <alignment horizontal="left" vertical="center" shrinkToFit="1"/>
    </xf>
    <xf numFmtId="0" fontId="23" fillId="2" borderId="64" xfId="0" applyFont="1" applyFill="1" applyBorder="1" applyAlignment="1">
      <alignment horizontal="left" vertical="center" shrinkToFit="1"/>
    </xf>
    <xf numFmtId="0" fontId="5" fillId="2" borderId="67" xfId="0" applyFont="1" applyFill="1" applyBorder="1" applyAlignment="1">
      <alignment horizontal="center" vertical="center" shrinkToFit="1"/>
    </xf>
    <xf numFmtId="0" fontId="23" fillId="2" borderId="0" xfId="0" applyFont="1" applyFill="1" applyBorder="1" applyAlignment="1">
      <alignment horizontal="left" vertical="center" shrinkToFit="1"/>
    </xf>
    <xf numFmtId="0" fontId="5" fillId="2" borderId="69" xfId="0" applyFont="1" applyFill="1" applyBorder="1" applyAlignment="1">
      <alignment horizontal="center" vertical="center" shrinkToFit="1"/>
    </xf>
    <xf numFmtId="0" fontId="22" fillId="2" borderId="0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3" fillId="0" borderId="0" xfId="0" applyFont="1" applyFill="1" applyBorder="1">
      <alignment vertical="center"/>
    </xf>
    <xf numFmtId="0" fontId="3" fillId="0" borderId="0" xfId="0" applyFont="1" applyBorder="1">
      <alignment vertical="center"/>
    </xf>
    <xf numFmtId="0" fontId="14" fillId="0" borderId="51" xfId="0" applyFont="1" applyBorder="1" applyAlignment="1">
      <alignment horizontal="center" vertical="center"/>
    </xf>
    <xf numFmtId="0" fontId="14" fillId="3" borderId="50" xfId="0" applyFont="1" applyFill="1" applyBorder="1" applyAlignment="1" applyProtection="1">
      <alignment horizontal="center" vertical="center"/>
      <protection locked="0"/>
    </xf>
    <xf numFmtId="0" fontId="14" fillId="3" borderId="86" xfId="0" applyFont="1" applyFill="1" applyBorder="1" applyAlignment="1" applyProtection="1">
      <alignment horizontal="center" vertical="center"/>
      <protection locked="0"/>
    </xf>
    <xf numFmtId="49" fontId="14" fillId="3" borderId="88" xfId="0" applyNumberFormat="1" applyFont="1" applyFill="1" applyBorder="1" applyAlignment="1" applyProtection="1">
      <alignment horizontal="center" vertical="center"/>
      <protection locked="0"/>
    </xf>
    <xf numFmtId="49" fontId="14" fillId="3" borderId="89" xfId="0" applyNumberFormat="1" applyFont="1" applyFill="1" applyBorder="1" applyAlignment="1" applyProtection="1">
      <alignment horizontal="center" vertical="center"/>
      <protection locked="0"/>
    </xf>
    <xf numFmtId="49" fontId="14" fillId="3" borderId="90" xfId="0" applyNumberFormat="1" applyFont="1" applyFill="1" applyBorder="1" applyAlignment="1" applyProtection="1">
      <alignment horizontal="center" vertical="center"/>
      <protection locked="0"/>
    </xf>
    <xf numFmtId="0" fontId="14" fillId="3" borderId="92" xfId="0" applyFont="1" applyFill="1" applyBorder="1" applyProtection="1">
      <alignment vertical="center"/>
      <protection locked="0"/>
    </xf>
    <xf numFmtId="0" fontId="14" fillId="3" borderId="94" xfId="0" applyFont="1" applyFill="1" applyBorder="1" applyProtection="1">
      <alignment vertical="center"/>
      <protection locked="0"/>
    </xf>
    <xf numFmtId="0" fontId="14" fillId="3" borderId="96" xfId="0" applyFont="1" applyFill="1" applyBorder="1" applyProtection="1">
      <alignment vertical="center"/>
      <protection locked="0"/>
    </xf>
    <xf numFmtId="0" fontId="14" fillId="0" borderId="0" xfId="0" applyFont="1" applyAlignment="1">
      <alignment vertical="center" shrinkToFit="1"/>
    </xf>
    <xf numFmtId="0" fontId="14" fillId="3" borderId="90" xfId="0" applyFont="1" applyFill="1" applyBorder="1" applyAlignment="1" applyProtection="1">
      <alignment vertical="center" shrinkToFit="1"/>
      <protection locked="0"/>
    </xf>
    <xf numFmtId="0" fontId="44" fillId="0" borderId="0" xfId="0" applyFont="1">
      <alignment vertical="center"/>
    </xf>
    <xf numFmtId="0" fontId="0" fillId="13" borderId="0" xfId="0" applyFill="1" applyAlignment="1">
      <alignment horizontal="center" vertical="center"/>
    </xf>
    <xf numFmtId="0" fontId="0" fillId="13" borderId="29" xfId="0" applyFill="1" applyBorder="1" applyAlignment="1" applyProtection="1">
      <alignment horizontal="center" vertical="center"/>
      <protection locked="0"/>
    </xf>
    <xf numFmtId="0" fontId="0" fillId="13" borderId="29" xfId="0" applyFill="1" applyBorder="1" applyAlignment="1" applyProtection="1">
      <alignment horizontal="right" vertical="center"/>
      <protection locked="0"/>
    </xf>
    <xf numFmtId="0" fontId="0" fillId="13" borderId="29" xfId="0" applyFill="1" applyBorder="1" applyProtection="1">
      <alignment vertical="center"/>
      <protection locked="0"/>
    </xf>
    <xf numFmtId="49" fontId="0" fillId="13" borderId="29" xfId="0" applyNumberFormat="1" applyFill="1" applyBorder="1" applyAlignment="1" applyProtection="1">
      <alignment horizontal="right" vertical="center"/>
      <protection locked="0"/>
    </xf>
    <xf numFmtId="49" fontId="0" fillId="13" borderId="29" xfId="0" applyNumberFormat="1" applyFill="1" applyBorder="1" applyAlignment="1" applyProtection="1">
      <alignment horizontal="center" vertical="center"/>
      <protection locked="0"/>
    </xf>
    <xf numFmtId="0" fontId="45" fillId="0" borderId="0" xfId="0" applyFont="1">
      <alignment vertical="center"/>
    </xf>
    <xf numFmtId="0" fontId="14" fillId="3" borderId="29" xfId="0" applyFont="1" applyFill="1" applyBorder="1" applyProtection="1">
      <alignment vertical="center"/>
      <protection locked="0"/>
    </xf>
    <xf numFmtId="0" fontId="7" fillId="3" borderId="24" xfId="0" applyFont="1" applyFill="1" applyBorder="1" applyAlignment="1" applyProtection="1">
      <alignment vertical="center" shrinkToFit="1"/>
      <protection locked="0"/>
    </xf>
    <xf numFmtId="0" fontId="3" fillId="13" borderId="9" xfId="0" applyFont="1" applyFill="1" applyBorder="1" applyProtection="1">
      <alignment vertical="center"/>
      <protection locked="0"/>
    </xf>
    <xf numFmtId="0" fontId="3" fillId="13" borderId="10" xfId="0" applyFont="1" applyFill="1" applyBorder="1" applyAlignment="1" applyProtection="1">
      <alignment vertical="center"/>
      <protection locked="0"/>
    </xf>
    <xf numFmtId="0" fontId="14" fillId="0" borderId="0" xfId="0" applyFont="1" applyFill="1" applyBorder="1" applyAlignment="1" applyProtection="1">
      <alignment vertical="center" shrinkToFit="1"/>
      <protection locked="0"/>
    </xf>
    <xf numFmtId="0" fontId="14" fillId="3" borderId="102" xfId="0" applyFont="1" applyFill="1" applyBorder="1" applyProtection="1">
      <alignment vertical="center"/>
      <protection locked="0"/>
    </xf>
    <xf numFmtId="0" fontId="14" fillId="3" borderId="103" xfId="0" applyFont="1" applyFill="1" applyBorder="1" applyProtection="1">
      <alignment vertical="center"/>
      <protection locked="0"/>
    </xf>
    <xf numFmtId="0" fontId="14" fillId="3" borderId="104" xfId="0" applyFont="1" applyFill="1" applyBorder="1" applyProtection="1">
      <alignment vertical="center"/>
      <protection locked="0"/>
    </xf>
    <xf numFmtId="0" fontId="26" fillId="0" borderId="0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top"/>
    </xf>
    <xf numFmtId="0" fontId="51" fillId="0" borderId="0" xfId="0" applyFont="1" applyFill="1" applyBorder="1" applyAlignment="1" applyProtection="1">
      <alignment horizontal="left" vertical="top"/>
      <protection locked="0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0" fillId="0" borderId="29" xfId="0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49" fontId="14" fillId="0" borderId="51" xfId="0" applyNumberFormat="1" applyFont="1" applyFill="1" applyBorder="1" applyAlignment="1" applyProtection="1">
      <alignment horizontal="center" vertical="center"/>
      <protection locked="0"/>
    </xf>
    <xf numFmtId="49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4" fillId="0" borderId="16" xfId="0" applyFont="1" applyFill="1" applyBorder="1" applyAlignment="1" applyProtection="1">
      <alignment horizontal="left" vertical="center"/>
      <protection locked="0"/>
    </xf>
    <xf numFmtId="0" fontId="52" fillId="0" borderId="29" xfId="0" applyFont="1" applyFill="1" applyBorder="1" applyAlignment="1">
      <alignment horizontal="center" vertical="center"/>
    </xf>
    <xf numFmtId="0" fontId="52" fillId="0" borderId="29" xfId="0" applyFont="1" applyFill="1" applyBorder="1" applyAlignment="1">
      <alignment vertical="center" shrinkToFit="1"/>
    </xf>
    <xf numFmtId="0" fontId="52" fillId="0" borderId="29" xfId="0" applyFont="1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shrinkToFit="1"/>
    </xf>
    <xf numFmtId="0" fontId="42" fillId="6" borderId="29" xfId="0" applyFont="1" applyFill="1" applyBorder="1" applyAlignment="1" applyProtection="1">
      <alignment horizontal="center" vertical="center"/>
    </xf>
    <xf numFmtId="0" fontId="42" fillId="6" borderId="29" xfId="0" applyFont="1" applyFill="1" applyBorder="1" applyAlignment="1" applyProtection="1">
      <alignment horizontal="right" vertical="center"/>
    </xf>
    <xf numFmtId="0" fontId="42" fillId="6" borderId="29" xfId="0" applyFont="1" applyFill="1" applyBorder="1" applyProtection="1">
      <alignment vertical="center"/>
    </xf>
    <xf numFmtId="49" fontId="42" fillId="6" borderId="29" xfId="0" applyNumberFormat="1" applyFont="1" applyFill="1" applyBorder="1" applyAlignment="1" applyProtection="1">
      <alignment horizontal="center" vertical="center"/>
    </xf>
    <xf numFmtId="0" fontId="52" fillId="0" borderId="29" xfId="0" applyFont="1" applyFill="1" applyBorder="1" applyAlignment="1">
      <alignment horizontal="center" vertical="center" shrinkToFit="1"/>
    </xf>
    <xf numFmtId="0" fontId="6" fillId="0" borderId="0" xfId="0" applyFont="1">
      <alignment vertical="center"/>
    </xf>
    <xf numFmtId="0" fontId="6" fillId="0" borderId="0" xfId="0" applyFont="1" applyBorder="1">
      <alignment vertical="center"/>
    </xf>
    <xf numFmtId="0" fontId="3" fillId="0" borderId="3" xfId="0" applyFont="1" applyBorder="1">
      <alignment vertical="center"/>
    </xf>
    <xf numFmtId="0" fontId="3" fillId="0" borderId="10" xfId="0" applyFont="1" applyBorder="1">
      <alignment vertical="center"/>
    </xf>
    <xf numFmtId="0" fontId="3" fillId="0" borderId="1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0" xfId="0" applyFont="1" applyBorder="1" applyAlignment="1">
      <alignment horizontal="distributed" vertical="distributed" shrinkToFit="1"/>
    </xf>
    <xf numFmtId="0" fontId="0" fillId="0" borderId="0" xfId="0" applyBorder="1" applyAlignment="1">
      <alignment horizontal="distributed" vertical="distributed"/>
    </xf>
    <xf numFmtId="0" fontId="22" fillId="0" borderId="0" xfId="0" applyFont="1">
      <alignment vertical="center"/>
    </xf>
    <xf numFmtId="0" fontId="10" fillId="0" borderId="0" xfId="0" applyFont="1">
      <alignment vertical="center"/>
    </xf>
    <xf numFmtId="0" fontId="10" fillId="0" borderId="29" xfId="0" applyFont="1" applyBorder="1" applyAlignment="1">
      <alignment horizontal="center" vertical="center"/>
    </xf>
    <xf numFmtId="0" fontId="10" fillId="0" borderId="0" xfId="0" applyFont="1" applyBorder="1">
      <alignment vertical="center"/>
    </xf>
    <xf numFmtId="0" fontId="3" fillId="0" borderId="37" xfId="0" applyFont="1" applyBorder="1">
      <alignment vertical="center"/>
    </xf>
    <xf numFmtId="0" fontId="6" fillId="0" borderId="1" xfId="0" applyFont="1" applyBorder="1">
      <alignment vertical="center"/>
    </xf>
    <xf numFmtId="0" fontId="3" fillId="0" borderId="1" xfId="0" applyFont="1" applyBorder="1" applyAlignment="1">
      <alignment horizontal="distributed" vertical="distributed" shrinkToFit="1"/>
    </xf>
    <xf numFmtId="0" fontId="0" fillId="0" borderId="1" xfId="0" applyBorder="1" applyAlignment="1">
      <alignment horizontal="distributed" vertical="distributed"/>
    </xf>
    <xf numFmtId="0" fontId="10" fillId="0" borderId="1" xfId="0" applyFont="1" applyBorder="1">
      <alignment vertical="center"/>
    </xf>
    <xf numFmtId="0" fontId="54" fillId="0" borderId="0" xfId="0" applyFont="1">
      <alignment vertical="center"/>
    </xf>
    <xf numFmtId="0" fontId="0" fillId="2" borderId="2" xfId="0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0" fontId="55" fillId="14" borderId="0" xfId="0" applyFont="1" applyFill="1">
      <alignment vertical="center"/>
    </xf>
    <xf numFmtId="0" fontId="22" fillId="0" borderId="0" xfId="0" applyFont="1" applyFill="1" applyAlignment="1">
      <alignment horizontal="right" vertical="center"/>
    </xf>
    <xf numFmtId="0" fontId="0" fillId="2" borderId="2" xfId="0" applyFill="1" applyBorder="1" applyAlignment="1">
      <alignment vertical="center"/>
    </xf>
    <xf numFmtId="0" fontId="3" fillId="13" borderId="3" xfId="0" applyFont="1" applyFill="1" applyBorder="1" applyAlignment="1" applyProtection="1">
      <alignment vertical="center"/>
      <protection locked="0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4" fillId="3" borderId="92" xfId="0" applyFont="1" applyFill="1" applyBorder="1" applyAlignment="1" applyProtection="1">
      <alignment vertical="center" shrinkToFit="1"/>
      <protection locked="0"/>
    </xf>
    <xf numFmtId="0" fontId="14" fillId="3" borderId="105" xfId="0" applyFont="1" applyFill="1" applyBorder="1" applyAlignment="1" applyProtection="1">
      <alignment vertical="center" shrinkToFit="1"/>
      <protection locked="0"/>
    </xf>
    <xf numFmtId="0" fontId="14" fillId="3" borderId="94" xfId="0" applyFont="1" applyFill="1" applyBorder="1" applyAlignment="1" applyProtection="1">
      <alignment vertical="center" shrinkToFit="1"/>
      <protection locked="0"/>
    </xf>
    <xf numFmtId="0" fontId="14" fillId="3" borderId="106" xfId="0" applyFont="1" applyFill="1" applyBorder="1" applyAlignment="1" applyProtection="1">
      <alignment vertical="center" shrinkToFit="1"/>
      <protection locked="0"/>
    </xf>
    <xf numFmtId="0" fontId="14" fillId="3" borderId="96" xfId="0" applyFont="1" applyFill="1" applyBorder="1" applyAlignment="1" applyProtection="1">
      <alignment vertical="center" shrinkToFit="1"/>
      <protection locked="0"/>
    </xf>
    <xf numFmtId="0" fontId="14" fillId="3" borderId="107" xfId="0" applyFont="1" applyFill="1" applyBorder="1" applyAlignment="1" applyProtection="1">
      <alignment vertical="center" shrinkToFit="1"/>
      <protection locked="0"/>
    </xf>
    <xf numFmtId="0" fontId="61" fillId="0" borderId="0" xfId="0" applyFont="1">
      <alignment vertical="center"/>
    </xf>
    <xf numFmtId="49" fontId="61" fillId="0" borderId="0" xfId="0" applyNumberFormat="1" applyFont="1" applyAlignment="1">
      <alignment horizontal="right" vertical="center"/>
    </xf>
    <xf numFmtId="0" fontId="61" fillId="0" borderId="0" xfId="0" applyNumberFormat="1" applyFont="1">
      <alignment vertical="center"/>
    </xf>
    <xf numFmtId="49" fontId="61" fillId="0" borderId="0" xfId="0" applyNumberFormat="1" applyFont="1" applyAlignment="1">
      <alignment horizontal="left" vertical="center"/>
    </xf>
    <xf numFmtId="0" fontId="0" fillId="13" borderId="29" xfId="0" applyNumberFormat="1" applyFill="1" applyBorder="1" applyAlignment="1" applyProtection="1">
      <alignment horizontal="center" vertical="center"/>
      <protection locked="0"/>
    </xf>
    <xf numFmtId="0" fontId="42" fillId="15" borderId="29" xfId="0" applyNumberFormat="1" applyFont="1" applyFill="1" applyBorder="1" applyAlignment="1" applyProtection="1">
      <alignment horizontal="center" vertical="center"/>
      <protection locked="0"/>
    </xf>
    <xf numFmtId="0" fontId="7" fillId="10" borderId="35" xfId="0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alignment vertical="center"/>
    </xf>
    <xf numFmtId="0" fontId="19" fillId="2" borderId="3" xfId="0" applyFont="1" applyFill="1" applyBorder="1" applyProtection="1">
      <alignment vertical="center"/>
    </xf>
    <xf numFmtId="0" fontId="3" fillId="2" borderId="3" xfId="0" applyFont="1" applyFill="1" applyBorder="1" applyProtection="1">
      <alignment vertical="center"/>
    </xf>
    <xf numFmtId="0" fontId="3" fillId="2" borderId="10" xfId="0" applyFont="1" applyFill="1" applyBorder="1" applyProtection="1">
      <alignment vertical="center"/>
    </xf>
    <xf numFmtId="0" fontId="50" fillId="2" borderId="0" xfId="0" applyFont="1" applyFill="1" applyProtection="1">
      <alignment vertical="center"/>
    </xf>
    <xf numFmtId="0" fontId="3" fillId="2" borderId="0" xfId="0" applyFont="1" applyFill="1" applyProtection="1">
      <alignment vertical="center"/>
    </xf>
    <xf numFmtId="0" fontId="38" fillId="0" borderId="0" xfId="0" applyFont="1" applyProtection="1">
      <alignment vertical="center"/>
    </xf>
    <xf numFmtId="0" fontId="19" fillId="2" borderId="0" xfId="0" applyFont="1" applyFill="1" applyAlignment="1" applyProtection="1">
      <alignment horizontal="center" vertical="center"/>
    </xf>
    <xf numFmtId="0" fontId="20" fillId="2" borderId="0" xfId="0" applyFont="1" applyFill="1" applyAlignment="1" applyProtection="1">
      <alignment horizontal="left" vertical="center"/>
    </xf>
    <xf numFmtId="0" fontId="19" fillId="2" borderId="0" xfId="0" applyFont="1" applyFill="1" applyAlignment="1" applyProtection="1">
      <alignment horizontal="left" vertical="center"/>
    </xf>
    <xf numFmtId="0" fontId="19" fillId="2" borderId="0" xfId="0" applyFont="1" applyFill="1" applyProtection="1">
      <alignment vertical="center"/>
    </xf>
    <xf numFmtId="0" fontId="4" fillId="2" borderId="0" xfId="0" applyFont="1" applyFill="1" applyProtection="1">
      <alignment vertical="center"/>
    </xf>
    <xf numFmtId="176" fontId="3" fillId="2" borderId="0" xfId="0" applyNumberFormat="1" applyFont="1" applyFill="1" applyProtection="1">
      <alignment vertical="center"/>
    </xf>
    <xf numFmtId="176" fontId="19" fillId="2" borderId="0" xfId="0" applyNumberFormat="1" applyFont="1" applyFill="1" applyProtection="1">
      <alignment vertical="center"/>
    </xf>
    <xf numFmtId="176" fontId="21" fillId="2" borderId="0" xfId="0" applyNumberFormat="1" applyFont="1" applyFill="1" applyProtection="1">
      <alignment vertical="center"/>
    </xf>
    <xf numFmtId="176" fontId="11" fillId="2" borderId="3" xfId="0" applyNumberFormat="1" applyFont="1" applyFill="1" applyBorder="1" applyAlignment="1" applyProtection="1">
      <alignment horizontal="center" vertical="center" shrinkToFit="1"/>
    </xf>
    <xf numFmtId="176" fontId="3" fillId="2" borderId="3" xfId="0" applyNumberFormat="1" applyFont="1" applyFill="1" applyBorder="1" applyAlignment="1" applyProtection="1">
      <alignment vertical="center"/>
    </xf>
    <xf numFmtId="176" fontId="21" fillId="2" borderId="3" xfId="0" applyNumberFormat="1" applyFont="1" applyFill="1" applyBorder="1" applyAlignment="1" applyProtection="1">
      <alignment vertical="center"/>
    </xf>
    <xf numFmtId="176" fontId="11" fillId="2" borderId="3" xfId="0" applyNumberFormat="1" applyFont="1" applyFill="1" applyBorder="1" applyAlignment="1" applyProtection="1">
      <alignment horizontal="center" vertical="center"/>
    </xf>
    <xf numFmtId="176" fontId="11" fillId="2" borderId="3" xfId="0" applyNumberFormat="1" applyFont="1" applyFill="1" applyBorder="1" applyAlignment="1" applyProtection="1">
      <alignment horizontal="left" vertical="center"/>
    </xf>
    <xf numFmtId="0" fontId="45" fillId="0" borderId="0" xfId="0" applyFont="1" applyProtection="1">
      <alignment vertical="center"/>
    </xf>
    <xf numFmtId="176" fontId="11" fillId="2" borderId="9" xfId="0" applyNumberFormat="1" applyFont="1" applyFill="1" applyBorder="1" applyAlignment="1" applyProtection="1">
      <alignment horizontal="center" vertical="center" shrinkToFit="1"/>
    </xf>
    <xf numFmtId="0" fontId="0" fillId="2" borderId="9" xfId="0" applyNumberFormat="1" applyFill="1" applyBorder="1" applyAlignment="1" applyProtection="1">
      <alignment horizontal="left" vertical="center"/>
    </xf>
    <xf numFmtId="0" fontId="11" fillId="2" borderId="10" xfId="0" applyNumberFormat="1" applyFont="1" applyFill="1" applyBorder="1" applyAlignment="1" applyProtection="1">
      <alignment horizontal="left" vertical="center"/>
    </xf>
    <xf numFmtId="0" fontId="23" fillId="2" borderId="9" xfId="0" applyNumberFormat="1" applyFont="1" applyFill="1" applyBorder="1" applyAlignment="1" applyProtection="1">
      <alignment horizontal="center" vertical="center" shrinkToFit="1"/>
    </xf>
    <xf numFmtId="0" fontId="23" fillId="2" borderId="3" xfId="0" applyNumberFormat="1" applyFont="1" applyFill="1" applyBorder="1" applyAlignment="1" applyProtection="1">
      <alignment horizontal="center" vertical="center" shrinkToFit="1"/>
    </xf>
    <xf numFmtId="0" fontId="11" fillId="2" borderId="9" xfId="0" applyNumberFormat="1" applyFont="1" applyFill="1" applyBorder="1" applyAlignment="1" applyProtection="1">
      <alignment vertical="center"/>
    </xf>
    <xf numFmtId="0" fontId="11" fillId="2" borderId="3" xfId="0" applyNumberFormat="1" applyFont="1" applyFill="1" applyBorder="1" applyAlignment="1" applyProtection="1">
      <alignment vertical="center"/>
    </xf>
    <xf numFmtId="0" fontId="11" fillId="2" borderId="10" xfId="0" applyNumberFormat="1" applyFont="1" applyFill="1" applyBorder="1" applyAlignment="1" applyProtection="1">
      <alignment vertical="center"/>
    </xf>
    <xf numFmtId="176" fontId="23" fillId="2" borderId="9" xfId="0" applyNumberFormat="1" applyFont="1" applyFill="1" applyBorder="1" applyAlignment="1" applyProtection="1">
      <alignment horizontal="center" vertical="center" shrinkToFit="1"/>
    </xf>
    <xf numFmtId="176" fontId="23" fillId="2" borderId="3" xfId="0" applyNumberFormat="1" applyFont="1" applyFill="1" applyBorder="1" applyAlignment="1" applyProtection="1">
      <alignment horizontal="center" vertical="center" shrinkToFit="1"/>
    </xf>
    <xf numFmtId="176" fontId="23" fillId="2" borderId="3" xfId="0" applyNumberFormat="1" applyFont="1" applyFill="1" applyBorder="1" applyAlignment="1" applyProtection="1">
      <alignment horizontal="center" vertical="center"/>
    </xf>
    <xf numFmtId="176" fontId="23" fillId="2" borderId="10" xfId="0" applyNumberFormat="1" applyFont="1" applyFill="1" applyBorder="1" applyAlignment="1" applyProtection="1">
      <alignment horizontal="center" vertical="center" shrinkToFit="1"/>
    </xf>
    <xf numFmtId="176" fontId="27" fillId="2" borderId="3" xfId="0" applyNumberFormat="1" applyFont="1" applyFill="1" applyBorder="1" applyAlignment="1" applyProtection="1">
      <alignment horizontal="left" vertical="center" shrinkToFit="1"/>
    </xf>
    <xf numFmtId="176" fontId="0" fillId="2" borderId="3" xfId="0" applyNumberFormat="1" applyFill="1" applyBorder="1" applyAlignment="1" applyProtection="1">
      <alignment horizontal="right" vertical="center"/>
    </xf>
    <xf numFmtId="176" fontId="0" fillId="2" borderId="3" xfId="0" applyNumberFormat="1" applyFill="1" applyBorder="1" applyProtection="1">
      <alignment vertical="center"/>
    </xf>
    <xf numFmtId="176" fontId="11" fillId="2" borderId="10" xfId="0" applyNumberFormat="1" applyFont="1" applyFill="1" applyBorder="1" applyProtection="1">
      <alignment vertical="center"/>
    </xf>
    <xf numFmtId="0" fontId="11" fillId="2" borderId="9" xfId="0" applyNumberFormat="1" applyFont="1" applyFill="1" applyBorder="1" applyAlignment="1" applyProtection="1">
      <alignment horizontal="left" vertical="center"/>
    </xf>
    <xf numFmtId="0" fontId="10" fillId="2" borderId="0" xfId="0" applyFont="1" applyFill="1" applyProtection="1">
      <alignment vertical="center"/>
    </xf>
    <xf numFmtId="0" fontId="3" fillId="0" borderId="0" xfId="0" applyFont="1" applyFill="1" applyProtection="1">
      <alignment vertical="center"/>
    </xf>
    <xf numFmtId="176" fontId="11" fillId="2" borderId="9" xfId="0" applyNumberFormat="1" applyFont="1" applyFill="1" applyBorder="1" applyAlignment="1" applyProtection="1">
      <alignment vertical="center"/>
    </xf>
    <xf numFmtId="176" fontId="11" fillId="2" borderId="10" xfId="0" applyNumberFormat="1" applyFont="1" applyFill="1" applyBorder="1" applyAlignment="1" applyProtection="1">
      <alignment vertical="center"/>
    </xf>
    <xf numFmtId="176" fontId="11" fillId="2" borderId="3" xfId="0" applyNumberFormat="1" applyFont="1" applyFill="1" applyBorder="1" applyAlignment="1" applyProtection="1">
      <alignment vertical="center"/>
    </xf>
    <xf numFmtId="0" fontId="6" fillId="2" borderId="0" xfId="0" applyFont="1" applyFill="1" applyProtection="1">
      <alignment vertical="center"/>
    </xf>
    <xf numFmtId="0" fontId="3" fillId="2" borderId="0" xfId="0" applyFont="1" applyFill="1" applyAlignment="1" applyProtection="1">
      <alignment horizontal="left" vertical="center"/>
    </xf>
    <xf numFmtId="0" fontId="29" fillId="2" borderId="9" xfId="0" applyFont="1" applyFill="1" applyBorder="1" applyProtection="1">
      <alignment vertical="center"/>
    </xf>
    <xf numFmtId="0" fontId="29" fillId="2" borderId="3" xfId="0" applyFont="1" applyFill="1" applyBorder="1" applyProtection="1">
      <alignment vertical="center"/>
    </xf>
    <xf numFmtId="0" fontId="29" fillId="2" borderId="10" xfId="0" applyFont="1" applyFill="1" applyBorder="1" applyProtection="1">
      <alignment vertical="center"/>
    </xf>
    <xf numFmtId="0" fontId="29" fillId="2" borderId="5" xfId="0" applyFont="1" applyFill="1" applyBorder="1" applyProtection="1">
      <alignment vertical="center"/>
    </xf>
    <xf numFmtId="0" fontId="29" fillId="2" borderId="6" xfId="0" applyFont="1" applyFill="1" applyBorder="1" applyProtection="1">
      <alignment vertical="center"/>
    </xf>
    <xf numFmtId="0" fontId="29" fillId="2" borderId="7" xfId="0" applyFont="1" applyFill="1" applyBorder="1" applyProtection="1">
      <alignment vertical="center"/>
    </xf>
    <xf numFmtId="0" fontId="29" fillId="2" borderId="2" xfId="0" applyFont="1" applyFill="1" applyBorder="1" applyProtection="1">
      <alignment vertical="center"/>
    </xf>
    <xf numFmtId="0" fontId="29" fillId="2" borderId="0" xfId="0" applyFont="1" applyFill="1" applyBorder="1" applyProtection="1">
      <alignment vertical="center"/>
    </xf>
    <xf numFmtId="0" fontId="29" fillId="2" borderId="11" xfId="0" applyFont="1" applyFill="1" applyBorder="1" applyProtection="1">
      <alignment vertical="center"/>
    </xf>
    <xf numFmtId="0" fontId="29" fillId="2" borderId="4" xfId="0" applyFont="1" applyFill="1" applyBorder="1" applyProtection="1">
      <alignment vertical="center"/>
    </xf>
    <xf numFmtId="0" fontId="29" fillId="2" borderId="1" xfId="0" applyFont="1" applyFill="1" applyBorder="1" applyProtection="1">
      <alignment vertical="center"/>
    </xf>
    <xf numFmtId="0" fontId="29" fillId="2" borderId="1" xfId="0" applyFont="1" applyFill="1" applyBorder="1" applyAlignment="1" applyProtection="1">
      <alignment vertical="center"/>
    </xf>
    <xf numFmtId="0" fontId="29" fillId="2" borderId="8" xfId="0" applyFont="1" applyFill="1" applyBorder="1" applyProtection="1">
      <alignment vertical="center"/>
    </xf>
    <xf numFmtId="0" fontId="3" fillId="2" borderId="9" xfId="0" applyFont="1" applyFill="1" applyBorder="1" applyAlignment="1" applyProtection="1">
      <alignment vertical="center" shrinkToFit="1"/>
    </xf>
    <xf numFmtId="0" fontId="0" fillId="2" borderId="10" xfId="0" applyFill="1" applyBorder="1" applyAlignment="1" applyProtection="1">
      <alignment vertical="center" shrinkToFit="1"/>
    </xf>
    <xf numFmtId="0" fontId="0" fillId="2" borderId="9" xfId="0" applyFill="1" applyBorder="1" applyAlignment="1" applyProtection="1">
      <alignment vertical="center" shrinkToFit="1"/>
    </xf>
    <xf numFmtId="0" fontId="0" fillId="2" borderId="10" xfId="0" applyFill="1" applyBorder="1" applyAlignment="1" applyProtection="1">
      <alignment vertical="center"/>
    </xf>
    <xf numFmtId="0" fontId="5" fillId="2" borderId="0" xfId="0" applyFont="1" applyFill="1" applyBorder="1" applyProtection="1">
      <alignment vertical="center"/>
    </xf>
    <xf numFmtId="0" fontId="3" fillId="2" borderId="0" xfId="0" applyFont="1" applyFill="1" applyBorder="1" applyProtection="1">
      <alignment vertical="center"/>
    </xf>
    <xf numFmtId="0" fontId="3" fillId="2" borderId="2" xfId="0" applyFont="1" applyFill="1" applyBorder="1" applyProtection="1">
      <alignment vertical="center"/>
    </xf>
    <xf numFmtId="0" fontId="58" fillId="0" borderId="0" xfId="0" applyFont="1" applyProtection="1">
      <alignment vertical="center"/>
    </xf>
    <xf numFmtId="0" fontId="10" fillId="2" borderId="3" xfId="0" applyFont="1" applyFill="1" applyBorder="1" applyProtection="1">
      <alignment vertical="center"/>
    </xf>
    <xf numFmtId="0" fontId="5" fillId="2" borderId="4" xfId="0" applyFont="1" applyFill="1" applyBorder="1" applyProtection="1">
      <alignment vertical="center"/>
    </xf>
    <xf numFmtId="0" fontId="5" fillId="2" borderId="1" xfId="0" applyFont="1" applyFill="1" applyBorder="1" applyProtection="1">
      <alignment vertical="center"/>
    </xf>
    <xf numFmtId="0" fontId="3" fillId="2" borderId="1" xfId="0" applyFont="1" applyFill="1" applyBorder="1" applyProtection="1">
      <alignment vertical="center"/>
    </xf>
    <xf numFmtId="0" fontId="58" fillId="0" borderId="0" xfId="0" applyFont="1" applyAlignment="1" applyProtection="1">
      <alignment horizontal="center" vertical="center" wrapText="1"/>
    </xf>
    <xf numFmtId="0" fontId="58" fillId="0" borderId="0" xfId="0" applyFont="1" applyAlignment="1" applyProtection="1">
      <alignment vertical="top" wrapText="1"/>
    </xf>
    <xf numFmtId="0" fontId="58" fillId="0" borderId="0" xfId="0" applyFont="1" applyBorder="1" applyAlignment="1" applyProtection="1">
      <alignment vertical="top"/>
    </xf>
    <xf numFmtId="0" fontId="58" fillId="0" borderId="0" xfId="0" applyFont="1" applyAlignment="1" applyProtection="1">
      <alignment horizontal="right" vertical="top" wrapText="1"/>
    </xf>
    <xf numFmtId="0" fontId="3" fillId="2" borderId="0" xfId="0" applyFont="1" applyFill="1" applyAlignment="1" applyProtection="1">
      <alignment horizontal="right" vertical="center"/>
    </xf>
    <xf numFmtId="0" fontId="3" fillId="2" borderId="0" xfId="0" applyFont="1" applyFill="1" applyAlignment="1" applyProtection="1">
      <alignment horizontal="center" vertical="center"/>
    </xf>
    <xf numFmtId="0" fontId="6" fillId="2" borderId="0" xfId="0" applyFont="1" applyFill="1" applyAlignment="1" applyProtection="1">
      <alignment vertical="center"/>
    </xf>
    <xf numFmtId="0" fontId="12" fillId="2" borderId="0" xfId="0" applyFont="1" applyFill="1" applyBorder="1" applyAlignment="1" applyProtection="1">
      <alignment vertical="center" wrapText="1" shrinkToFit="1"/>
    </xf>
    <xf numFmtId="0" fontId="3" fillId="2" borderId="12" xfId="0" applyFont="1" applyFill="1" applyBorder="1" applyProtection="1">
      <alignment vertical="center"/>
    </xf>
    <xf numFmtId="0" fontId="3" fillId="2" borderId="8" xfId="0" applyFont="1" applyFill="1" applyBorder="1" applyProtection="1">
      <alignment vertical="center"/>
    </xf>
    <xf numFmtId="0" fontId="14" fillId="0" borderId="29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vertical="center"/>
    </xf>
    <xf numFmtId="0" fontId="0" fillId="0" borderId="29" xfId="0" applyFont="1" applyBorder="1" applyAlignment="1" applyProtection="1">
      <alignment horizontal="center" vertical="center"/>
    </xf>
    <xf numFmtId="0" fontId="14" fillId="0" borderId="29" xfId="0" applyFont="1" applyFill="1" applyBorder="1" applyProtection="1">
      <alignment vertical="center"/>
    </xf>
    <xf numFmtId="176" fontId="23" fillId="0" borderId="2" xfId="0" applyNumberFormat="1" applyFont="1" applyBorder="1" applyAlignment="1" applyProtection="1">
      <alignment horizontal="center" vertical="center" shrinkToFit="1"/>
    </xf>
    <xf numFmtId="0" fontId="8" fillId="2" borderId="9" xfId="0" applyFont="1" applyFill="1" applyBorder="1" applyAlignment="1" applyProtection="1">
      <alignment vertical="center" shrinkToFit="1"/>
    </xf>
    <xf numFmtId="0" fontId="8" fillId="2" borderId="10" xfId="0" applyFont="1" applyFill="1" applyBorder="1" applyAlignment="1" applyProtection="1">
      <alignment vertical="center" shrinkToFit="1"/>
    </xf>
    <xf numFmtId="0" fontId="8" fillId="2" borderId="5" xfId="0" applyFont="1" applyFill="1" applyBorder="1" applyAlignment="1" applyProtection="1">
      <alignment vertical="center" shrinkToFit="1"/>
    </xf>
    <xf numFmtId="0" fontId="8" fillId="2" borderId="7" xfId="0" applyFont="1" applyFill="1" applyBorder="1" applyAlignment="1" applyProtection="1">
      <alignment vertical="center" shrinkToFit="1"/>
    </xf>
    <xf numFmtId="0" fontId="8" fillId="2" borderId="42" xfId="0" applyFont="1" applyFill="1" applyBorder="1" applyAlignment="1" applyProtection="1">
      <alignment vertical="center" shrinkToFit="1"/>
    </xf>
    <xf numFmtId="0" fontId="8" fillId="2" borderId="44" xfId="0" applyFont="1" applyFill="1" applyBorder="1" applyAlignment="1" applyProtection="1">
      <alignment vertical="center" shrinkToFit="1"/>
    </xf>
    <xf numFmtId="0" fontId="8" fillId="2" borderId="13" xfId="0" applyFont="1" applyFill="1" applyBorder="1" applyAlignment="1" applyProtection="1">
      <alignment vertical="center" shrinkToFit="1"/>
    </xf>
    <xf numFmtId="0" fontId="8" fillId="2" borderId="14" xfId="0" applyFont="1" applyFill="1" applyBorder="1" applyAlignment="1" applyProtection="1">
      <alignment vertical="center" shrinkToFit="1"/>
    </xf>
    <xf numFmtId="0" fontId="51" fillId="0" borderId="0" xfId="0" applyFont="1" applyFill="1" applyBorder="1" applyAlignment="1" applyProtection="1">
      <alignment horizontal="left" vertical="top" shrinkToFit="1"/>
    </xf>
    <xf numFmtId="0" fontId="51" fillId="0" borderId="0" xfId="0" applyFont="1" applyFill="1" applyBorder="1" applyAlignment="1" applyProtection="1">
      <alignment horizontal="left" vertical="top"/>
    </xf>
    <xf numFmtId="0" fontId="3" fillId="2" borderId="6" xfId="0" applyFont="1" applyFill="1" applyBorder="1" applyProtection="1">
      <alignment vertical="center"/>
    </xf>
    <xf numFmtId="0" fontId="3" fillId="2" borderId="7" xfId="0" applyFont="1" applyFill="1" applyBorder="1" applyProtection="1">
      <alignment vertical="center"/>
    </xf>
    <xf numFmtId="0" fontId="3" fillId="2" borderId="11" xfId="0" applyFont="1" applyFill="1" applyBorder="1" applyProtection="1">
      <alignment vertical="center"/>
    </xf>
    <xf numFmtId="0" fontId="4" fillId="2" borderId="0" xfId="0" applyFont="1" applyFill="1" applyBorder="1" applyProtection="1">
      <alignment vertical="center"/>
    </xf>
    <xf numFmtId="0" fontId="7" fillId="2" borderId="0" xfId="0" applyFont="1" applyFill="1" applyProtection="1">
      <alignment vertical="center"/>
    </xf>
    <xf numFmtId="0" fontId="3" fillId="2" borderId="0" xfId="0" applyFont="1" applyFill="1" applyAlignment="1" applyProtection="1">
      <alignment vertical="center"/>
    </xf>
    <xf numFmtId="0" fontId="4" fillId="2" borderId="9" xfId="0" applyFont="1" applyFill="1" applyBorder="1" applyAlignment="1" applyProtection="1">
      <alignment vertical="center"/>
    </xf>
    <xf numFmtId="0" fontId="4" fillId="2" borderId="3" xfId="0" applyFont="1" applyFill="1" applyBorder="1" applyAlignment="1" applyProtection="1">
      <alignment vertical="center"/>
    </xf>
    <xf numFmtId="0" fontId="4" fillId="2" borderId="10" xfId="0" applyFont="1" applyFill="1" applyBorder="1" applyAlignment="1" applyProtection="1">
      <alignment vertical="center"/>
    </xf>
    <xf numFmtId="0" fontId="4" fillId="2" borderId="9" xfId="0" applyFont="1" applyFill="1" applyBorder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3" fillId="2" borderId="9" xfId="0" applyFont="1" applyFill="1" applyBorder="1" applyProtection="1">
      <alignment vertical="center"/>
    </xf>
    <xf numFmtId="0" fontId="14" fillId="0" borderId="0" xfId="0" applyFont="1" applyFill="1" applyBorder="1" applyProtection="1">
      <alignment vertical="center"/>
    </xf>
    <xf numFmtId="0" fontId="7" fillId="0" borderId="0" xfId="0" applyFont="1" applyFill="1" applyBorder="1" applyAlignment="1" applyProtection="1">
      <alignment vertical="center" shrinkToFit="1"/>
    </xf>
    <xf numFmtId="0" fontId="3" fillId="2" borderId="4" xfId="0" applyFont="1" applyFill="1" applyBorder="1" applyProtection="1">
      <alignment vertical="center"/>
    </xf>
    <xf numFmtId="0" fontId="14" fillId="0" borderId="29" xfId="0" applyFont="1" applyBorder="1" applyAlignment="1" applyProtection="1">
      <alignment horizontal="center" vertical="center" shrinkToFit="1"/>
    </xf>
    <xf numFmtId="0" fontId="0" fillId="0" borderId="29" xfId="0" applyFont="1" applyBorder="1" applyAlignment="1" applyProtection="1">
      <alignment horizontal="center" vertical="center" shrinkToFit="1"/>
    </xf>
    <xf numFmtId="0" fontId="3" fillId="2" borderId="5" xfId="0" applyFont="1" applyFill="1" applyBorder="1" applyProtection="1">
      <alignment vertical="center"/>
    </xf>
    <xf numFmtId="0" fontId="3" fillId="2" borderId="7" xfId="0" applyFont="1" applyFill="1" applyBorder="1" applyAlignment="1" applyProtection="1">
      <alignment vertical="center" shrinkToFit="1"/>
    </xf>
    <xf numFmtId="0" fontId="8" fillId="2" borderId="4" xfId="0" applyFont="1" applyFill="1" applyBorder="1" applyAlignment="1" applyProtection="1">
      <alignment vertical="center" shrinkToFit="1"/>
    </xf>
    <xf numFmtId="0" fontId="3" fillId="2" borderId="8" xfId="0" applyFont="1" applyFill="1" applyBorder="1" applyAlignment="1" applyProtection="1">
      <alignment vertical="center" shrinkToFit="1"/>
    </xf>
    <xf numFmtId="0" fontId="20" fillId="2" borderId="0" xfId="0" applyFont="1" applyFill="1" applyProtection="1">
      <alignment vertical="center"/>
    </xf>
    <xf numFmtId="0" fontId="20" fillId="2" borderId="0" xfId="0" applyFont="1" applyFill="1" applyAlignment="1" applyProtection="1">
      <alignment horizontal="right" vertical="center"/>
    </xf>
    <xf numFmtId="0" fontId="20" fillId="2" borderId="0" xfId="0" applyFont="1" applyFill="1" applyAlignment="1" applyProtection="1">
      <alignment horizontal="center" vertical="center"/>
    </xf>
    <xf numFmtId="0" fontId="3" fillId="2" borderId="3" xfId="0" applyFont="1" applyFill="1" applyBorder="1" applyAlignment="1" applyProtection="1">
      <alignment vertical="center"/>
    </xf>
    <xf numFmtId="0" fontId="22" fillId="2" borderId="0" xfId="0" applyFont="1" applyFill="1" applyAlignment="1" applyProtection="1">
      <alignment vertical="top" shrinkToFit="1"/>
    </xf>
    <xf numFmtId="0" fontId="6" fillId="2" borderId="0" xfId="0" applyFont="1" applyFill="1" applyAlignment="1" applyProtection="1">
      <alignment horizontal="center" vertical="center"/>
    </xf>
    <xf numFmtId="0" fontId="0" fillId="2" borderId="2" xfId="0" applyFill="1" applyBorder="1" applyAlignment="1" applyProtection="1">
      <alignment vertical="center"/>
    </xf>
    <xf numFmtId="0" fontId="3" fillId="2" borderId="2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6" fillId="0" borderId="0" xfId="0" applyFont="1" applyProtection="1">
      <alignment vertical="center"/>
    </xf>
    <xf numFmtId="0" fontId="3" fillId="0" borderId="0" xfId="0" applyFont="1" applyBorder="1" applyProtection="1">
      <alignment vertical="center"/>
    </xf>
    <xf numFmtId="0" fontId="6" fillId="0" borderId="0" xfId="0" applyFont="1" applyBorder="1" applyProtection="1">
      <alignment vertical="center"/>
    </xf>
    <xf numFmtId="0" fontId="3" fillId="0" borderId="3" xfId="0" applyFont="1" applyBorder="1" applyProtection="1">
      <alignment vertical="center"/>
    </xf>
    <xf numFmtId="0" fontId="3" fillId="0" borderId="10" xfId="0" applyFont="1" applyBorder="1" applyProtection="1">
      <alignment vertical="center"/>
    </xf>
    <xf numFmtId="0" fontId="3" fillId="0" borderId="1" xfId="0" applyFont="1" applyBorder="1" applyProtection="1">
      <alignment vertical="center"/>
    </xf>
    <xf numFmtId="0" fontId="3" fillId="0" borderId="12" xfId="0" applyFont="1" applyBorder="1" applyProtection="1">
      <alignment vertical="center"/>
    </xf>
    <xf numFmtId="0" fontId="3" fillId="0" borderId="8" xfId="0" applyFont="1" applyBorder="1" applyProtection="1">
      <alignment vertical="center"/>
    </xf>
    <xf numFmtId="0" fontId="3" fillId="0" borderId="0" xfId="0" applyFont="1" applyBorder="1" applyAlignment="1" applyProtection="1">
      <alignment horizontal="distributed" vertical="distributed" shrinkToFit="1"/>
    </xf>
    <xf numFmtId="0" fontId="0" fillId="0" borderId="0" xfId="0" applyBorder="1" applyAlignment="1" applyProtection="1">
      <alignment horizontal="distributed" vertical="distributed"/>
    </xf>
    <xf numFmtId="0" fontId="22" fillId="0" borderId="0" xfId="0" applyFont="1" applyProtection="1">
      <alignment vertical="center"/>
    </xf>
    <xf numFmtId="0" fontId="3" fillId="0" borderId="0" xfId="0" applyFont="1" applyFill="1" applyBorder="1" applyProtection="1">
      <alignment vertical="center"/>
    </xf>
    <xf numFmtId="0" fontId="6" fillId="0" borderId="0" xfId="0" applyFont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10" fillId="0" borderId="0" xfId="0" applyFont="1" applyProtection="1">
      <alignment vertical="center"/>
    </xf>
    <xf numFmtId="0" fontId="10" fillId="0" borderId="29" xfId="0" applyFont="1" applyBorder="1" applyAlignment="1" applyProtection="1">
      <alignment horizontal="center" vertical="center"/>
    </xf>
    <xf numFmtId="0" fontId="10" fillId="0" borderId="0" xfId="0" applyFont="1" applyBorder="1" applyProtection="1">
      <alignment vertical="center"/>
    </xf>
    <xf numFmtId="0" fontId="3" fillId="0" borderId="37" xfId="0" applyFont="1" applyBorder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6" fillId="0" borderId="1" xfId="0" applyFont="1" applyBorder="1" applyProtection="1">
      <alignment vertical="center"/>
    </xf>
    <xf numFmtId="0" fontId="3" fillId="0" borderId="1" xfId="0" applyFont="1" applyBorder="1" applyAlignment="1" applyProtection="1">
      <alignment horizontal="distributed" vertical="distributed" shrinkToFit="1"/>
    </xf>
    <xf numFmtId="0" fontId="0" fillId="0" borderId="1" xfId="0" applyBorder="1" applyAlignment="1" applyProtection="1">
      <alignment horizontal="distributed" vertical="distributed"/>
    </xf>
    <xf numFmtId="0" fontId="10" fillId="0" borderId="1" xfId="0" applyFont="1" applyBorder="1" applyProtection="1">
      <alignment vertical="center"/>
    </xf>
    <xf numFmtId="0" fontId="3" fillId="0" borderId="5" xfId="0" applyFont="1" applyBorder="1" applyProtection="1">
      <alignment vertical="center"/>
    </xf>
    <xf numFmtId="0" fontId="3" fillId="0" borderId="4" xfId="0" applyFont="1" applyBorder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3" fillId="0" borderId="0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center" vertical="center" shrinkToFit="1"/>
    </xf>
    <xf numFmtId="0" fontId="0" fillId="0" borderId="0" xfId="0" applyProtection="1">
      <alignment vertical="center"/>
    </xf>
    <xf numFmtId="0" fontId="7" fillId="0" borderId="0" xfId="0" applyFo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 shrinkToFit="1"/>
    </xf>
    <xf numFmtId="0" fontId="4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vertical="top" wrapText="1"/>
    </xf>
    <xf numFmtId="0" fontId="45" fillId="0" borderId="0" xfId="0" applyFont="1" applyBorder="1" applyAlignment="1" applyProtection="1">
      <alignment vertical="top"/>
    </xf>
    <xf numFmtId="0" fontId="45" fillId="0" borderId="0" xfId="0" applyFont="1" applyAlignment="1" applyProtection="1">
      <alignment horizontal="right" vertical="top" wrapText="1"/>
    </xf>
    <xf numFmtId="0" fontId="33" fillId="0" borderId="97" xfId="0" applyFont="1" applyBorder="1" applyAlignment="1" applyProtection="1">
      <alignment horizontal="center" vertical="center"/>
    </xf>
    <xf numFmtId="0" fontId="3" fillId="0" borderId="76" xfId="0" applyFont="1" applyBorder="1" applyProtection="1">
      <alignment vertical="center"/>
    </xf>
    <xf numFmtId="0" fontId="33" fillId="0" borderId="98" xfId="0" applyFont="1" applyBorder="1" applyProtection="1">
      <alignment vertical="center"/>
    </xf>
    <xf numFmtId="0" fontId="14" fillId="0" borderId="27" xfId="0" applyFont="1" applyBorder="1" applyAlignment="1" applyProtection="1">
      <alignment vertical="center"/>
    </xf>
    <xf numFmtId="0" fontId="14" fillId="0" borderId="27" xfId="0" applyFont="1" applyBorder="1" applyAlignment="1" applyProtection="1">
      <alignment horizontal="center" vertical="center"/>
    </xf>
    <xf numFmtId="0" fontId="33" fillId="2" borderId="21" xfId="0" applyFont="1" applyFill="1" applyBorder="1" applyProtection="1">
      <alignment vertical="center"/>
    </xf>
    <xf numFmtId="0" fontId="33" fillId="2" borderId="16" xfId="0" applyFont="1" applyFill="1" applyBorder="1" applyProtection="1">
      <alignment vertical="center"/>
    </xf>
    <xf numFmtId="0" fontId="33" fillId="2" borderId="75" xfId="0" applyFont="1" applyFill="1" applyBorder="1" applyProtection="1">
      <alignment vertical="center"/>
    </xf>
    <xf numFmtId="0" fontId="33" fillId="2" borderId="0" xfId="0" applyFont="1" applyFill="1" applyBorder="1" applyProtection="1">
      <alignment vertical="center"/>
    </xf>
    <xf numFmtId="0" fontId="7" fillId="2" borderId="3" xfId="0" applyFont="1" applyFill="1" applyBorder="1" applyAlignment="1" applyProtection="1">
      <alignment vertical="center" shrinkToFit="1"/>
    </xf>
    <xf numFmtId="0" fontId="3" fillId="2" borderId="10" xfId="0" applyFont="1" applyFill="1" applyBorder="1" applyAlignment="1" applyProtection="1">
      <alignment vertical="center" shrinkToFit="1"/>
    </xf>
    <xf numFmtId="0" fontId="3" fillId="2" borderId="6" xfId="0" applyFont="1" applyFill="1" applyBorder="1" applyAlignment="1" applyProtection="1">
      <alignment vertical="center" shrinkToFit="1"/>
    </xf>
    <xf numFmtId="0" fontId="33" fillId="2" borderId="31" xfId="0" applyFont="1" applyFill="1" applyBorder="1" applyProtection="1">
      <alignment vertical="center"/>
    </xf>
    <xf numFmtId="0" fontId="33" fillId="2" borderId="32" xfId="0" applyFont="1" applyFill="1" applyBorder="1" applyProtection="1">
      <alignment vertical="center"/>
    </xf>
    <xf numFmtId="49" fontId="7" fillId="2" borderId="3" xfId="0" applyNumberFormat="1" applyFont="1" applyFill="1" applyBorder="1" applyProtection="1">
      <alignment vertical="center"/>
    </xf>
    <xf numFmtId="0" fontId="7" fillId="2" borderId="3" xfId="0" applyFont="1" applyFill="1" applyBorder="1" applyProtection="1">
      <alignment vertical="center"/>
    </xf>
    <xf numFmtId="0" fontId="0" fillId="2" borderId="1" xfId="0" applyFill="1" applyBorder="1" applyAlignment="1" applyProtection="1">
      <alignment vertical="center" shrinkToFit="1"/>
    </xf>
    <xf numFmtId="0" fontId="0" fillId="2" borderId="8" xfId="0" applyFill="1" applyBorder="1" applyAlignment="1" applyProtection="1">
      <alignment vertical="center" shrinkToFit="1"/>
    </xf>
    <xf numFmtId="0" fontId="3" fillId="2" borderId="2" xfId="0" applyFont="1" applyFill="1" applyBorder="1" applyAlignment="1" applyProtection="1">
      <alignment vertical="center" shrinkToFit="1"/>
    </xf>
    <xf numFmtId="0" fontId="0" fillId="2" borderId="0" xfId="0" applyFont="1" applyFill="1" applyBorder="1" applyAlignment="1" applyProtection="1">
      <alignment vertical="center" shrinkToFit="1"/>
    </xf>
    <xf numFmtId="0" fontId="0" fillId="2" borderId="0" xfId="0" applyFill="1" applyBorder="1" applyAlignment="1" applyProtection="1">
      <alignment vertical="center" shrinkToFit="1"/>
    </xf>
    <xf numFmtId="0" fontId="0" fillId="2" borderId="11" xfId="0" applyFill="1" applyBorder="1" applyAlignment="1" applyProtection="1">
      <alignment vertical="center" shrinkToFit="1"/>
    </xf>
    <xf numFmtId="0" fontId="3" fillId="2" borderId="5" xfId="0" applyFont="1" applyFill="1" applyBorder="1" applyAlignment="1" applyProtection="1">
      <alignment vertical="center" shrinkToFit="1"/>
    </xf>
    <xf numFmtId="0" fontId="0" fillId="2" borderId="6" xfId="0" applyFill="1" applyBorder="1" applyAlignment="1" applyProtection="1">
      <alignment vertical="center" shrinkToFit="1"/>
    </xf>
    <xf numFmtId="0" fontId="0" fillId="2" borderId="7" xfId="0" applyFill="1" applyBorder="1" applyAlignment="1" applyProtection="1">
      <alignment vertical="center" shrinkToFit="1"/>
    </xf>
    <xf numFmtId="0" fontId="3" fillId="2" borderId="46" xfId="0" applyFont="1" applyFill="1" applyBorder="1" applyProtection="1">
      <alignment vertical="center"/>
    </xf>
    <xf numFmtId="0" fontId="3" fillId="2" borderId="47" xfId="0" applyFont="1" applyFill="1" applyBorder="1" applyProtection="1">
      <alignment vertical="center"/>
    </xf>
    <xf numFmtId="0" fontId="3" fillId="2" borderId="48" xfId="0" applyFont="1" applyFill="1" applyBorder="1" applyProtection="1">
      <alignment vertical="center"/>
    </xf>
    <xf numFmtId="0" fontId="34" fillId="0" borderId="21" xfId="0" applyFont="1" applyBorder="1" applyProtection="1">
      <alignment vertical="center"/>
    </xf>
    <xf numFmtId="0" fontId="34" fillId="0" borderId="16" xfId="0" applyFont="1" applyBorder="1" applyProtection="1">
      <alignment vertical="center"/>
    </xf>
    <xf numFmtId="0" fontId="3" fillId="0" borderId="16" xfId="0" applyFont="1" applyBorder="1" applyProtection="1">
      <alignment vertical="center"/>
    </xf>
    <xf numFmtId="0" fontId="34" fillId="0" borderId="75" xfId="0" applyFont="1" applyBorder="1" applyProtection="1">
      <alignment vertical="center"/>
    </xf>
    <xf numFmtId="0" fontId="34" fillId="0" borderId="0" xfId="0" applyFont="1" applyBorder="1" applyProtection="1">
      <alignment vertical="center"/>
    </xf>
    <xf numFmtId="0" fontId="3" fillId="0" borderId="31" xfId="0" applyFont="1" applyBorder="1" applyProtection="1">
      <alignment vertical="center"/>
    </xf>
    <xf numFmtId="0" fontId="3" fillId="0" borderId="32" xfId="0" applyFont="1" applyBorder="1" applyProtection="1">
      <alignment vertical="center"/>
    </xf>
    <xf numFmtId="177" fontId="45" fillId="0" borderId="0" xfId="0" applyNumberFormat="1" applyFont="1" applyFill="1" applyAlignment="1" applyProtection="1">
      <alignment horizontal="left" vertical="center"/>
    </xf>
    <xf numFmtId="0" fontId="3" fillId="0" borderId="6" xfId="0" applyFont="1" applyBorder="1" applyProtection="1">
      <alignment vertical="center"/>
    </xf>
    <xf numFmtId="0" fontId="3" fillId="7" borderId="101" xfId="0" applyFont="1" applyFill="1" applyBorder="1" applyProtection="1">
      <alignment vertical="center"/>
    </xf>
    <xf numFmtId="0" fontId="3" fillId="7" borderId="83" xfId="0" applyFont="1" applyFill="1" applyBorder="1" applyProtection="1">
      <alignment vertical="center"/>
    </xf>
    <xf numFmtId="0" fontId="14" fillId="0" borderId="24" xfId="0" applyFont="1" applyBorder="1" applyAlignment="1" applyProtection="1">
      <alignment horizontal="center" vertical="center"/>
    </xf>
    <xf numFmtId="0" fontId="14" fillId="0" borderId="4" xfId="0" applyFont="1" applyBorder="1" applyAlignment="1" applyProtection="1">
      <alignment vertical="center"/>
    </xf>
    <xf numFmtId="0" fontId="0" fillId="0" borderId="24" xfId="0" applyFont="1" applyBorder="1" applyAlignment="1" applyProtection="1">
      <alignment horizontal="center" vertical="center"/>
    </xf>
    <xf numFmtId="0" fontId="18" fillId="0" borderId="0" xfId="0" applyFont="1" applyAlignment="1" applyProtection="1">
      <alignment vertical="top" wrapText="1"/>
    </xf>
    <xf numFmtId="0" fontId="3" fillId="2" borderId="37" xfId="0" applyFont="1" applyFill="1" applyBorder="1" applyProtection="1">
      <alignment vertical="center"/>
    </xf>
    <xf numFmtId="0" fontId="35" fillId="2" borderId="0" xfId="0" applyFont="1" applyFill="1" applyAlignment="1" applyProtection="1">
      <alignment vertical="center"/>
    </xf>
    <xf numFmtId="0" fontId="7" fillId="2" borderId="10" xfId="0" applyFont="1" applyFill="1" applyBorder="1" applyAlignment="1" applyProtection="1">
      <alignment vertical="center" shrinkToFit="1"/>
    </xf>
    <xf numFmtId="0" fontId="3" fillId="0" borderId="21" xfId="0" applyFont="1" applyBorder="1" applyProtection="1">
      <alignment vertical="center"/>
    </xf>
    <xf numFmtId="0" fontId="3" fillId="0" borderId="25" xfId="0" applyFont="1" applyBorder="1" applyProtection="1">
      <alignment vertical="center"/>
    </xf>
    <xf numFmtId="0" fontId="3" fillId="0" borderId="75" xfId="0" applyFont="1" applyBorder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34" xfId="0" applyFont="1" applyBorder="1" applyProtection="1">
      <alignment vertical="center"/>
    </xf>
    <xf numFmtId="0" fontId="3" fillId="0" borderId="33" xfId="0" applyFont="1" applyBorder="1" applyProtection="1">
      <alignment vertical="center"/>
    </xf>
    <xf numFmtId="0" fontId="3" fillId="2" borderId="21" xfId="0" applyFont="1" applyFill="1" applyBorder="1" applyProtection="1">
      <alignment vertical="center"/>
    </xf>
    <xf numFmtId="0" fontId="3" fillId="2" borderId="16" xfId="0" applyFont="1" applyFill="1" applyBorder="1" applyProtection="1">
      <alignment vertical="center"/>
    </xf>
    <xf numFmtId="0" fontId="3" fillId="2" borderId="75" xfId="0" applyFont="1" applyFill="1" applyBorder="1" applyProtection="1">
      <alignment vertical="center"/>
    </xf>
    <xf numFmtId="0" fontId="20" fillId="2" borderId="0" xfId="0" applyFont="1" applyFill="1" applyBorder="1" applyProtection="1">
      <alignment vertical="center"/>
    </xf>
    <xf numFmtId="0" fontId="3" fillId="2" borderId="70" xfId="0" applyFont="1" applyFill="1" applyBorder="1" applyProtection="1">
      <alignment vertical="center"/>
    </xf>
    <xf numFmtId="0" fontId="3" fillId="2" borderId="71" xfId="0" applyFont="1" applyFill="1" applyBorder="1" applyProtection="1">
      <alignment vertical="center"/>
    </xf>
    <xf numFmtId="0" fontId="57" fillId="2" borderId="0" xfId="0" applyFont="1" applyFill="1" applyProtection="1">
      <alignment vertical="center"/>
    </xf>
    <xf numFmtId="0" fontId="3" fillId="2" borderId="31" xfId="0" applyFont="1" applyFill="1" applyBorder="1" applyProtection="1">
      <alignment vertical="center"/>
    </xf>
    <xf numFmtId="0" fontId="3" fillId="2" borderId="32" xfId="0" applyFont="1" applyFill="1" applyBorder="1" applyProtection="1">
      <alignment vertical="center"/>
    </xf>
    <xf numFmtId="0" fontId="20" fillId="2" borderId="32" xfId="0" applyFont="1" applyFill="1" applyBorder="1" applyProtection="1">
      <alignment vertical="center"/>
    </xf>
    <xf numFmtId="0" fontId="8" fillId="2" borderId="0" xfId="0" applyFont="1" applyFill="1" applyBorder="1" applyProtection="1">
      <alignment vertical="center"/>
    </xf>
    <xf numFmtId="0" fontId="8" fillId="2" borderId="0" xfId="0" applyFont="1" applyFill="1" applyProtection="1">
      <alignment vertical="center"/>
    </xf>
    <xf numFmtId="0" fontId="20" fillId="10" borderId="29" xfId="0" applyFont="1" applyFill="1" applyBorder="1" applyAlignment="1" applyProtection="1">
      <alignment horizontal="center" vertical="center"/>
    </xf>
    <xf numFmtId="0" fontId="22" fillId="2" borderId="5" xfId="0" applyFont="1" applyFill="1" applyBorder="1" applyAlignment="1" applyProtection="1">
      <alignment horizontal="left" vertical="center" wrapText="1"/>
    </xf>
    <xf numFmtId="0" fontId="22" fillId="2" borderId="6" xfId="0" applyFont="1" applyFill="1" applyBorder="1" applyAlignment="1" applyProtection="1">
      <alignment horizontal="left" vertical="center" wrapText="1"/>
    </xf>
    <xf numFmtId="0" fontId="22" fillId="2" borderId="7" xfId="0" applyFont="1" applyFill="1" applyBorder="1" applyAlignment="1" applyProtection="1">
      <alignment horizontal="left" vertical="center" wrapText="1"/>
    </xf>
    <xf numFmtId="0" fontId="33" fillId="10" borderId="29" xfId="0" applyFont="1" applyFill="1" applyBorder="1" applyAlignment="1" applyProtection="1">
      <alignment horizontal="center" vertical="center"/>
    </xf>
    <xf numFmtId="0" fontId="3" fillId="0" borderId="21" xfId="0" applyFont="1" applyBorder="1" applyAlignment="1" applyProtection="1">
      <alignment horizontal="left" vertical="center"/>
    </xf>
    <xf numFmtId="0" fontId="0" fillId="0" borderId="16" xfId="0" applyBorder="1" applyAlignment="1" applyProtection="1">
      <alignment vertical="center"/>
    </xf>
    <xf numFmtId="0" fontId="3" fillId="0" borderId="75" xfId="0" applyFont="1" applyBorder="1" applyAlignment="1" applyProtection="1">
      <alignment horizontal="distributed" vertical="center"/>
    </xf>
    <xf numFmtId="0" fontId="3" fillId="0" borderId="0" xfId="0" applyFont="1" applyBorder="1" applyAlignment="1" applyProtection="1">
      <alignment horizontal="distributed" vertical="center"/>
    </xf>
    <xf numFmtId="0" fontId="10" fillId="2" borderId="3" xfId="0" applyFont="1" applyFill="1" applyBorder="1" applyAlignment="1" applyProtection="1">
      <alignment vertical="center" shrinkToFit="1"/>
    </xf>
    <xf numFmtId="0" fontId="10" fillId="2" borderId="1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vertical="center"/>
    </xf>
    <xf numFmtId="0" fontId="3" fillId="2" borderId="73" xfId="0" applyFont="1" applyFill="1" applyBorder="1" applyProtection="1">
      <alignment vertical="center"/>
    </xf>
    <xf numFmtId="0" fontId="0" fillId="2" borderId="84" xfId="0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center" vertical="center"/>
    </xf>
    <xf numFmtId="0" fontId="3" fillId="2" borderId="5" xfId="0" applyFont="1" applyFill="1" applyBorder="1" applyAlignment="1" applyProtection="1">
      <alignment vertical="center"/>
    </xf>
    <xf numFmtId="0" fontId="22" fillId="2" borderId="7" xfId="0" applyFont="1" applyFill="1" applyBorder="1" applyAlignment="1" applyProtection="1">
      <alignment horizontal="left" vertical="top"/>
    </xf>
    <xf numFmtId="0" fontId="3" fillId="2" borderId="4" xfId="0" applyFont="1" applyFill="1" applyBorder="1" applyAlignment="1" applyProtection="1">
      <alignment vertical="center"/>
    </xf>
    <xf numFmtId="0" fontId="3" fillId="2" borderId="8" xfId="0" applyFont="1" applyFill="1" applyBorder="1" applyAlignment="1" applyProtection="1">
      <alignment horizontal="right"/>
    </xf>
    <xf numFmtId="0" fontId="3" fillId="2" borderId="11" xfId="0" applyFont="1" applyFill="1" applyBorder="1" applyAlignment="1" applyProtection="1">
      <alignment horizontal="right"/>
    </xf>
    <xf numFmtId="0" fontId="22" fillId="2" borderId="11" xfId="0" applyFont="1" applyFill="1" applyBorder="1" applyAlignment="1" applyProtection="1">
      <alignment horizontal="left" vertical="top"/>
    </xf>
    <xf numFmtId="0" fontId="3" fillId="2" borderId="81" xfId="0" applyFont="1" applyFill="1" applyBorder="1" applyAlignment="1" applyProtection="1">
      <alignment vertical="center"/>
    </xf>
    <xf numFmtId="0" fontId="3" fillId="2" borderId="80" xfId="0" applyFont="1" applyFill="1" applyBorder="1" applyAlignment="1" applyProtection="1">
      <alignment horizontal="right"/>
    </xf>
    <xf numFmtId="0" fontId="0" fillId="0" borderId="10" xfId="0" applyBorder="1" applyAlignment="1">
      <alignment horizontal="center" vertical="center"/>
    </xf>
    <xf numFmtId="0" fontId="5" fillId="2" borderId="29" xfId="0" applyFont="1" applyFill="1" applyBorder="1" applyAlignment="1" applyProtection="1">
      <alignment horizontal="center" vertical="center" textRotation="255"/>
    </xf>
    <xf numFmtId="0" fontId="7" fillId="2" borderId="0" xfId="0" applyFont="1" applyFill="1" applyAlignment="1" applyProtection="1">
      <alignment horizontal="right" vertical="center"/>
    </xf>
    <xf numFmtId="0" fontId="0" fillId="2" borderId="0" xfId="0" applyFill="1" applyAlignment="1" applyProtection="1">
      <alignment horizontal="right" vertical="center"/>
    </xf>
    <xf numFmtId="0" fontId="0" fillId="2" borderId="0" xfId="0" applyFill="1" applyBorder="1" applyAlignment="1" applyProtection="1">
      <alignment horizontal="distributed" vertical="center"/>
    </xf>
    <xf numFmtId="0" fontId="3" fillId="2" borderId="32" xfId="0" applyFont="1" applyFill="1" applyBorder="1" applyAlignment="1" applyProtection="1">
      <alignment horizontal="distributed" vertical="center"/>
    </xf>
    <xf numFmtId="0" fontId="0" fillId="2" borderId="32" xfId="0" applyFill="1" applyBorder="1" applyAlignment="1" applyProtection="1">
      <alignment horizontal="distributed" vertical="center"/>
    </xf>
    <xf numFmtId="0" fontId="3" fillId="2" borderId="0" xfId="0" applyFont="1" applyFill="1" applyAlignment="1" applyProtection="1">
      <alignment horizontal="center" vertical="center" shrinkToFit="1"/>
    </xf>
    <xf numFmtId="0" fontId="3" fillId="2" borderId="0" xfId="0" applyFont="1" applyFill="1" applyAlignment="1" applyProtection="1">
      <alignment horizontal="right" vertical="center"/>
    </xf>
    <xf numFmtId="0" fontId="0" fillId="2" borderId="0" xfId="0" applyFill="1" applyAlignment="1" applyProtection="1">
      <alignment vertical="center"/>
    </xf>
    <xf numFmtId="0" fontId="3" fillId="2" borderId="0" xfId="0" applyFont="1" applyFill="1" applyAlignment="1" applyProtection="1">
      <alignment vertical="center"/>
    </xf>
    <xf numFmtId="0" fontId="14" fillId="12" borderId="1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distributed" vertical="center"/>
    </xf>
    <xf numFmtId="0" fontId="3" fillId="2" borderId="0" xfId="0" applyFont="1" applyFill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left" vertical="center"/>
    </xf>
    <xf numFmtId="0" fontId="14" fillId="3" borderId="24" xfId="0" applyFont="1" applyFill="1" applyBorder="1" applyAlignment="1" applyProtection="1">
      <alignment horizontal="center" vertical="center"/>
      <protection locked="0"/>
    </xf>
    <xf numFmtId="177" fontId="45" fillId="0" borderId="0" xfId="0" applyNumberFormat="1" applyFont="1" applyAlignment="1" applyProtection="1">
      <alignment horizontal="left" vertical="center"/>
    </xf>
    <xf numFmtId="0" fontId="3" fillId="2" borderId="0" xfId="0" applyFont="1" applyFill="1" applyAlignment="1" applyProtection="1">
      <alignment horizontal="left" vertical="center"/>
    </xf>
    <xf numFmtId="49" fontId="0" fillId="0" borderId="0" xfId="0" applyNumberForma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shrinkToFit="1"/>
    </xf>
    <xf numFmtId="0" fontId="5" fillId="2" borderId="6" xfId="0" applyFont="1" applyFill="1" applyBorder="1" applyAlignment="1">
      <alignment horizontal="center" vertical="center" shrinkToFit="1"/>
    </xf>
    <xf numFmtId="0" fontId="22" fillId="2" borderId="5" xfId="0" applyFont="1" applyFill="1" applyBorder="1" applyAlignment="1">
      <alignment horizontal="center" vertical="center" shrinkToFit="1"/>
    </xf>
    <xf numFmtId="0" fontId="22" fillId="2" borderId="6" xfId="0" applyFont="1" applyFill="1" applyBorder="1" applyAlignment="1">
      <alignment horizontal="center" vertical="center" shrinkToFit="1"/>
    </xf>
    <xf numFmtId="0" fontId="22" fillId="2" borderId="7" xfId="0" applyFont="1" applyFill="1" applyBorder="1" applyAlignment="1">
      <alignment horizontal="center" vertical="center" shrinkToFit="1"/>
    </xf>
    <xf numFmtId="0" fontId="22" fillId="2" borderId="4" xfId="0" applyFont="1" applyFill="1" applyBorder="1" applyAlignment="1">
      <alignment horizontal="center" vertical="center" shrinkToFit="1"/>
    </xf>
    <xf numFmtId="0" fontId="22" fillId="2" borderId="1" xfId="0" applyFont="1" applyFill="1" applyBorder="1" applyAlignment="1">
      <alignment horizontal="center" vertical="center" shrinkToFit="1"/>
    </xf>
    <xf numFmtId="0" fontId="22" fillId="2" borderId="8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6" xfId="0" applyFont="1" applyFill="1" applyBorder="1" applyAlignment="1">
      <alignment horizontal="center" vertical="center" shrinkToFit="1"/>
    </xf>
    <xf numFmtId="0" fontId="3" fillId="2" borderId="7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0" fontId="3" fillId="2" borderId="8" xfId="0" applyFont="1" applyFill="1" applyBorder="1" applyAlignment="1">
      <alignment horizontal="center" vertical="center" shrinkToFit="1"/>
    </xf>
    <xf numFmtId="0" fontId="22" fillId="2" borderId="2" xfId="0" applyFont="1" applyFill="1" applyBorder="1" applyAlignment="1">
      <alignment horizontal="center" vertical="center" shrinkToFit="1"/>
    </xf>
    <xf numFmtId="0" fontId="22" fillId="2" borderId="0" xfId="0" applyFont="1" applyFill="1" applyBorder="1" applyAlignment="1">
      <alignment horizontal="center" vertical="center" shrinkToFit="1"/>
    </xf>
    <xf numFmtId="0" fontId="22" fillId="2" borderId="11" xfId="0" applyFont="1" applyFill="1" applyBorder="1" applyAlignment="1">
      <alignment horizontal="center" vertical="center" shrinkToFit="1"/>
    </xf>
    <xf numFmtId="0" fontId="22" fillId="2" borderId="4" xfId="0" applyFont="1" applyFill="1" applyBorder="1" applyAlignment="1">
      <alignment horizontal="left" vertical="center" shrinkToFit="1"/>
    </xf>
    <xf numFmtId="0" fontId="22" fillId="2" borderId="8" xfId="0" applyFont="1" applyFill="1" applyBorder="1" applyAlignment="1">
      <alignment horizontal="left" vertical="center" shrinkToFit="1"/>
    </xf>
    <xf numFmtId="0" fontId="22" fillId="2" borderId="1" xfId="0" applyFont="1" applyFill="1" applyBorder="1" applyAlignment="1">
      <alignment horizontal="left" vertical="center" shrinkToFit="1"/>
    </xf>
    <xf numFmtId="0" fontId="5" fillId="2" borderId="4" xfId="0" applyFont="1" applyFill="1" applyBorder="1" applyAlignment="1">
      <alignment horizontal="left" vertical="center" shrinkToFit="1"/>
    </xf>
    <xf numFmtId="0" fontId="5" fillId="2" borderId="1" xfId="0" applyFont="1" applyFill="1" applyBorder="1" applyAlignment="1">
      <alignment horizontal="left" vertical="center" shrinkToFit="1"/>
    </xf>
    <xf numFmtId="0" fontId="5" fillId="2" borderId="8" xfId="0" applyFont="1" applyFill="1" applyBorder="1" applyAlignment="1">
      <alignment horizontal="left" vertical="center" shrinkToFit="1"/>
    </xf>
    <xf numFmtId="0" fontId="22" fillId="2" borderId="2" xfId="0" applyFont="1" applyFill="1" applyBorder="1" applyAlignment="1">
      <alignment horizontal="left" vertical="center" shrinkToFit="1"/>
    </xf>
    <xf numFmtId="0" fontId="22" fillId="2" borderId="11" xfId="0" applyFont="1" applyFill="1" applyBorder="1" applyAlignment="1">
      <alignment horizontal="left" vertical="center" shrinkToFit="1"/>
    </xf>
    <xf numFmtId="0" fontId="5" fillId="2" borderId="0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left" vertical="center" shrinkToFit="1"/>
    </xf>
    <xf numFmtId="0" fontId="5" fillId="2" borderId="0" xfId="0" applyFont="1" applyFill="1" applyBorder="1" applyAlignment="1">
      <alignment horizontal="left" vertical="center" shrinkToFit="1"/>
    </xf>
    <xf numFmtId="0" fontId="5" fillId="2" borderId="11" xfId="0" applyFont="1" applyFill="1" applyBorder="1" applyAlignment="1">
      <alignment horizontal="left" vertical="center" shrinkToFit="1"/>
    </xf>
    <xf numFmtId="0" fontId="22" fillId="2" borderId="5" xfId="0" applyFont="1" applyFill="1" applyBorder="1" applyAlignment="1">
      <alignment horizontal="left" vertical="center" shrinkToFit="1"/>
    </xf>
    <xf numFmtId="0" fontId="22" fillId="2" borderId="7" xfId="0" applyFont="1" applyFill="1" applyBorder="1" applyAlignment="1">
      <alignment horizontal="left" vertical="center" shrinkToFit="1"/>
    </xf>
    <xf numFmtId="0" fontId="5" fillId="2" borderId="5" xfId="0" applyFont="1" applyFill="1" applyBorder="1" applyAlignment="1">
      <alignment horizontal="left" vertical="center" shrinkToFit="1"/>
    </xf>
    <xf numFmtId="0" fontId="5" fillId="2" borderId="6" xfId="0" applyFont="1" applyFill="1" applyBorder="1" applyAlignment="1">
      <alignment horizontal="left" vertical="center" shrinkToFit="1"/>
    </xf>
    <xf numFmtId="0" fontId="5" fillId="2" borderId="7" xfId="0" applyFont="1" applyFill="1" applyBorder="1" applyAlignment="1">
      <alignment horizontal="left" vertical="center" shrinkToFit="1"/>
    </xf>
    <xf numFmtId="0" fontId="5" fillId="2" borderId="35" xfId="0" applyFont="1" applyFill="1" applyBorder="1" applyAlignment="1">
      <alignment horizontal="center" vertical="center" wrapText="1" shrinkToFit="1"/>
    </xf>
    <xf numFmtId="0" fontId="22" fillId="2" borderId="57" xfId="0" applyFont="1" applyFill="1" applyBorder="1" applyAlignment="1">
      <alignment horizontal="center" vertical="center" shrinkToFit="1"/>
    </xf>
    <xf numFmtId="0" fontId="5" fillId="2" borderId="59" xfId="0" applyFont="1" applyFill="1" applyBorder="1" applyAlignment="1">
      <alignment horizontal="center" vertical="center" shrinkToFit="1"/>
    </xf>
    <xf numFmtId="0" fontId="5" fillId="2" borderId="36" xfId="0" applyFont="1" applyFill="1" applyBorder="1" applyAlignment="1">
      <alignment horizontal="center" vertical="center" shrinkToFit="1"/>
    </xf>
    <xf numFmtId="0" fontId="5" fillId="2" borderId="24" xfId="0" applyFont="1" applyFill="1" applyBorder="1" applyAlignment="1">
      <alignment horizontal="center" vertical="center" shrinkToFit="1"/>
    </xf>
    <xf numFmtId="0" fontId="0" fillId="2" borderId="2" xfId="0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2" borderId="11" xfId="0" applyFill="1" applyBorder="1" applyAlignment="1">
      <alignment vertical="center" wrapText="1"/>
    </xf>
    <xf numFmtId="0" fontId="22" fillId="2" borderId="6" xfId="0" applyFont="1" applyFill="1" applyBorder="1" applyAlignment="1">
      <alignment horizontal="left" vertical="center" shrinkToFit="1"/>
    </xf>
    <xf numFmtId="0" fontId="5" fillId="2" borderId="4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shrinkToFit="1"/>
    </xf>
    <xf numFmtId="0" fontId="3" fillId="2" borderId="11" xfId="0" applyFont="1" applyFill="1" applyBorder="1" applyAlignment="1">
      <alignment horizontal="center" vertical="center" shrinkToFit="1"/>
    </xf>
    <xf numFmtId="0" fontId="5" fillId="2" borderId="35" xfId="0" applyFont="1" applyFill="1" applyBorder="1" applyAlignment="1">
      <alignment horizontal="center" vertical="center" shrinkToFit="1"/>
    </xf>
    <xf numFmtId="0" fontId="22" fillId="2" borderId="0" xfId="0" applyFont="1" applyFill="1" applyBorder="1" applyAlignment="1">
      <alignment horizontal="left" vertical="center" shrinkToFit="1"/>
    </xf>
    <xf numFmtId="0" fontId="22" fillId="2" borderId="52" xfId="0" applyFont="1" applyFill="1" applyBorder="1" applyAlignment="1">
      <alignment horizontal="left" vertical="center" shrinkToFit="1"/>
    </xf>
    <xf numFmtId="0" fontId="22" fillId="2" borderId="54" xfId="0" applyFont="1" applyFill="1" applyBorder="1" applyAlignment="1">
      <alignment horizontal="left" vertical="center" shrinkToFit="1"/>
    </xf>
    <xf numFmtId="0" fontId="22" fillId="2" borderId="1" xfId="0" applyFont="1" applyFill="1" applyBorder="1" applyAlignment="1">
      <alignment vertical="center" shrinkToFit="1"/>
    </xf>
    <xf numFmtId="0" fontId="3" fillId="2" borderId="2" xfId="0" applyFont="1" applyFill="1" applyBorder="1" applyAlignment="1">
      <alignment horizontal="center" vertical="center" shrinkToFit="1"/>
    </xf>
    <xf numFmtId="0" fontId="22" fillId="2" borderId="53" xfId="0" applyFont="1" applyFill="1" applyBorder="1" applyAlignment="1">
      <alignment horizontal="left" vertical="center" shrinkToFit="1"/>
    </xf>
    <xf numFmtId="0" fontId="3" fillId="2" borderId="0" xfId="0" applyFont="1" applyFill="1" applyAlignment="1" applyProtection="1">
      <alignment vertical="center"/>
    </xf>
    <xf numFmtId="0" fontId="3" fillId="2" borderId="0" xfId="0" applyFont="1" applyFill="1" applyBorder="1" applyAlignment="1" applyProtection="1">
      <alignment horizontal="distributed" vertical="center"/>
    </xf>
    <xf numFmtId="0" fontId="3" fillId="0" borderId="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2" borderId="16" xfId="0" applyFont="1" applyFill="1" applyBorder="1" applyAlignment="1" applyProtection="1">
      <alignment horizontal="distributed" vertical="center"/>
    </xf>
    <xf numFmtId="0" fontId="0" fillId="2" borderId="16" xfId="0" applyFill="1" applyBorder="1" applyAlignment="1" applyProtection="1">
      <alignment horizontal="distributed" vertical="center"/>
    </xf>
    <xf numFmtId="0" fontId="3" fillId="0" borderId="0" xfId="0" applyFont="1" applyAlignment="1" applyProtection="1">
      <alignment vertical="center"/>
    </xf>
    <xf numFmtId="176" fontId="11" fillId="2" borderId="1" xfId="0" applyNumberFormat="1" applyFont="1" applyFill="1" applyBorder="1" applyAlignment="1" applyProtection="1">
      <alignment horizontal="center" vertical="center"/>
    </xf>
    <xf numFmtId="176" fontId="11" fillId="2" borderId="1" xfId="0" applyNumberFormat="1" applyFont="1" applyFill="1" applyBorder="1" applyAlignment="1" applyProtection="1">
      <alignment horizontal="left" vertical="center"/>
    </xf>
    <xf numFmtId="0" fontId="3" fillId="0" borderId="0" xfId="0" applyFont="1" applyBorder="1" applyAlignment="1" applyProtection="1">
      <alignment vertical="center" shrinkToFit="1"/>
    </xf>
    <xf numFmtId="0" fontId="7" fillId="10" borderId="29" xfId="0" applyFont="1" applyFill="1" applyBorder="1" applyAlignment="1" applyProtection="1">
      <alignment horizontal="center" vertical="center"/>
      <protection locked="0"/>
    </xf>
    <xf numFmtId="0" fontId="14" fillId="3" borderId="24" xfId="0" applyFont="1" applyFill="1" applyBorder="1" applyAlignment="1" applyProtection="1">
      <alignment horizontal="center" vertical="center"/>
    </xf>
    <xf numFmtId="0" fontId="7" fillId="3" borderId="24" xfId="0" applyFont="1" applyFill="1" applyBorder="1" applyAlignment="1" applyProtection="1">
      <alignment vertical="center" shrinkToFit="1"/>
    </xf>
    <xf numFmtId="0" fontId="23" fillId="2" borderId="6" xfId="0" applyFont="1" applyFill="1" applyBorder="1" applyAlignment="1">
      <alignment horizontal="left" vertical="center" shrinkToFit="1"/>
    </xf>
    <xf numFmtId="0" fontId="66" fillId="2" borderId="0" xfId="0" applyFont="1" applyFill="1" applyProtection="1">
      <alignment vertical="center"/>
    </xf>
    <xf numFmtId="0" fontId="66" fillId="0" borderId="0" xfId="0" applyFont="1" applyProtection="1">
      <alignment vertical="center"/>
    </xf>
    <xf numFmtId="0" fontId="67" fillId="0" borderId="0" xfId="0" applyFont="1" applyProtection="1">
      <alignment vertical="center"/>
    </xf>
    <xf numFmtId="0" fontId="20" fillId="3" borderId="29" xfId="0" applyFont="1" applyFill="1" applyBorder="1" applyAlignment="1" applyProtection="1">
      <alignment horizontal="center" vertical="center"/>
    </xf>
    <xf numFmtId="0" fontId="7" fillId="3" borderId="35" xfId="0" applyFont="1" applyFill="1" applyBorder="1" applyAlignment="1" applyProtection="1">
      <alignment horizontal="center" vertical="center"/>
      <protection locked="0"/>
    </xf>
    <xf numFmtId="0" fontId="3" fillId="3" borderId="35" xfId="0" applyFont="1" applyFill="1" applyBorder="1" applyAlignment="1" applyProtection="1">
      <alignment horizontal="center" vertical="center"/>
      <protection locked="0"/>
    </xf>
    <xf numFmtId="0" fontId="7" fillId="3" borderId="29" xfId="0" applyFont="1" applyFill="1" applyBorder="1" applyAlignment="1" applyProtection="1">
      <alignment horizontal="center" vertical="center"/>
      <protection locked="0"/>
    </xf>
    <xf numFmtId="0" fontId="3" fillId="3" borderId="29" xfId="0" applyFont="1" applyFill="1" applyBorder="1" applyAlignment="1" applyProtection="1">
      <alignment horizontal="center" vertical="center"/>
      <protection locked="0"/>
    </xf>
    <xf numFmtId="0" fontId="3" fillId="16" borderId="0" xfId="0" applyFont="1" applyFill="1" applyProtection="1">
      <alignment vertical="center"/>
    </xf>
    <xf numFmtId="0" fontId="20" fillId="16" borderId="0" xfId="0" applyFont="1" applyFill="1" applyBorder="1" applyAlignment="1" applyProtection="1">
      <alignment horizontal="center" vertical="center"/>
    </xf>
    <xf numFmtId="0" fontId="3" fillId="16" borderId="0" xfId="0" applyFont="1" applyFill="1" applyBorder="1" applyAlignment="1" applyProtection="1">
      <alignment horizontal="center" vertical="center"/>
    </xf>
    <xf numFmtId="0" fontId="3" fillId="16" borderId="0" xfId="0" applyFont="1" applyFill="1" applyBorder="1" applyProtection="1">
      <alignment vertical="center"/>
    </xf>
    <xf numFmtId="0" fontId="51" fillId="16" borderId="0" xfId="0" applyFont="1" applyFill="1" applyBorder="1" applyAlignment="1" applyProtection="1">
      <alignment horizontal="left" vertical="top" shrinkToFit="1"/>
    </xf>
    <xf numFmtId="0" fontId="33" fillId="16" borderId="0" xfId="0" applyFont="1" applyFill="1" applyBorder="1" applyProtection="1">
      <alignment vertical="center"/>
    </xf>
    <xf numFmtId="0" fontId="3" fillId="17" borderId="0" xfId="0" applyFont="1" applyFill="1" applyProtection="1">
      <alignment vertical="center"/>
    </xf>
    <xf numFmtId="0" fontId="51" fillId="17" borderId="0" xfId="0" applyFont="1" applyFill="1" applyBorder="1" applyAlignment="1" applyProtection="1">
      <alignment horizontal="left" vertical="top"/>
    </xf>
    <xf numFmtId="0" fontId="3" fillId="17" borderId="0" xfId="0" applyFont="1" applyFill="1" applyAlignment="1" applyProtection="1">
      <alignment vertical="center"/>
    </xf>
    <xf numFmtId="0" fontId="27" fillId="17" borderId="0" xfId="0" applyFont="1" applyFill="1" applyBorder="1" applyAlignment="1" applyProtection="1">
      <alignment horizontal="left" vertical="top"/>
    </xf>
    <xf numFmtId="0" fontId="3" fillId="17" borderId="0" xfId="0" applyFont="1" applyFill="1" applyBorder="1" applyAlignment="1" applyProtection="1">
      <alignment horizontal="center" vertical="center"/>
    </xf>
    <xf numFmtId="0" fontId="3" fillId="17" borderId="0" xfId="0" applyFont="1" applyFill="1" applyBorder="1" applyProtection="1">
      <alignment vertical="center"/>
    </xf>
    <xf numFmtId="0" fontId="8" fillId="17" borderId="0" xfId="0" applyFont="1" applyFill="1" applyBorder="1" applyProtection="1">
      <alignment vertical="center"/>
    </xf>
    <xf numFmtId="0" fontId="8" fillId="17" borderId="0" xfId="0" applyFont="1" applyFill="1" applyProtection="1">
      <alignment vertical="center"/>
    </xf>
    <xf numFmtId="0" fontId="3" fillId="17" borderId="1" xfId="0" applyFont="1" applyFill="1" applyBorder="1" applyProtection="1">
      <alignment vertical="center"/>
    </xf>
    <xf numFmtId="176" fontId="11" fillId="17" borderId="1" xfId="0" applyNumberFormat="1" applyFont="1" applyFill="1" applyBorder="1" applyAlignment="1" applyProtection="1">
      <alignment horizontal="center" vertical="center"/>
    </xf>
    <xf numFmtId="176" fontId="11" fillId="17" borderId="1" xfId="0" applyNumberFormat="1" applyFont="1" applyFill="1" applyBorder="1" applyAlignment="1" applyProtection="1">
      <alignment horizontal="left" vertical="center"/>
    </xf>
    <xf numFmtId="0" fontId="3" fillId="0" borderId="0" xfId="0" applyFont="1" applyFill="1" applyAlignment="1" applyProtection="1">
      <alignment vertical="center"/>
    </xf>
    <xf numFmtId="0" fontId="27" fillId="0" borderId="0" xfId="0" applyFont="1" applyFill="1" applyBorder="1" applyAlignment="1" applyProtection="1">
      <alignment horizontal="left" vertical="top"/>
    </xf>
    <xf numFmtId="0" fontId="8" fillId="0" borderId="0" xfId="0" applyFont="1" applyFill="1" applyBorder="1" applyProtection="1">
      <alignment vertical="center"/>
    </xf>
    <xf numFmtId="0" fontId="8" fillId="0" borderId="0" xfId="0" applyFont="1" applyFill="1" applyProtection="1">
      <alignment vertical="center"/>
    </xf>
    <xf numFmtId="0" fontId="3" fillId="0" borderId="1" xfId="0" applyFont="1" applyFill="1" applyBorder="1" applyProtection="1">
      <alignment vertical="center"/>
    </xf>
    <xf numFmtId="176" fontId="11" fillId="0" borderId="1" xfId="0" applyNumberFormat="1" applyFont="1" applyFill="1" applyBorder="1" applyAlignment="1" applyProtection="1">
      <alignment horizontal="center" vertical="center"/>
    </xf>
    <xf numFmtId="176" fontId="11" fillId="0" borderId="1" xfId="0" applyNumberFormat="1" applyFont="1" applyFill="1" applyBorder="1" applyAlignment="1" applyProtection="1">
      <alignment horizontal="left" vertical="center"/>
    </xf>
    <xf numFmtId="0" fontId="57" fillId="17" borderId="0" xfId="0" applyFont="1" applyFill="1" applyProtection="1">
      <alignment vertical="center"/>
    </xf>
    <xf numFmtId="0" fontId="0" fillId="0" borderId="0" xfId="0" applyBorder="1" applyAlignment="1" applyProtection="1">
      <alignment horizontal="distributed" vertical="center"/>
    </xf>
    <xf numFmtId="0" fontId="0" fillId="17" borderId="0" xfId="0" applyFont="1" applyFill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14" fillId="3" borderId="94" xfId="0" applyFont="1" applyFill="1" applyBorder="1" applyAlignment="1" applyProtection="1">
      <alignment horizontal="center" vertical="center"/>
      <protection locked="0"/>
    </xf>
    <xf numFmtId="0" fontId="14" fillId="3" borderId="96" xfId="0" applyFont="1" applyFill="1" applyBorder="1" applyAlignment="1" applyProtection="1">
      <alignment horizontal="center" vertical="center"/>
      <protection locked="0"/>
    </xf>
    <xf numFmtId="0" fontId="14" fillId="3" borderId="92" xfId="0" applyFont="1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vertical="center" shrinkToFit="1"/>
    </xf>
    <xf numFmtId="0" fontId="0" fillId="2" borderId="10" xfId="0" applyFill="1" applyBorder="1" applyAlignment="1" applyProtection="1">
      <alignment vertical="center" shrinkToFit="1"/>
    </xf>
    <xf numFmtId="0" fontId="0" fillId="2" borderId="10" xfId="0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3" fillId="2" borderId="0" xfId="0" applyFont="1" applyFill="1" applyAlignment="1" applyProtection="1">
      <alignment horizontal="left" vertical="center"/>
    </xf>
    <xf numFmtId="0" fontId="14" fillId="0" borderId="6" xfId="0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center" vertical="center"/>
    </xf>
    <xf numFmtId="0" fontId="14" fillId="3" borderId="120" xfId="0" applyFont="1" applyFill="1" applyBorder="1" applyProtection="1">
      <alignment vertical="center"/>
      <protection locked="0"/>
    </xf>
    <xf numFmtId="0" fontId="14" fillId="3" borderId="121" xfId="0" applyFont="1" applyFill="1" applyBorder="1" applyProtection="1">
      <alignment vertical="center"/>
      <protection locked="0"/>
    </xf>
    <xf numFmtId="0" fontId="14" fillId="3" borderId="120" xfId="0" applyFont="1" applyFill="1" applyBorder="1" applyAlignment="1" applyProtection="1">
      <alignment vertical="center" shrinkToFit="1"/>
      <protection locked="0"/>
    </xf>
    <xf numFmtId="0" fontId="14" fillId="3" borderId="122" xfId="0" applyFont="1" applyFill="1" applyBorder="1" applyAlignment="1" applyProtection="1">
      <alignment vertical="center" shrinkToFit="1"/>
      <protection locked="0"/>
    </xf>
    <xf numFmtId="0" fontId="14" fillId="3" borderId="120" xfId="0" applyFont="1" applyFill="1" applyBorder="1" applyAlignment="1" applyProtection="1">
      <alignment horizontal="center" vertical="center"/>
      <protection locked="0"/>
    </xf>
    <xf numFmtId="0" fontId="68" fillId="0" borderId="0" xfId="0" applyFont="1" applyProtection="1">
      <alignment vertical="center"/>
    </xf>
    <xf numFmtId="0" fontId="65" fillId="0" borderId="0" xfId="0" applyFont="1" applyProtection="1">
      <alignment vertical="center"/>
    </xf>
    <xf numFmtId="0" fontId="45" fillId="0" borderId="0" xfId="0" applyFont="1" applyFill="1" applyBorder="1" applyProtection="1">
      <alignment vertical="center"/>
    </xf>
    <xf numFmtId="0" fontId="14" fillId="0" borderId="29" xfId="0" applyFont="1" applyFill="1" applyBorder="1" applyAlignment="1" applyProtection="1">
      <alignment horizontal="left" vertical="center"/>
    </xf>
    <xf numFmtId="49" fontId="0" fillId="0" borderId="0" xfId="0" applyNumberFormat="1" applyBorder="1">
      <alignment vertical="center"/>
    </xf>
    <xf numFmtId="178" fontId="4" fillId="0" borderId="0" xfId="0" applyNumberFormat="1" applyFont="1" applyFill="1" applyBorder="1" applyAlignment="1" applyProtection="1">
      <alignment horizontal="left" vertical="center"/>
    </xf>
    <xf numFmtId="0" fontId="5" fillId="2" borderId="5" xfId="0" applyFont="1" applyFill="1" applyBorder="1" applyAlignment="1">
      <alignment horizontal="center" vertical="center" shrinkToFit="1"/>
    </xf>
    <xf numFmtId="0" fontId="5" fillId="2" borderId="7" xfId="0" applyFont="1" applyFill="1" applyBorder="1" applyAlignment="1">
      <alignment horizontal="center" vertical="center" shrinkToFit="1"/>
    </xf>
    <xf numFmtId="0" fontId="5" fillId="2" borderId="6" xfId="0" applyFont="1" applyFill="1" applyBorder="1" applyAlignment="1">
      <alignment horizontal="center" vertical="center" shrinkToFit="1"/>
    </xf>
    <xf numFmtId="0" fontId="22" fillId="2" borderId="5" xfId="0" applyFont="1" applyFill="1" applyBorder="1" applyAlignment="1">
      <alignment horizontal="center" vertical="center" shrinkToFit="1"/>
    </xf>
    <xf numFmtId="0" fontId="22" fillId="2" borderId="6" xfId="0" applyFont="1" applyFill="1" applyBorder="1" applyAlignment="1">
      <alignment horizontal="center" vertical="center" shrinkToFit="1"/>
    </xf>
    <xf numFmtId="0" fontId="22" fillId="2" borderId="7" xfId="0" applyFont="1" applyFill="1" applyBorder="1" applyAlignment="1">
      <alignment horizontal="center" vertical="center" shrinkToFit="1"/>
    </xf>
    <xf numFmtId="0" fontId="22" fillId="2" borderId="4" xfId="0" applyFont="1" applyFill="1" applyBorder="1" applyAlignment="1">
      <alignment horizontal="center" vertical="center" shrinkToFit="1"/>
    </xf>
    <xf numFmtId="0" fontId="22" fillId="2" borderId="1" xfId="0" applyFont="1" applyFill="1" applyBorder="1" applyAlignment="1">
      <alignment horizontal="center" vertical="center" shrinkToFit="1"/>
    </xf>
    <xf numFmtId="0" fontId="22" fillId="2" borderId="8" xfId="0" applyFont="1" applyFill="1" applyBorder="1" applyAlignment="1">
      <alignment horizontal="center" vertical="center" shrinkToFit="1"/>
    </xf>
    <xf numFmtId="0" fontId="22" fillId="2" borderId="35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shrinkToFit="1"/>
    </xf>
    <xf numFmtId="0" fontId="5" fillId="2" borderId="8" xfId="0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6" xfId="0" applyFont="1" applyFill="1" applyBorder="1" applyAlignment="1">
      <alignment horizontal="center" vertical="center" shrinkToFit="1"/>
    </xf>
    <xf numFmtId="0" fontId="3" fillId="2" borderId="7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0" fontId="3" fillId="2" borderId="8" xfId="0" applyFont="1" applyFill="1" applyBorder="1" applyAlignment="1">
      <alignment horizontal="center" vertical="center" shrinkToFit="1"/>
    </xf>
    <xf numFmtId="0" fontId="19" fillId="2" borderId="1" xfId="0" applyFont="1" applyFill="1" applyBorder="1" applyAlignment="1">
      <alignment horizontal="center" vertical="center" shrinkToFit="1"/>
    </xf>
    <xf numFmtId="0" fontId="31" fillId="2" borderId="1" xfId="0" applyFont="1" applyFill="1" applyBorder="1" applyAlignment="1">
      <alignment vertical="center" shrinkToFit="1"/>
    </xf>
    <xf numFmtId="0" fontId="19" fillId="2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right" shrinkToFit="1"/>
    </xf>
    <xf numFmtId="0" fontId="22" fillId="2" borderId="2" xfId="0" applyFont="1" applyFill="1" applyBorder="1" applyAlignment="1">
      <alignment horizontal="center" vertical="center" shrinkToFit="1"/>
    </xf>
    <xf numFmtId="0" fontId="22" fillId="2" borderId="0" xfId="0" applyFont="1" applyFill="1" applyBorder="1" applyAlignment="1">
      <alignment horizontal="center" vertical="center" shrinkToFit="1"/>
    </xf>
    <xf numFmtId="0" fontId="22" fillId="2" borderId="11" xfId="0" applyFont="1" applyFill="1" applyBorder="1" applyAlignment="1">
      <alignment horizontal="center" vertical="center" shrinkToFit="1"/>
    </xf>
    <xf numFmtId="0" fontId="22" fillId="2" borderId="4" xfId="0" applyFont="1" applyFill="1" applyBorder="1" applyAlignment="1">
      <alignment horizontal="left" vertical="center" shrinkToFit="1"/>
    </xf>
    <xf numFmtId="0" fontId="22" fillId="2" borderId="8" xfId="0" applyFont="1" applyFill="1" applyBorder="1" applyAlignment="1">
      <alignment horizontal="left" vertical="center" shrinkToFit="1"/>
    </xf>
    <xf numFmtId="0" fontId="22" fillId="2" borderId="1" xfId="0" applyFon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left" vertical="center" shrinkToFit="1"/>
    </xf>
    <xf numFmtId="0" fontId="0" fillId="2" borderId="8" xfId="0" applyFill="1" applyBorder="1" applyAlignment="1">
      <alignment horizontal="left" vertical="center" shrinkToFit="1"/>
    </xf>
    <xf numFmtId="0" fontId="5" fillId="2" borderId="4" xfId="0" applyFont="1" applyFill="1" applyBorder="1" applyAlignment="1">
      <alignment horizontal="left" vertical="center" shrinkToFit="1"/>
    </xf>
    <xf numFmtId="0" fontId="5" fillId="2" borderId="1" xfId="0" applyFont="1" applyFill="1" applyBorder="1" applyAlignment="1">
      <alignment horizontal="left" vertical="center" shrinkToFit="1"/>
    </xf>
    <xf numFmtId="0" fontId="5" fillId="2" borderId="8" xfId="0" applyFont="1" applyFill="1" applyBorder="1" applyAlignment="1">
      <alignment horizontal="left" vertical="center" shrinkToFit="1"/>
    </xf>
    <xf numFmtId="0" fontId="5" fillId="2" borderId="4" xfId="0" applyFont="1" applyFill="1" applyBorder="1" applyAlignment="1">
      <alignment vertical="center" shrinkToFit="1"/>
    </xf>
    <xf numFmtId="0" fontId="5" fillId="2" borderId="1" xfId="0" applyFont="1" applyFill="1" applyBorder="1" applyAlignment="1">
      <alignment vertical="center" shrinkToFit="1"/>
    </xf>
    <xf numFmtId="0" fontId="5" fillId="2" borderId="8" xfId="0" applyFont="1" applyFill="1" applyBorder="1" applyAlignment="1">
      <alignment vertical="center" shrinkToFit="1"/>
    </xf>
    <xf numFmtId="0" fontId="5" fillId="2" borderId="5" xfId="0" applyFont="1" applyFill="1" applyBorder="1" applyAlignment="1">
      <alignment vertical="center" shrinkToFit="1"/>
    </xf>
    <xf numFmtId="0" fontId="5" fillId="2" borderId="6" xfId="0" applyFont="1" applyFill="1" applyBorder="1" applyAlignment="1">
      <alignment vertical="center" shrinkToFit="1"/>
    </xf>
    <xf numFmtId="0" fontId="5" fillId="2" borderId="7" xfId="0" applyFont="1" applyFill="1" applyBorder="1" applyAlignment="1">
      <alignment vertical="center" shrinkToFit="1"/>
    </xf>
    <xf numFmtId="0" fontId="22" fillId="2" borderId="2" xfId="0" applyFont="1" applyFill="1" applyBorder="1" applyAlignment="1">
      <alignment horizontal="left" vertical="center" shrinkToFit="1"/>
    </xf>
    <xf numFmtId="0" fontId="22" fillId="2" borderId="11" xfId="0" applyFont="1" applyFill="1" applyBorder="1" applyAlignment="1">
      <alignment horizontal="left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5" fillId="2" borderId="0" xfId="0" applyFont="1" applyFill="1" applyBorder="1" applyAlignment="1">
      <alignment horizontal="center" vertical="center" shrinkToFit="1"/>
    </xf>
    <xf numFmtId="0" fontId="5" fillId="2" borderId="11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left" vertical="center" shrinkToFit="1"/>
    </xf>
    <xf numFmtId="0" fontId="5" fillId="2" borderId="0" xfId="0" applyFont="1" applyFill="1" applyBorder="1" applyAlignment="1">
      <alignment horizontal="left" vertical="center" shrinkToFit="1"/>
    </xf>
    <xf numFmtId="0" fontId="5" fillId="2" borderId="11" xfId="0" applyFont="1" applyFill="1" applyBorder="1" applyAlignment="1">
      <alignment horizontal="left" vertical="center" shrinkToFit="1"/>
    </xf>
    <xf numFmtId="0" fontId="5" fillId="2" borderId="2" xfId="0" applyFont="1" applyFill="1" applyBorder="1" applyAlignment="1">
      <alignment vertical="center" shrinkToFit="1"/>
    </xf>
    <xf numFmtId="0" fontId="5" fillId="2" borderId="0" xfId="0" applyFont="1" applyFill="1" applyBorder="1" applyAlignment="1">
      <alignment vertical="center" shrinkToFit="1"/>
    </xf>
    <xf numFmtId="0" fontId="5" fillId="2" borderId="11" xfId="0" applyFont="1" applyFill="1" applyBorder="1" applyAlignment="1">
      <alignment vertical="center" shrinkToFit="1"/>
    </xf>
    <xf numFmtId="0" fontId="22" fillId="2" borderId="5" xfId="0" applyFont="1" applyFill="1" applyBorder="1" applyAlignment="1">
      <alignment horizontal="left" vertical="center" shrinkToFit="1"/>
    </xf>
    <xf numFmtId="0" fontId="22" fillId="2" borderId="7" xfId="0" applyFont="1" applyFill="1" applyBorder="1" applyAlignment="1">
      <alignment horizontal="left" vertical="center" shrinkToFit="1"/>
    </xf>
    <xf numFmtId="0" fontId="5" fillId="2" borderId="5" xfId="0" applyFont="1" applyFill="1" applyBorder="1" applyAlignment="1">
      <alignment horizontal="center" vertical="center" wrapText="1" shrinkToFit="1"/>
    </xf>
    <xf numFmtId="0" fontId="5" fillId="2" borderId="6" xfId="0" applyFont="1" applyFill="1" applyBorder="1" applyAlignment="1">
      <alignment horizontal="center" vertical="center" wrapText="1" shrinkToFit="1"/>
    </xf>
    <xf numFmtId="0" fontId="5" fillId="2" borderId="7" xfId="0" applyFont="1" applyFill="1" applyBorder="1" applyAlignment="1">
      <alignment horizontal="center" vertical="center" wrapText="1" shrinkToFi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center" shrinkToFit="1"/>
    </xf>
    <xf numFmtId="0" fontId="5" fillId="2" borderId="6" xfId="0" applyFont="1" applyFill="1" applyBorder="1" applyAlignment="1">
      <alignment horizontal="left" vertical="center" shrinkToFit="1"/>
    </xf>
    <xf numFmtId="0" fontId="5" fillId="2" borderId="7" xfId="0" applyFont="1" applyFill="1" applyBorder="1" applyAlignment="1">
      <alignment horizontal="left" vertical="center" shrinkToFit="1"/>
    </xf>
    <xf numFmtId="0" fontId="5" fillId="2" borderId="4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5" fillId="2" borderId="35" xfId="0" applyFont="1" applyFill="1" applyBorder="1" applyAlignment="1">
      <alignment horizontal="center" vertical="center" wrapText="1" shrinkToFit="1"/>
    </xf>
    <xf numFmtId="0" fontId="0" fillId="2" borderId="24" xfId="0" applyFill="1" applyBorder="1" applyAlignment="1">
      <alignment horizontal="center" vertical="center" shrinkToFit="1"/>
    </xf>
    <xf numFmtId="0" fontId="5" fillId="2" borderId="0" xfId="0" applyFont="1" applyFill="1" applyAlignment="1">
      <alignment horizontal="center" vertical="center" shrinkToFit="1"/>
    </xf>
    <xf numFmtId="0" fontId="5" fillId="2" borderId="52" xfId="0" applyFont="1" applyFill="1" applyBorder="1" applyAlignment="1">
      <alignment vertical="center" shrinkToFit="1"/>
    </xf>
    <xf numFmtId="0" fontId="5" fillId="2" borderId="53" xfId="0" applyFont="1" applyFill="1" applyBorder="1" applyAlignment="1">
      <alignment vertical="center" shrinkToFit="1"/>
    </xf>
    <xf numFmtId="0" fontId="5" fillId="2" borderId="54" xfId="0" applyFont="1" applyFill="1" applyBorder="1" applyAlignment="1">
      <alignment vertical="center" shrinkToFit="1"/>
    </xf>
    <xf numFmtId="0" fontId="22" fillId="2" borderId="29" xfId="0" applyFont="1" applyFill="1" applyBorder="1" applyAlignment="1">
      <alignment horizontal="center" vertical="center" shrinkToFit="1"/>
    </xf>
    <xf numFmtId="0" fontId="22" fillId="2" borderId="55" xfId="0" applyFont="1" applyFill="1" applyBorder="1" applyAlignment="1">
      <alignment horizontal="center" vertical="center" shrinkToFit="1"/>
    </xf>
    <xf numFmtId="0" fontId="22" fillId="2" borderId="56" xfId="0" applyFont="1" applyFill="1" applyBorder="1" applyAlignment="1">
      <alignment horizontal="center" vertical="center" shrinkToFit="1"/>
    </xf>
    <xf numFmtId="0" fontId="22" fillId="2" borderId="57" xfId="0" applyFont="1" applyFill="1" applyBorder="1" applyAlignment="1">
      <alignment horizontal="center" vertical="center" shrinkToFit="1"/>
    </xf>
    <xf numFmtId="0" fontId="22" fillId="2" borderId="58" xfId="0" applyFont="1" applyFill="1" applyBorder="1" applyAlignment="1">
      <alignment horizontal="center" vertical="center" shrinkToFit="1"/>
    </xf>
    <xf numFmtId="0" fontId="5" fillId="2" borderId="59" xfId="0" applyFont="1" applyFill="1" applyBorder="1" applyAlignment="1">
      <alignment horizontal="center" vertical="center" shrinkToFit="1"/>
    </xf>
    <xf numFmtId="0" fontId="5" fillId="2" borderId="36" xfId="0" applyFont="1" applyFill="1" applyBorder="1" applyAlignment="1">
      <alignment horizontal="center" vertical="center" shrinkToFit="1"/>
    </xf>
    <xf numFmtId="0" fontId="5" fillId="2" borderId="24" xfId="0" applyFont="1" applyFill="1" applyBorder="1" applyAlignment="1">
      <alignment horizontal="center" vertical="center" shrinkToFit="1"/>
    </xf>
    <xf numFmtId="0" fontId="5" fillId="2" borderId="56" xfId="0" applyFont="1" applyFill="1" applyBorder="1" applyAlignment="1">
      <alignment horizontal="center" vertical="center" wrapText="1" shrinkToFit="1"/>
    </xf>
    <xf numFmtId="0" fontId="5" fillId="2" borderId="57" xfId="0" applyFont="1" applyFill="1" applyBorder="1" applyAlignment="1">
      <alignment horizontal="center" vertical="center" wrapText="1" shrinkToFit="1"/>
    </xf>
    <xf numFmtId="0" fontId="5" fillId="2" borderId="58" xfId="0" applyFont="1" applyFill="1" applyBorder="1" applyAlignment="1">
      <alignment horizontal="center" vertical="center" wrapText="1" shrinkToFit="1"/>
    </xf>
    <xf numFmtId="0" fontId="0" fillId="2" borderId="2" xfId="0" applyFill="1" applyBorder="1" applyAlignment="1">
      <alignment horizontal="center" vertical="center" wrapText="1" shrinkToFit="1"/>
    </xf>
    <xf numFmtId="0" fontId="0" fillId="2" borderId="0" xfId="0" applyFill="1" applyBorder="1" applyAlignment="1">
      <alignment horizontal="center" vertical="center" wrapText="1" shrinkToFit="1"/>
    </xf>
    <xf numFmtId="0" fontId="0" fillId="2" borderId="11" xfId="0" applyFill="1" applyBorder="1" applyAlignment="1">
      <alignment horizontal="center" vertical="center" wrapText="1" shrinkToFit="1"/>
    </xf>
    <xf numFmtId="0" fontId="0" fillId="2" borderId="4" xfId="0" applyFill="1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 wrapText="1" shrinkToFit="1"/>
    </xf>
    <xf numFmtId="0" fontId="0" fillId="2" borderId="8" xfId="0" applyFill="1" applyBorder="1" applyAlignment="1">
      <alignment horizontal="center" vertical="center" wrapText="1" shrinkToFit="1"/>
    </xf>
    <xf numFmtId="0" fontId="5" fillId="2" borderId="56" xfId="0" applyFont="1" applyFill="1" applyBorder="1" applyAlignment="1">
      <alignment vertical="center" wrapText="1" shrinkToFit="1"/>
    </xf>
    <xf numFmtId="0" fontId="5" fillId="2" borderId="57" xfId="0" applyFont="1" applyFill="1" applyBorder="1" applyAlignment="1">
      <alignment vertical="center" wrapText="1" shrinkToFit="1"/>
    </xf>
    <xf numFmtId="0" fontId="5" fillId="2" borderId="58" xfId="0" applyFont="1" applyFill="1" applyBorder="1" applyAlignment="1">
      <alignment vertical="center" wrapText="1" shrinkToFit="1"/>
    </xf>
    <xf numFmtId="0" fontId="0" fillId="2" borderId="2" xfId="0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2" borderId="11" xfId="0" applyFill="1" applyBorder="1" applyAlignment="1">
      <alignment vertical="center" wrapText="1"/>
    </xf>
    <xf numFmtId="0" fontId="0" fillId="2" borderId="4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8" xfId="0" applyFill="1" applyBorder="1" applyAlignment="1">
      <alignment vertical="center" wrapText="1"/>
    </xf>
    <xf numFmtId="0" fontId="22" fillId="2" borderId="6" xfId="0" applyFont="1" applyFill="1" applyBorder="1" applyAlignment="1">
      <alignment horizontal="left" vertical="center" shrinkToFit="1"/>
    </xf>
    <xf numFmtId="0" fontId="3" fillId="2" borderId="6" xfId="0" applyFont="1" applyFill="1" applyBorder="1" applyAlignment="1">
      <alignment horizontal="left" vertical="center" shrinkToFit="1"/>
    </xf>
    <xf numFmtId="0" fontId="3" fillId="2" borderId="7" xfId="0" applyFont="1" applyFill="1" applyBorder="1" applyAlignment="1">
      <alignment horizontal="left" vertical="center" shrinkToFit="1"/>
    </xf>
    <xf numFmtId="0" fontId="3" fillId="2" borderId="1" xfId="0" applyFont="1" applyFill="1" applyBorder="1" applyAlignment="1">
      <alignment horizontal="left" vertical="center" shrinkToFit="1"/>
    </xf>
    <xf numFmtId="0" fontId="3" fillId="2" borderId="8" xfId="0" applyFont="1" applyFill="1" applyBorder="1" applyAlignment="1">
      <alignment horizontal="left" vertical="center" shrinkToFit="1"/>
    </xf>
    <xf numFmtId="0" fontId="22" fillId="2" borderId="52" xfId="0" applyFont="1" applyFill="1" applyBorder="1" applyAlignment="1">
      <alignment horizontal="center" vertical="center" shrinkToFit="1"/>
    </xf>
    <xf numFmtId="0" fontId="22" fillId="2" borderId="53" xfId="0" applyFont="1" applyFill="1" applyBorder="1" applyAlignment="1">
      <alignment horizontal="center" vertical="center" shrinkToFit="1"/>
    </xf>
    <xf numFmtId="0" fontId="22" fillId="2" borderId="54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2" fillId="2" borderId="8" xfId="0" applyFont="1" applyFill="1" applyBorder="1" applyAlignment="1">
      <alignment vertical="center"/>
    </xf>
    <xf numFmtId="0" fontId="22" fillId="2" borderId="56" xfId="0" applyFont="1" applyFill="1" applyBorder="1" applyAlignment="1">
      <alignment horizontal="center" vertical="center" wrapText="1" shrinkToFit="1"/>
    </xf>
    <xf numFmtId="0" fontId="0" fillId="2" borderId="2" xfId="0" applyFill="1" applyBorder="1" applyAlignment="1">
      <alignment horizontal="center" vertical="center" shrinkToFit="1"/>
    </xf>
    <xf numFmtId="0" fontId="0" fillId="2" borderId="0" xfId="0" applyFill="1" applyBorder="1" applyAlignment="1">
      <alignment horizontal="center" vertical="center" shrinkToFit="1"/>
    </xf>
    <xf numFmtId="0" fontId="0" fillId="2" borderId="11" xfId="0" applyFill="1" applyBorder="1" applyAlignment="1">
      <alignment horizontal="center" vertical="center" shrinkToFit="1"/>
    </xf>
    <xf numFmtId="0" fontId="0" fillId="2" borderId="4" xfId="0" applyFill="1" applyBorder="1" applyAlignment="1">
      <alignment horizontal="center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3" fillId="2" borderId="0" xfId="0" applyFont="1" applyFill="1" applyBorder="1" applyAlignment="1">
      <alignment horizontal="center" vertical="center" shrinkToFit="1"/>
    </xf>
    <xf numFmtId="0" fontId="3" fillId="2" borderId="11" xfId="0" applyFont="1" applyFill="1" applyBorder="1" applyAlignment="1">
      <alignment horizontal="center" vertical="center" shrinkToFit="1"/>
    </xf>
    <xf numFmtId="0" fontId="0" fillId="2" borderId="1" xfId="0" applyFill="1" applyBorder="1" applyAlignment="1">
      <alignment vertical="center"/>
    </xf>
    <xf numFmtId="0" fontId="22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vertical="center" shrinkToFit="1"/>
    </xf>
    <xf numFmtId="0" fontId="22" fillId="2" borderId="60" xfId="0" applyFont="1" applyFill="1" applyBorder="1" applyAlignment="1">
      <alignment horizontal="center" vertical="center" shrinkToFit="1"/>
    </xf>
    <xf numFmtId="0" fontId="22" fillId="2" borderId="9" xfId="0" applyFont="1" applyFill="1" applyBorder="1" applyAlignment="1">
      <alignment horizontal="center" vertical="center" shrinkToFit="1"/>
    </xf>
    <xf numFmtId="0" fontId="22" fillId="2" borderId="35" xfId="0" applyFont="1" applyFill="1" applyBorder="1" applyAlignment="1">
      <alignment horizontal="center" vertical="center" shrinkToFit="1"/>
    </xf>
    <xf numFmtId="0" fontId="5" fillId="2" borderId="56" xfId="0" applyFont="1" applyFill="1" applyBorder="1" applyAlignment="1">
      <alignment horizontal="center" vertical="center" shrinkToFit="1"/>
    </xf>
    <xf numFmtId="0" fontId="0" fillId="2" borderId="57" xfId="0" applyFill="1" applyBorder="1" applyAlignment="1">
      <alignment horizontal="center" vertical="center" shrinkToFit="1"/>
    </xf>
    <xf numFmtId="0" fontId="0" fillId="2" borderId="58" xfId="0" applyFill="1" applyBorder="1" applyAlignment="1">
      <alignment horizontal="center" vertical="center" shrinkToFit="1"/>
    </xf>
    <xf numFmtId="0" fontId="0" fillId="2" borderId="57" xfId="0" applyFill="1" applyBorder="1" applyAlignment="1">
      <alignment vertical="center" wrapText="1"/>
    </xf>
    <xf numFmtId="0" fontId="0" fillId="2" borderId="58" xfId="0" applyFill="1" applyBorder="1" applyAlignment="1">
      <alignment vertical="center" wrapText="1"/>
    </xf>
    <xf numFmtId="0" fontId="0" fillId="2" borderId="4" xfId="0" applyFill="1" applyBorder="1" applyAlignment="1">
      <alignment vertical="center" shrinkToFit="1"/>
    </xf>
    <xf numFmtId="0" fontId="0" fillId="2" borderId="1" xfId="0" applyFill="1" applyBorder="1" applyAlignment="1">
      <alignment vertical="center" shrinkToFit="1"/>
    </xf>
    <xf numFmtId="0" fontId="0" fillId="2" borderId="8" xfId="0" applyFill="1" applyBorder="1" applyAlignment="1">
      <alignment vertical="center" shrinkToFit="1"/>
    </xf>
    <xf numFmtId="0" fontId="0" fillId="2" borderId="6" xfId="0" applyFill="1" applyBorder="1" applyAlignment="1">
      <alignment horizontal="left" vertical="center" shrinkToFit="1"/>
    </xf>
    <xf numFmtId="0" fontId="0" fillId="2" borderId="7" xfId="0" applyFill="1" applyBorder="1" applyAlignment="1">
      <alignment horizontal="left" vertical="center" shrinkToFit="1"/>
    </xf>
    <xf numFmtId="0" fontId="22" fillId="2" borderId="5" xfId="0" applyFont="1" applyFill="1" applyBorder="1" applyAlignment="1">
      <alignment horizontal="center" vertical="center" wrapText="1" shrinkToFit="1"/>
    </xf>
    <xf numFmtId="0" fontId="22" fillId="2" borderId="9" xfId="0" applyFont="1" applyFill="1" applyBorder="1" applyAlignment="1">
      <alignment horizontal="left" vertical="center" shrinkToFit="1"/>
    </xf>
    <xf numFmtId="0" fontId="22" fillId="2" borderId="10" xfId="0" applyFont="1" applyFill="1" applyBorder="1" applyAlignment="1">
      <alignment horizontal="left" vertical="center" shrinkToFit="1"/>
    </xf>
    <xf numFmtId="0" fontId="22" fillId="2" borderId="3" xfId="0" applyFont="1" applyFill="1" applyBorder="1" applyAlignment="1">
      <alignment horizontal="center" vertical="center" shrinkToFit="1"/>
    </xf>
    <xf numFmtId="0" fontId="22" fillId="2" borderId="10" xfId="0" applyFont="1" applyFill="1" applyBorder="1" applyAlignment="1">
      <alignment horizontal="center" vertical="center" shrinkToFit="1"/>
    </xf>
    <xf numFmtId="0" fontId="5" fillId="2" borderId="9" xfId="0" applyFont="1" applyFill="1" applyBorder="1" applyAlignment="1">
      <alignment horizontal="left" vertical="center" shrinkToFit="1"/>
    </xf>
    <xf numFmtId="0" fontId="5" fillId="2" borderId="3" xfId="0" applyFont="1" applyFill="1" applyBorder="1" applyAlignment="1">
      <alignment horizontal="left" vertical="center" shrinkToFit="1"/>
    </xf>
    <xf numFmtId="0" fontId="5" fillId="2" borderId="10" xfId="0" applyFont="1" applyFill="1" applyBorder="1" applyAlignment="1">
      <alignment horizontal="left" vertical="center" shrinkToFit="1"/>
    </xf>
    <xf numFmtId="0" fontId="22" fillId="2" borderId="29" xfId="0" applyFont="1" applyFill="1" applyBorder="1" applyAlignment="1">
      <alignment horizontal="left" vertical="center" shrinkToFit="1"/>
    </xf>
    <xf numFmtId="0" fontId="22" fillId="2" borderId="35" xfId="0" applyFont="1" applyFill="1" applyBorder="1" applyAlignment="1">
      <alignment horizontal="left" vertical="center" shrinkToFit="1"/>
    </xf>
    <xf numFmtId="0" fontId="5" fillId="2" borderId="35" xfId="0" applyFont="1" applyFill="1" applyBorder="1" applyAlignment="1">
      <alignment horizontal="center" vertical="center" shrinkToFit="1"/>
    </xf>
    <xf numFmtId="0" fontId="0" fillId="2" borderId="11" xfId="0" applyFill="1" applyBorder="1" applyAlignment="1">
      <alignment horizontal="left" vertical="center" shrinkToFit="1"/>
    </xf>
    <xf numFmtId="0" fontId="0" fillId="2" borderId="4" xfId="0" applyFill="1" applyBorder="1" applyAlignment="1">
      <alignment horizontal="left" vertical="center" shrinkToFit="1"/>
    </xf>
    <xf numFmtId="0" fontId="0" fillId="2" borderId="6" xfId="0" applyFill="1" applyBorder="1" applyAlignment="1">
      <alignment horizontal="center" vertical="center" shrinkToFit="1"/>
    </xf>
    <xf numFmtId="0" fontId="0" fillId="2" borderId="7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0" fontId="5" fillId="2" borderId="6" xfId="0" applyFont="1" applyFill="1" applyBorder="1" applyAlignment="1">
      <alignment horizontal="left" vertical="center" wrapText="1" shrinkToFit="1"/>
    </xf>
    <xf numFmtId="0" fontId="0" fillId="2" borderId="0" xfId="0" applyFill="1" applyAlignment="1">
      <alignment horizontal="left" vertical="center" shrinkToFit="1"/>
    </xf>
    <xf numFmtId="0" fontId="5" fillId="2" borderId="5" xfId="0" applyFont="1" applyFill="1" applyBorder="1" applyAlignment="1">
      <alignment horizontal="left" vertical="center" wrapText="1" shrinkToFit="1"/>
    </xf>
    <xf numFmtId="0" fontId="0" fillId="2" borderId="2" xfId="0" applyFill="1" applyBorder="1" applyAlignment="1">
      <alignment horizontal="left" vertical="center" shrinkToFit="1"/>
    </xf>
    <xf numFmtId="0" fontId="22" fillId="2" borderId="0" xfId="0" applyFont="1" applyFill="1" applyBorder="1" applyAlignment="1">
      <alignment horizontal="left" vertical="center" shrinkToFit="1"/>
    </xf>
    <xf numFmtId="0" fontId="0" fillId="2" borderId="0" xfId="0" applyFill="1" applyBorder="1" applyAlignment="1">
      <alignment horizontal="left" vertical="center" shrinkToFit="1"/>
    </xf>
    <xf numFmtId="0" fontId="0" fillId="2" borderId="0" xfId="0" applyFill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23" fillId="2" borderId="116" xfId="0" applyFont="1" applyFill="1" applyBorder="1" applyAlignment="1">
      <alignment horizontal="center" vertical="center" textRotation="255" shrinkToFit="1"/>
    </xf>
    <xf numFmtId="0" fontId="23" fillId="2" borderId="117" xfId="0" applyFont="1" applyFill="1" applyBorder="1" applyAlignment="1">
      <alignment horizontal="center" vertical="center" textRotation="255" shrinkToFit="1"/>
    </xf>
    <xf numFmtId="0" fontId="23" fillId="2" borderId="61" xfId="0" applyFont="1" applyFill="1" applyBorder="1" applyAlignment="1">
      <alignment horizontal="center" vertical="center" wrapText="1" shrinkToFit="1"/>
    </xf>
    <xf numFmtId="0" fontId="23" fillId="2" borderId="6" xfId="0" applyFont="1" applyFill="1" applyBorder="1" applyAlignment="1">
      <alignment horizontal="center" vertical="center" shrinkToFit="1"/>
    </xf>
    <xf numFmtId="0" fontId="23" fillId="2" borderId="7" xfId="0" applyFont="1" applyFill="1" applyBorder="1" applyAlignment="1">
      <alignment horizontal="center" vertical="center" shrinkToFit="1"/>
    </xf>
    <xf numFmtId="0" fontId="23" fillId="2" borderId="62" xfId="0" applyFont="1" applyFill="1" applyBorder="1" applyAlignment="1">
      <alignment horizontal="center" vertical="center" shrinkToFit="1"/>
    </xf>
    <xf numFmtId="0" fontId="23" fillId="2" borderId="0" xfId="0" applyFont="1" applyFill="1" applyBorder="1" applyAlignment="1">
      <alignment horizontal="center" vertical="center" shrinkToFit="1"/>
    </xf>
    <xf numFmtId="0" fontId="23" fillId="2" borderId="11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5" fillId="2" borderId="57" xfId="0" applyFont="1" applyFill="1" applyBorder="1" applyAlignment="1">
      <alignment horizontal="center" vertical="center" shrinkToFit="1"/>
    </xf>
    <xf numFmtId="0" fontId="5" fillId="2" borderId="58" xfId="0" applyFont="1" applyFill="1" applyBorder="1" applyAlignment="1">
      <alignment horizontal="center" vertical="center" shrinkToFit="1"/>
    </xf>
    <xf numFmtId="0" fontId="23" fillId="2" borderId="118" xfId="0" applyFont="1" applyFill="1" applyBorder="1" applyAlignment="1">
      <alignment horizontal="center" vertical="center" textRotation="255" shrinkToFit="1"/>
    </xf>
    <xf numFmtId="0" fontId="23" fillId="2" borderId="63" xfId="0" applyFont="1" applyFill="1" applyBorder="1" applyAlignment="1">
      <alignment horizontal="center" vertical="center" shrinkToFit="1"/>
    </xf>
    <xf numFmtId="0" fontId="23" fillId="2" borderId="64" xfId="0" applyFont="1" applyFill="1" applyBorder="1" applyAlignment="1">
      <alignment horizontal="center" vertical="center" shrinkToFit="1"/>
    </xf>
    <xf numFmtId="0" fontId="23" fillId="2" borderId="65" xfId="0" applyFont="1" applyFill="1" applyBorder="1" applyAlignment="1">
      <alignment horizontal="center" vertical="center" shrinkToFit="1"/>
    </xf>
    <xf numFmtId="0" fontId="5" fillId="2" borderId="66" xfId="0" applyFont="1" applyFill="1" applyBorder="1" applyAlignment="1">
      <alignment horizontal="center" vertical="center" shrinkToFit="1"/>
    </xf>
    <xf numFmtId="0" fontId="5" fillId="2" borderId="64" xfId="0" applyFont="1" applyFill="1" applyBorder="1" applyAlignment="1">
      <alignment horizontal="center" vertical="center" shrinkToFit="1"/>
    </xf>
    <xf numFmtId="0" fontId="5" fillId="2" borderId="65" xfId="0" applyFont="1" applyFill="1" applyBorder="1" applyAlignment="1">
      <alignment horizontal="center" vertical="center" shrinkToFit="1"/>
    </xf>
    <xf numFmtId="0" fontId="23" fillId="2" borderId="62" xfId="0" applyFont="1" applyFill="1" applyBorder="1" applyAlignment="1">
      <alignment horizontal="center" vertical="center" wrapText="1" shrinkToFit="1"/>
    </xf>
    <xf numFmtId="0" fontId="23" fillId="2" borderId="68" xfId="0" applyFont="1" applyFill="1" applyBorder="1" applyAlignment="1">
      <alignment horizontal="center" vertical="center" shrinkToFit="1"/>
    </xf>
    <xf numFmtId="0" fontId="23" fillId="2" borderId="1" xfId="0" applyFont="1" applyFill="1" applyBorder="1" applyAlignment="1">
      <alignment horizontal="center" vertical="center" shrinkToFit="1"/>
    </xf>
    <xf numFmtId="0" fontId="23" fillId="2" borderId="8" xfId="0" applyFont="1" applyFill="1" applyBorder="1" applyAlignment="1">
      <alignment horizontal="center" vertical="center" shrinkToFit="1"/>
    </xf>
    <xf numFmtId="0" fontId="5" fillId="2" borderId="56" xfId="0" applyFont="1" applyFill="1" applyBorder="1" applyAlignment="1">
      <alignment vertical="center" shrinkToFit="1"/>
    </xf>
    <xf numFmtId="0" fontId="5" fillId="2" borderId="57" xfId="0" applyFont="1" applyFill="1" applyBorder="1" applyAlignment="1">
      <alignment vertical="center" shrinkToFit="1"/>
    </xf>
    <xf numFmtId="0" fontId="5" fillId="2" borderId="58" xfId="0" applyFont="1" applyFill="1" applyBorder="1" applyAlignment="1">
      <alignment vertical="center" shrinkToFit="1"/>
    </xf>
    <xf numFmtId="0" fontId="22" fillId="2" borderId="52" xfId="0" applyFont="1" applyFill="1" applyBorder="1" applyAlignment="1">
      <alignment horizontal="left" vertical="center" shrinkToFit="1"/>
    </xf>
    <xf numFmtId="0" fontId="22" fillId="2" borderId="54" xfId="0" applyFont="1" applyFill="1" applyBorder="1" applyAlignment="1">
      <alignment horizontal="left" vertical="center" shrinkToFit="1"/>
    </xf>
    <xf numFmtId="0" fontId="0" fillId="2" borderId="2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22" fillId="2" borderId="57" xfId="0" applyFont="1" applyFill="1" applyBorder="1" applyAlignment="1">
      <alignment vertical="center"/>
    </xf>
    <xf numFmtId="0" fontId="22" fillId="2" borderId="58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shrinkToFit="1"/>
    </xf>
    <xf numFmtId="0" fontId="3" fillId="2" borderId="1" xfId="0" applyFont="1" applyFill="1" applyBorder="1" applyAlignment="1">
      <alignment vertical="center" shrinkToFit="1"/>
    </xf>
    <xf numFmtId="0" fontId="3" fillId="2" borderId="8" xfId="0" applyFont="1" applyFill="1" applyBorder="1" applyAlignment="1">
      <alignment vertical="center" shrinkToFit="1"/>
    </xf>
    <xf numFmtId="0" fontId="3" fillId="2" borderId="2" xfId="0" applyFont="1" applyFill="1" applyBorder="1" applyAlignment="1">
      <alignment horizontal="center" vertical="center" shrinkToFit="1"/>
    </xf>
    <xf numFmtId="0" fontId="22" fillId="2" borderId="57" xfId="0" applyFont="1" applyFill="1" applyBorder="1" applyAlignment="1">
      <alignment vertical="center" shrinkToFit="1"/>
    </xf>
    <xf numFmtId="0" fontId="3" fillId="2" borderId="57" xfId="0" applyFont="1" applyFill="1" applyBorder="1" applyAlignment="1">
      <alignment vertical="center" shrinkToFit="1"/>
    </xf>
    <xf numFmtId="0" fontId="3" fillId="2" borderId="58" xfId="0" applyFont="1" applyFill="1" applyBorder="1" applyAlignment="1">
      <alignment vertical="center" shrinkToFit="1"/>
    </xf>
    <xf numFmtId="0" fontId="22" fillId="2" borderId="53" xfId="0" applyFont="1" applyFill="1" applyBorder="1" applyAlignment="1">
      <alignment horizontal="left" vertical="center" shrinkToFit="1"/>
    </xf>
    <xf numFmtId="0" fontId="0" fillId="2" borderId="53" xfId="0" applyFill="1" applyBorder="1" applyAlignment="1">
      <alignment horizontal="left" vertical="center" shrinkToFit="1"/>
    </xf>
    <xf numFmtId="0" fontId="0" fillId="2" borderId="54" xfId="0" applyFill="1" applyBorder="1" applyAlignment="1">
      <alignment horizontal="left" vertical="center" shrinkToFit="1"/>
    </xf>
    <xf numFmtId="0" fontId="0" fillId="2" borderId="36" xfId="0" applyFill="1" applyBorder="1" applyAlignment="1">
      <alignment horizontal="center" vertical="center" shrinkToFit="1"/>
    </xf>
    <xf numFmtId="0" fontId="5" fillId="2" borderId="6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vertical="center" wrapText="1" shrinkToFit="1"/>
    </xf>
    <xf numFmtId="0" fontId="0" fillId="2" borderId="6" xfId="0" applyFill="1" applyBorder="1" applyAlignment="1">
      <alignment vertical="center" shrinkToFit="1"/>
    </xf>
    <xf numFmtId="0" fontId="0" fillId="2" borderId="7" xfId="0" applyFill="1" applyBorder="1" applyAlignment="1">
      <alignment vertical="center" shrinkToFit="1"/>
    </xf>
    <xf numFmtId="0" fontId="0" fillId="2" borderId="2" xfId="0" applyFill="1" applyBorder="1" applyAlignment="1">
      <alignment vertical="center" shrinkToFit="1"/>
    </xf>
    <xf numFmtId="0" fontId="0" fillId="2" borderId="0" xfId="0" applyFill="1" applyAlignment="1">
      <alignment vertical="center" shrinkToFit="1"/>
    </xf>
    <xf numFmtId="0" fontId="0" fillId="2" borderId="11" xfId="0" applyFill="1" applyBorder="1" applyAlignment="1">
      <alignment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19" fillId="2" borderId="0" xfId="0" applyFont="1" applyFill="1" applyBorder="1" applyAlignment="1">
      <alignment horizontal="center" vertical="center" shrinkToFit="1"/>
    </xf>
    <xf numFmtId="0" fontId="31" fillId="2" borderId="0" xfId="0" applyFont="1" applyFill="1" applyBorder="1" applyAlignment="1">
      <alignment vertical="center" shrinkToFit="1"/>
    </xf>
    <xf numFmtId="0" fontId="22" fillId="0" borderId="6" xfId="0" applyFont="1" applyFill="1" applyBorder="1" applyAlignment="1">
      <alignment vertical="center" shrinkToFit="1"/>
    </xf>
    <xf numFmtId="0" fontId="3" fillId="0" borderId="6" xfId="0" applyFont="1" applyFill="1" applyBorder="1" applyAlignment="1">
      <alignment vertical="center" shrinkToFit="1"/>
    </xf>
    <xf numFmtId="0" fontId="14" fillId="3" borderId="119" xfId="0" applyFont="1" applyFill="1" applyBorder="1" applyAlignment="1" applyProtection="1">
      <alignment horizontal="center" vertical="center"/>
      <protection locked="0"/>
    </xf>
    <xf numFmtId="0" fontId="14" fillId="3" borderId="120" xfId="0" applyFont="1" applyFill="1" applyBorder="1" applyAlignment="1" applyProtection="1">
      <alignment horizontal="center" vertical="center"/>
      <protection locked="0"/>
    </xf>
    <xf numFmtId="0" fontId="14" fillId="3" borderId="93" xfId="0" applyFont="1" applyFill="1" applyBorder="1" applyAlignment="1" applyProtection="1">
      <alignment horizontal="center" vertical="center"/>
      <protection locked="0"/>
    </xf>
    <xf numFmtId="0" fontId="14" fillId="3" borderId="94" xfId="0" applyFont="1" applyFill="1" applyBorder="1" applyAlignment="1" applyProtection="1">
      <alignment horizontal="center" vertical="center"/>
      <protection locked="0"/>
    </xf>
    <xf numFmtId="0" fontId="14" fillId="3" borderId="95" xfId="0" applyFont="1" applyFill="1" applyBorder="1" applyAlignment="1" applyProtection="1">
      <alignment horizontal="center" vertical="center"/>
      <protection locked="0"/>
    </xf>
    <xf numFmtId="0" fontId="14" fillId="3" borderId="96" xfId="0" applyFont="1" applyFill="1" applyBorder="1" applyAlignment="1" applyProtection="1">
      <alignment horizontal="center" vertical="center"/>
      <protection locked="0"/>
    </xf>
    <xf numFmtId="0" fontId="14" fillId="3" borderId="88" xfId="0" applyFont="1" applyFill="1" applyBorder="1" applyAlignment="1" applyProtection="1">
      <alignment horizontal="left" vertical="center"/>
      <protection locked="0"/>
    </xf>
    <xf numFmtId="0" fontId="14" fillId="3" borderId="89" xfId="0" applyFont="1" applyFill="1" applyBorder="1" applyAlignment="1" applyProtection="1">
      <alignment horizontal="left" vertical="center"/>
      <protection locked="0"/>
    </xf>
    <xf numFmtId="0" fontId="14" fillId="3" borderId="50" xfId="0" applyFont="1" applyFill="1" applyBorder="1" applyAlignment="1" applyProtection="1">
      <alignment horizontal="left" vertical="center"/>
      <protection locked="0"/>
    </xf>
    <xf numFmtId="0" fontId="14" fillId="3" borderId="51" xfId="0" applyFont="1" applyFill="1" applyBorder="1" applyAlignment="1" applyProtection="1">
      <alignment horizontal="left" vertical="center"/>
      <protection locked="0"/>
    </xf>
    <xf numFmtId="0" fontId="14" fillId="3" borderId="86" xfId="0" applyFont="1" applyFill="1" applyBorder="1" applyAlignment="1" applyProtection="1">
      <alignment horizontal="left" vertical="center"/>
      <protection locked="0"/>
    </xf>
    <xf numFmtId="0" fontId="14" fillId="3" borderId="91" xfId="0" applyFont="1" applyFill="1" applyBorder="1" applyAlignment="1" applyProtection="1">
      <alignment horizontal="center" vertical="center"/>
      <protection locked="0"/>
    </xf>
    <xf numFmtId="0" fontId="14" fillId="3" borderId="92" xfId="0" applyFont="1" applyFill="1" applyBorder="1" applyAlignment="1" applyProtection="1">
      <alignment horizontal="center" vertical="center"/>
      <protection locked="0"/>
    </xf>
    <xf numFmtId="0" fontId="14" fillId="0" borderId="32" xfId="0" applyFont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4" fillId="0" borderId="75" xfId="0" applyFont="1" applyFill="1" applyBorder="1" applyAlignment="1" applyProtection="1">
      <alignment horizontal="left" vertical="center"/>
      <protection locked="0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0" fillId="0" borderId="29" xfId="0" applyFill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 wrapText="1"/>
    </xf>
    <xf numFmtId="0" fontId="52" fillId="0" borderId="29" xfId="0" applyFont="1" applyFill="1" applyBorder="1" applyAlignment="1">
      <alignment horizontal="center" vertical="center"/>
    </xf>
    <xf numFmtId="0" fontId="52" fillId="0" borderId="9" xfId="0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center" vertical="center"/>
    </xf>
    <xf numFmtId="176" fontId="11" fillId="2" borderId="9" xfId="0" applyNumberFormat="1" applyFont="1" applyFill="1" applyBorder="1" applyAlignment="1" applyProtection="1">
      <alignment horizontal="center" vertical="center" shrinkToFit="1"/>
    </xf>
    <xf numFmtId="176" fontId="11" fillId="2" borderId="3" xfId="0" applyNumberFormat="1" applyFont="1" applyFill="1" applyBorder="1" applyAlignment="1" applyProtection="1">
      <alignment horizontal="center" vertical="center" shrinkToFit="1"/>
    </xf>
    <xf numFmtId="176" fontId="11" fillId="2" borderId="10" xfId="0" applyNumberFormat="1" applyFont="1" applyFill="1" applyBorder="1" applyAlignment="1" applyProtection="1">
      <alignment horizontal="center" vertical="center" shrinkToFit="1"/>
    </xf>
    <xf numFmtId="176" fontId="24" fillId="2" borderId="9" xfId="0" applyNumberFormat="1" applyFont="1" applyFill="1" applyBorder="1" applyAlignment="1" applyProtection="1">
      <alignment horizontal="left" vertical="center" wrapText="1" shrinkToFit="1"/>
    </xf>
    <xf numFmtId="176" fontId="24" fillId="2" borderId="3" xfId="0" applyNumberFormat="1" applyFont="1" applyFill="1" applyBorder="1" applyAlignment="1" applyProtection="1">
      <alignment horizontal="left" vertical="center" wrapText="1" shrinkToFit="1"/>
    </xf>
    <xf numFmtId="176" fontId="24" fillId="2" borderId="10" xfId="0" applyNumberFormat="1" applyFont="1" applyFill="1" applyBorder="1" applyAlignment="1" applyProtection="1">
      <alignment horizontal="left" vertical="center" wrapText="1" shrinkToFit="1"/>
    </xf>
    <xf numFmtId="49" fontId="11" fillId="2" borderId="9" xfId="0" applyNumberFormat="1" applyFont="1" applyFill="1" applyBorder="1" applyAlignment="1" applyProtection="1">
      <alignment horizontal="right" vertical="center" shrinkToFit="1"/>
    </xf>
    <xf numFmtId="49" fontId="11" fillId="2" borderId="3" xfId="0" applyNumberFormat="1" applyFont="1" applyFill="1" applyBorder="1" applyAlignment="1" applyProtection="1">
      <alignment horizontal="right" vertical="center" shrinkToFit="1"/>
    </xf>
    <xf numFmtId="49" fontId="0" fillId="2" borderId="3" xfId="0" applyNumberFormat="1" applyFont="1" applyFill="1" applyBorder="1" applyAlignment="1" applyProtection="1">
      <alignment horizontal="center" vertical="center" shrinkToFit="1"/>
    </xf>
    <xf numFmtId="176" fontId="0" fillId="2" borderId="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19" fillId="2" borderId="9" xfId="0" applyFont="1" applyFill="1" applyBorder="1" applyAlignment="1" applyProtection="1">
      <alignment horizontal="center" vertical="center"/>
    </xf>
    <xf numFmtId="0" fontId="19" fillId="2" borderId="3" xfId="0" applyFont="1" applyFill="1" applyBorder="1" applyAlignment="1" applyProtection="1">
      <alignment horizontal="center" vertical="center"/>
    </xf>
    <xf numFmtId="0" fontId="0" fillId="0" borderId="3" xfId="0" applyBorder="1" applyAlignment="1" applyProtection="1">
      <alignment vertical="center"/>
    </xf>
    <xf numFmtId="0" fontId="3" fillId="13" borderId="3" xfId="0" applyFont="1" applyFill="1" applyBorder="1" applyAlignment="1" applyProtection="1">
      <alignment vertical="center"/>
      <protection locked="0"/>
    </xf>
    <xf numFmtId="0" fontId="0" fillId="13" borderId="3" xfId="0" applyFill="1" applyBorder="1" applyAlignment="1" applyProtection="1">
      <alignment vertical="center"/>
      <protection locked="0"/>
    </xf>
    <xf numFmtId="0" fontId="11" fillId="0" borderId="9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/>
    </xf>
    <xf numFmtId="176" fontId="11" fillId="2" borderId="3" xfId="0" applyNumberFormat="1" applyFont="1" applyFill="1" applyBorder="1" applyAlignment="1" applyProtection="1">
      <alignment horizontal="left" vertical="center" shrinkToFit="1"/>
    </xf>
    <xf numFmtId="176" fontId="11" fillId="2" borderId="10" xfId="0" applyNumberFormat="1" applyFont="1" applyFill="1" applyBorder="1" applyAlignment="1" applyProtection="1">
      <alignment horizontal="left" vertical="center" shrinkToFit="1"/>
    </xf>
    <xf numFmtId="176" fontId="11" fillId="2" borderId="9" xfId="0" applyNumberFormat="1" applyFont="1" applyFill="1" applyBorder="1" applyAlignment="1" applyProtection="1">
      <alignment horizontal="center" vertical="center"/>
    </xf>
    <xf numFmtId="176" fontId="11" fillId="2" borderId="3" xfId="0" applyNumberFormat="1" applyFont="1" applyFill="1" applyBorder="1" applyAlignment="1" applyProtection="1">
      <alignment horizontal="center" vertical="center"/>
    </xf>
    <xf numFmtId="176" fontId="27" fillId="2" borderId="9" xfId="0" applyNumberFormat="1" applyFont="1" applyFill="1" applyBorder="1" applyAlignment="1" applyProtection="1">
      <alignment horizontal="right" vertical="center" shrinkToFit="1"/>
    </xf>
    <xf numFmtId="176" fontId="27" fillId="2" borderId="3" xfId="0" applyNumberFormat="1" applyFont="1" applyFill="1" applyBorder="1" applyAlignment="1" applyProtection="1">
      <alignment horizontal="right" vertical="center" shrinkToFit="1"/>
    </xf>
    <xf numFmtId="176" fontId="27" fillId="2" borderId="3" xfId="0" applyNumberFormat="1" applyFont="1" applyFill="1" applyBorder="1" applyAlignment="1" applyProtection="1">
      <alignment horizontal="left" vertical="center" wrapText="1"/>
    </xf>
    <xf numFmtId="176" fontId="27" fillId="2" borderId="10" xfId="0" applyNumberFormat="1" applyFont="1" applyFill="1" applyBorder="1" applyAlignment="1" applyProtection="1">
      <alignment horizontal="left" vertical="center" wrapText="1"/>
    </xf>
    <xf numFmtId="0" fontId="21" fillId="2" borderId="5" xfId="0" applyFont="1" applyFill="1" applyBorder="1" applyAlignment="1" applyProtection="1">
      <alignment horizontal="center" vertical="center" shrinkToFit="1"/>
    </xf>
    <xf numFmtId="0" fontId="21" fillId="2" borderId="6" xfId="0" applyFont="1" applyFill="1" applyBorder="1" applyAlignment="1" applyProtection="1">
      <alignment vertical="center" shrinkToFit="1"/>
    </xf>
    <xf numFmtId="0" fontId="21" fillId="2" borderId="7" xfId="0" applyFont="1" applyFill="1" applyBorder="1" applyAlignment="1" applyProtection="1">
      <alignment vertical="center" shrinkToFit="1"/>
    </xf>
    <xf numFmtId="0" fontId="21" fillId="2" borderId="4" xfId="0" applyFont="1" applyFill="1" applyBorder="1" applyAlignment="1" applyProtection="1">
      <alignment vertical="center" shrinkToFit="1"/>
    </xf>
    <xf numFmtId="0" fontId="21" fillId="2" borderId="1" xfId="0" applyFont="1" applyFill="1" applyBorder="1" applyAlignment="1" applyProtection="1">
      <alignment vertical="center" shrinkToFit="1"/>
    </xf>
    <xf numFmtId="0" fontId="21" fillId="2" borderId="8" xfId="0" applyFont="1" applyFill="1" applyBorder="1" applyAlignment="1" applyProtection="1">
      <alignment vertical="center" shrinkToFit="1"/>
    </xf>
    <xf numFmtId="0" fontId="21" fillId="2" borderId="2" xfId="0" applyFont="1" applyFill="1" applyBorder="1" applyAlignment="1" applyProtection="1">
      <alignment vertical="center" shrinkToFit="1"/>
    </xf>
    <xf numFmtId="0" fontId="21" fillId="2" borderId="0" xfId="0" applyFont="1" applyFill="1" applyBorder="1" applyAlignment="1" applyProtection="1">
      <alignment vertical="center" shrinkToFit="1"/>
    </xf>
    <xf numFmtId="0" fontId="21" fillId="2" borderId="11" xfId="0" applyFont="1" applyFill="1" applyBorder="1" applyAlignment="1" applyProtection="1">
      <alignment vertical="center" shrinkToFit="1"/>
    </xf>
    <xf numFmtId="0" fontId="3" fillId="2" borderId="4" xfId="0" applyFont="1" applyFill="1" applyBorder="1" applyAlignment="1" applyProtection="1">
      <alignment horizontal="center" vertical="center" shrinkToFit="1"/>
    </xf>
    <xf numFmtId="0" fontId="0" fillId="2" borderId="1" xfId="0" applyFill="1" applyBorder="1" applyAlignment="1" applyProtection="1">
      <alignment horizontal="center" vertical="center"/>
    </xf>
    <xf numFmtId="0" fontId="0" fillId="2" borderId="8" xfId="0" applyFill="1" applyBorder="1" applyAlignment="1" applyProtection="1">
      <alignment horizontal="center" vertical="center" shrinkToFit="1"/>
    </xf>
    <xf numFmtId="0" fontId="0" fillId="2" borderId="1" xfId="0" applyFill="1" applyBorder="1" applyAlignment="1" applyProtection="1">
      <alignment horizontal="center" vertical="center" shrinkToFit="1"/>
    </xf>
    <xf numFmtId="0" fontId="21" fillId="2" borderId="4" xfId="0" applyFont="1" applyFill="1" applyBorder="1" applyAlignment="1" applyProtection="1">
      <alignment horizontal="center" vertical="center" shrinkToFit="1"/>
    </xf>
    <xf numFmtId="0" fontId="21" fillId="2" borderId="1" xfId="0" applyFont="1" applyFill="1" applyBorder="1" applyAlignment="1" applyProtection="1">
      <alignment horizontal="center" vertical="center" shrinkToFit="1"/>
    </xf>
    <xf numFmtId="0" fontId="21" fillId="2" borderId="8" xfId="0" applyFont="1" applyFill="1" applyBorder="1" applyAlignment="1" applyProtection="1">
      <alignment horizontal="center" vertical="center" shrinkToFit="1"/>
    </xf>
    <xf numFmtId="176" fontId="21" fillId="2" borderId="3" xfId="0" applyNumberFormat="1" applyFont="1" applyFill="1" applyBorder="1" applyAlignment="1" applyProtection="1">
      <alignment horizontal="center" vertical="center"/>
    </xf>
    <xf numFmtId="176" fontId="11" fillId="2" borderId="3" xfId="0" applyNumberFormat="1" applyFont="1" applyFill="1" applyBorder="1" applyAlignment="1" applyProtection="1">
      <alignment horizontal="left" vertical="center"/>
    </xf>
    <xf numFmtId="0" fontId="10" fillId="2" borderId="5" xfId="0" applyFont="1" applyFill="1" applyBorder="1" applyAlignment="1" applyProtection="1">
      <alignment horizontal="center" vertical="center" wrapText="1" shrinkToFit="1"/>
    </xf>
    <xf numFmtId="0" fontId="10" fillId="2" borderId="7" xfId="0" applyFont="1" applyFill="1" applyBorder="1" applyAlignment="1" applyProtection="1">
      <alignment horizontal="center" vertical="center" wrapText="1" shrinkToFit="1"/>
    </xf>
    <xf numFmtId="0" fontId="10" fillId="2" borderId="4" xfId="0" applyFont="1" applyFill="1" applyBorder="1" applyAlignment="1" applyProtection="1">
      <alignment horizontal="center" vertical="center" wrapText="1" shrinkToFit="1"/>
    </xf>
    <xf numFmtId="0" fontId="10" fillId="2" borderId="8" xfId="0" applyFont="1" applyFill="1" applyBorder="1" applyAlignment="1" applyProtection="1">
      <alignment horizontal="center" vertical="center" wrapText="1" shrinkToFit="1"/>
    </xf>
    <xf numFmtId="0" fontId="3" fillId="2" borderId="5" xfId="0" applyFont="1" applyFill="1" applyBorder="1" applyAlignment="1" applyProtection="1">
      <alignment horizontal="center" vertical="center" shrinkToFit="1"/>
    </xf>
    <xf numFmtId="0" fontId="0" fillId="2" borderId="6" xfId="0" applyFill="1" applyBorder="1" applyAlignment="1" applyProtection="1">
      <alignment horizontal="center" vertical="center" shrinkToFit="1"/>
    </xf>
    <xf numFmtId="0" fontId="0" fillId="2" borderId="7" xfId="0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 shrinkToFit="1"/>
    </xf>
    <xf numFmtId="0" fontId="3" fillId="2" borderId="5" xfId="0" applyFont="1" applyFill="1" applyBorder="1" applyAlignment="1" applyProtection="1">
      <alignment horizontal="left" vertical="center" shrinkToFit="1"/>
    </xf>
    <xf numFmtId="0" fontId="0" fillId="2" borderId="6" xfId="0" applyFill="1" applyBorder="1" applyAlignment="1" applyProtection="1">
      <alignment vertical="center" shrinkToFit="1"/>
    </xf>
    <xf numFmtId="0" fontId="0" fillId="2" borderId="7" xfId="0" applyFill="1" applyBorder="1" applyAlignment="1" applyProtection="1">
      <alignment vertical="center" shrinkToFit="1"/>
    </xf>
    <xf numFmtId="0" fontId="21" fillId="2" borderId="35" xfId="0" applyFont="1" applyFill="1" applyBorder="1" applyAlignment="1" applyProtection="1">
      <alignment horizontal="left" vertical="center" shrinkToFit="1"/>
    </xf>
    <xf numFmtId="176" fontId="3" fillId="2" borderId="9" xfId="0" applyNumberFormat="1" applyFont="1" applyFill="1" applyBorder="1" applyAlignment="1" applyProtection="1">
      <alignment horizontal="right" vertical="center"/>
    </xf>
    <xf numFmtId="176" fontId="3" fillId="2" borderId="3" xfId="0" applyNumberFormat="1" applyFont="1" applyFill="1" applyBorder="1" applyAlignment="1" applyProtection="1">
      <alignment horizontal="right" vertical="center"/>
    </xf>
    <xf numFmtId="176" fontId="11" fillId="2" borderId="3" xfId="0" applyNumberFormat="1" applyFont="1" applyFill="1" applyBorder="1" applyAlignment="1" applyProtection="1">
      <alignment horizontal="right" vertical="center"/>
    </xf>
    <xf numFmtId="176" fontId="21" fillId="2" borderId="9" xfId="0" applyNumberFormat="1" applyFont="1" applyFill="1" applyBorder="1" applyAlignment="1" applyProtection="1">
      <alignment horizontal="center" vertical="center"/>
    </xf>
    <xf numFmtId="176" fontId="21" fillId="2" borderId="10" xfId="0" applyNumberFormat="1" applyFont="1" applyFill="1" applyBorder="1" applyAlignment="1" applyProtection="1">
      <alignment horizontal="center" vertical="center"/>
    </xf>
    <xf numFmtId="176" fontId="21" fillId="2" borderId="9" xfId="0" applyNumberFormat="1" applyFont="1" applyFill="1" applyBorder="1" applyAlignment="1" applyProtection="1">
      <alignment horizontal="center" vertical="center" shrinkToFit="1"/>
    </xf>
    <xf numFmtId="176" fontId="21" fillId="2" borderId="3" xfId="0" applyNumberFormat="1" applyFont="1" applyFill="1" applyBorder="1" applyAlignment="1" applyProtection="1">
      <alignment horizontal="center" vertical="center" shrinkToFit="1"/>
    </xf>
    <xf numFmtId="176" fontId="14" fillId="2" borderId="3" xfId="0" applyNumberFormat="1" applyFont="1" applyFill="1" applyBorder="1" applyAlignment="1" applyProtection="1">
      <alignment horizontal="center" vertical="center" shrinkToFit="1"/>
    </xf>
    <xf numFmtId="176" fontId="14" fillId="2" borderId="10" xfId="0" applyNumberFormat="1" applyFont="1" applyFill="1" applyBorder="1" applyAlignment="1" applyProtection="1">
      <alignment horizontal="center" vertical="center" shrinkToFit="1"/>
    </xf>
    <xf numFmtId="0" fontId="19" fillId="2" borderId="0" xfId="0" applyFont="1" applyFill="1" applyAlignment="1" applyProtection="1">
      <alignment horizontal="center" vertical="center" shrinkToFit="1"/>
    </xf>
    <xf numFmtId="0" fontId="19" fillId="2" borderId="0" xfId="0" applyFont="1" applyFill="1" applyAlignment="1" applyProtection="1">
      <alignment horizontal="center" vertical="center"/>
    </xf>
    <xf numFmtId="176" fontId="11" fillId="2" borderId="10" xfId="0" applyNumberFormat="1" applyFont="1" applyFill="1" applyBorder="1" applyAlignment="1" applyProtection="1">
      <alignment horizontal="center" vertical="center"/>
    </xf>
    <xf numFmtId="0" fontId="11" fillId="2" borderId="9" xfId="0" applyNumberFormat="1" applyFont="1" applyFill="1" applyBorder="1" applyAlignment="1" applyProtection="1">
      <alignment horizontal="center" vertical="center"/>
    </xf>
    <xf numFmtId="0" fontId="11" fillId="2" borderId="10" xfId="0" applyNumberFormat="1" applyFont="1" applyFill="1" applyBorder="1" applyAlignment="1" applyProtection="1">
      <alignment horizontal="center" vertical="center"/>
    </xf>
    <xf numFmtId="176" fontId="23" fillId="2" borderId="3" xfId="0" applyNumberFormat="1" applyFont="1" applyFill="1" applyBorder="1" applyAlignment="1" applyProtection="1">
      <alignment horizontal="left" vertical="center" wrapText="1"/>
    </xf>
    <xf numFmtId="176" fontId="23" fillId="2" borderId="10" xfId="0" applyNumberFormat="1" applyFont="1" applyFill="1" applyBorder="1" applyAlignment="1" applyProtection="1">
      <alignment horizontal="left" vertical="center" wrapText="1"/>
    </xf>
    <xf numFmtId="0" fontId="10" fillId="2" borderId="5" xfId="0" applyFont="1" applyFill="1" applyBorder="1" applyAlignment="1" applyProtection="1">
      <alignment horizontal="center" vertical="top" wrapText="1" shrinkToFit="1"/>
    </xf>
    <xf numFmtId="0" fontId="10" fillId="2" borderId="7" xfId="0" applyFont="1" applyFill="1" applyBorder="1" applyAlignment="1" applyProtection="1">
      <alignment horizontal="center" vertical="top" wrapText="1" shrinkToFit="1"/>
    </xf>
    <xf numFmtId="0" fontId="10" fillId="2" borderId="4" xfId="0" applyFont="1" applyFill="1" applyBorder="1" applyAlignment="1" applyProtection="1">
      <alignment horizontal="center" vertical="top" wrapText="1" shrinkToFit="1"/>
    </xf>
    <xf numFmtId="0" fontId="10" fillId="2" borderId="8" xfId="0" applyFont="1" applyFill="1" applyBorder="1" applyAlignment="1" applyProtection="1">
      <alignment horizontal="center" vertical="top" wrapText="1" shrinkToFi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horizontal="left" vertical="center" shrinkToFit="1"/>
    </xf>
    <xf numFmtId="0" fontId="0" fillId="2" borderId="0" xfId="0" applyFill="1">
      <alignment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6" fillId="2" borderId="0" xfId="0" applyFont="1" applyFill="1" applyAlignment="1">
      <alignment horizontal="center" vertical="center" shrinkToFit="1"/>
    </xf>
    <xf numFmtId="0" fontId="14" fillId="2" borderId="0" xfId="0" applyFont="1" applyFill="1" applyAlignment="1">
      <alignment horizontal="center" vertical="center" shrinkToFit="1"/>
    </xf>
    <xf numFmtId="0" fontId="3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38" fontId="3" fillId="2" borderId="9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vertical="center"/>
    </xf>
    <xf numFmtId="0" fontId="3" fillId="2" borderId="5" xfId="0" applyFont="1" applyFill="1" applyBorder="1" applyAlignment="1">
      <alignment horizontal="center" vertical="center" textRotation="255" shrinkToFit="1"/>
    </xf>
    <xf numFmtId="0" fontId="3" fillId="2" borderId="6" xfId="0" applyFont="1" applyFill="1" applyBorder="1" applyAlignment="1">
      <alignment horizontal="center" vertical="center" textRotation="255" shrinkToFit="1"/>
    </xf>
    <xf numFmtId="0" fontId="3" fillId="2" borderId="7" xfId="0" applyFont="1" applyFill="1" applyBorder="1" applyAlignment="1">
      <alignment horizontal="center" vertical="center" textRotation="255" shrinkToFit="1"/>
    </xf>
    <xf numFmtId="0" fontId="3" fillId="2" borderId="2" xfId="0" applyFont="1" applyFill="1" applyBorder="1" applyAlignment="1">
      <alignment horizontal="center" vertical="center" textRotation="255" shrinkToFit="1"/>
    </xf>
    <xf numFmtId="0" fontId="3" fillId="2" borderId="0" xfId="0" applyFont="1" applyFill="1" applyBorder="1" applyAlignment="1">
      <alignment horizontal="center" vertical="center" textRotation="255" shrinkToFit="1"/>
    </xf>
    <xf numFmtId="0" fontId="3" fillId="2" borderId="11" xfId="0" applyFont="1" applyFill="1" applyBorder="1" applyAlignment="1">
      <alignment horizontal="center" vertical="center" textRotation="255" shrinkToFit="1"/>
    </xf>
    <xf numFmtId="0" fontId="3" fillId="2" borderId="4" xfId="0" applyFont="1" applyFill="1" applyBorder="1" applyAlignment="1">
      <alignment horizontal="center" vertical="center" textRotation="255" shrinkToFit="1"/>
    </xf>
    <xf numFmtId="0" fontId="3" fillId="2" borderId="1" xfId="0" applyFont="1" applyFill="1" applyBorder="1" applyAlignment="1">
      <alignment horizontal="center" vertical="center" textRotation="255" shrinkToFit="1"/>
    </xf>
    <xf numFmtId="0" fontId="3" fillId="2" borderId="8" xfId="0" applyFont="1" applyFill="1" applyBorder="1" applyAlignment="1">
      <alignment horizontal="center" vertical="center" textRotation="255" shrinkToFit="1"/>
    </xf>
    <xf numFmtId="0" fontId="3" fillId="2" borderId="0" xfId="0" applyFont="1" applyFill="1" applyBorder="1" applyAlignment="1">
      <alignment horizontal="distributed" vertical="center"/>
    </xf>
    <xf numFmtId="38" fontId="3" fillId="2" borderId="3" xfId="0" applyNumberFormat="1" applyFont="1" applyFill="1" applyBorder="1" applyAlignment="1">
      <alignment horizontal="center" vertical="center"/>
    </xf>
    <xf numFmtId="38" fontId="3" fillId="2" borderId="1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distributed" vertical="center"/>
    </xf>
    <xf numFmtId="38" fontId="3" fillId="2" borderId="0" xfId="3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9" xfId="0" applyFont="1" applyFill="1" applyBorder="1" applyAlignment="1" applyProtection="1">
      <alignment horizontal="center" vertical="center" shrinkToFit="1"/>
    </xf>
    <xf numFmtId="0" fontId="0" fillId="2" borderId="3" xfId="0" applyFill="1" applyBorder="1" applyAlignment="1" applyProtection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</xf>
    <xf numFmtId="0" fontId="0" fillId="2" borderId="3" xfId="0" applyFill="1" applyBorder="1" applyAlignment="1" applyProtection="1">
      <alignment horizontal="center" vertical="center"/>
    </xf>
    <xf numFmtId="0" fontId="0" fillId="2" borderId="9" xfId="0" applyFill="1" applyBorder="1" applyAlignment="1" applyProtection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2" borderId="29" xfId="0" applyFont="1" applyFill="1" applyBorder="1" applyAlignment="1" applyProtection="1">
      <alignment horizontal="center" vertical="center" shrinkToFit="1"/>
    </xf>
    <xf numFmtId="0" fontId="0" fillId="2" borderId="29" xfId="0" applyFill="1" applyBorder="1" applyAlignment="1" applyProtection="1">
      <alignment horizontal="center" vertical="center" shrinkToFit="1"/>
    </xf>
    <xf numFmtId="0" fontId="3" fillId="2" borderId="3" xfId="0" applyFont="1" applyFill="1" applyBorder="1" applyAlignment="1" applyProtection="1">
      <alignment horizontal="center" vertical="center" shrinkToFit="1"/>
    </xf>
    <xf numFmtId="0" fontId="3" fillId="2" borderId="10" xfId="0" applyFont="1" applyFill="1" applyBorder="1" applyAlignment="1" applyProtection="1">
      <alignment horizontal="center" vertical="center" shrinkToFit="1"/>
    </xf>
    <xf numFmtId="0" fontId="3" fillId="2" borderId="0" xfId="0" applyFont="1" applyFill="1" applyAlignment="1" applyProtection="1">
      <alignment horizontal="center" vertical="center" shrinkToFit="1"/>
    </xf>
    <xf numFmtId="0" fontId="29" fillId="2" borderId="6" xfId="0" applyFont="1" applyFill="1" applyBorder="1" applyAlignment="1" applyProtection="1">
      <alignment vertical="center"/>
    </xf>
    <xf numFmtId="0" fontId="29" fillId="2" borderId="0" xfId="0" applyFont="1" applyFill="1" applyAlignment="1" applyProtection="1">
      <alignment vertical="center"/>
    </xf>
    <xf numFmtId="0" fontId="29" fillId="2" borderId="1" xfId="0" applyFont="1" applyFill="1" applyBorder="1" applyAlignment="1" applyProtection="1">
      <alignment vertical="center"/>
    </xf>
    <xf numFmtId="49" fontId="29" fillId="2" borderId="6" xfId="0" applyNumberFormat="1" applyFont="1" applyFill="1" applyBorder="1" applyAlignment="1" applyProtection="1">
      <alignment horizontal="center" vertical="center"/>
    </xf>
    <xf numFmtId="0" fontId="29" fillId="2" borderId="6" xfId="0" applyFont="1" applyFill="1" applyBorder="1" applyAlignment="1" applyProtection="1">
      <alignment horizontal="center" vertical="center"/>
    </xf>
    <xf numFmtId="0" fontId="29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right" vertical="center"/>
    </xf>
    <xf numFmtId="0" fontId="0" fillId="2" borderId="0" xfId="0" applyFill="1" applyAlignment="1" applyProtection="1">
      <alignment vertical="center"/>
    </xf>
    <xf numFmtId="0" fontId="3" fillId="2" borderId="0" xfId="0" applyFont="1" applyFill="1" applyAlignment="1" applyProtection="1">
      <alignment vertical="center"/>
    </xf>
    <xf numFmtId="49" fontId="29" fillId="2" borderId="1" xfId="0" applyNumberFormat="1" applyFont="1" applyFill="1" applyBorder="1" applyAlignment="1" applyProtection="1">
      <alignment horizontal="center" vertical="center"/>
    </xf>
    <xf numFmtId="0" fontId="29" fillId="2" borderId="1" xfId="0" applyFont="1" applyFill="1" applyBorder="1" applyAlignment="1" applyProtection="1">
      <alignment horizontal="center" vertical="center"/>
    </xf>
    <xf numFmtId="0" fontId="29" fillId="2" borderId="3" xfId="0" applyFont="1" applyFill="1" applyBorder="1" applyAlignment="1" applyProtection="1">
      <alignment horizontal="center" vertical="center"/>
    </xf>
    <xf numFmtId="49" fontId="29" fillId="2" borderId="0" xfId="0" applyNumberFormat="1" applyFont="1" applyFill="1" applyBorder="1" applyAlignment="1" applyProtection="1">
      <alignment horizontal="center" vertical="center"/>
    </xf>
    <xf numFmtId="0" fontId="0" fillId="2" borderId="29" xfId="0" applyFill="1" applyBorder="1" applyAlignment="1" applyProtection="1">
      <alignment vertical="center"/>
    </xf>
    <xf numFmtId="0" fontId="0" fillId="2" borderId="3" xfId="0" applyFill="1" applyBorder="1" applyAlignment="1" applyProtection="1">
      <alignment vertical="center" shrinkToFit="1"/>
    </xf>
    <xf numFmtId="0" fontId="0" fillId="2" borderId="10" xfId="0" applyFill="1" applyBorder="1" applyAlignment="1" applyProtection="1">
      <alignment vertical="center" shrinkToFit="1"/>
    </xf>
    <xf numFmtId="0" fontId="3" fillId="2" borderId="0" xfId="0" applyFont="1" applyFill="1" applyAlignment="1" applyProtection="1">
      <alignment vertical="center" shrinkToFit="1"/>
    </xf>
    <xf numFmtId="0" fontId="0" fillId="0" borderId="0" xfId="0" applyAlignment="1" applyProtection="1">
      <alignment vertical="center" shrinkToFit="1"/>
    </xf>
    <xf numFmtId="0" fontId="14" fillId="3" borderId="35" xfId="0" applyFont="1" applyFill="1" applyBorder="1" applyAlignment="1" applyProtection="1">
      <alignment horizontal="center" vertical="center"/>
      <protection locked="0"/>
    </xf>
    <xf numFmtId="0" fontId="14" fillId="3" borderId="24" xfId="0" applyFont="1" applyFill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 shrinkToFit="1"/>
      <protection locked="0"/>
    </xf>
    <xf numFmtId="0" fontId="7" fillId="3" borderId="24" xfId="0" applyFont="1" applyFill="1" applyBorder="1" applyAlignment="1" applyProtection="1">
      <alignment horizontal="center" vertical="center" shrinkToFit="1"/>
      <protection locked="0"/>
    </xf>
    <xf numFmtId="0" fontId="7" fillId="2" borderId="5" xfId="0" applyFont="1" applyFill="1" applyBorder="1" applyAlignment="1" applyProtection="1">
      <alignment horizontal="center" vertical="center" shrinkToFit="1"/>
    </xf>
    <xf numFmtId="0" fontId="7" fillId="2" borderId="6" xfId="0" applyFont="1" applyFill="1" applyBorder="1" applyAlignment="1" applyProtection="1">
      <alignment horizontal="center" vertical="center" shrinkToFit="1"/>
    </xf>
    <xf numFmtId="0" fontId="7" fillId="2" borderId="7" xfId="0" applyFont="1" applyFill="1" applyBorder="1" applyAlignment="1" applyProtection="1">
      <alignment horizontal="center" vertical="center" shrinkToFit="1"/>
    </xf>
    <xf numFmtId="0" fontId="7" fillId="2" borderId="4" xfId="0" applyFont="1" applyFill="1" applyBorder="1" applyAlignment="1" applyProtection="1">
      <alignment horizontal="center" vertical="center" shrinkToFit="1"/>
    </xf>
    <xf numFmtId="0" fontId="7" fillId="2" borderId="1" xfId="0" applyFont="1" applyFill="1" applyBorder="1" applyAlignment="1" applyProtection="1">
      <alignment horizontal="center" vertical="center" shrinkToFit="1"/>
    </xf>
    <xf numFmtId="0" fontId="7" fillId="2" borderId="8" xfId="0" applyFont="1" applyFill="1" applyBorder="1" applyAlignment="1" applyProtection="1">
      <alignment horizontal="center" vertical="center" shrinkToFit="1"/>
    </xf>
    <xf numFmtId="0" fontId="8" fillId="2" borderId="5" xfId="0" applyFont="1" applyFill="1" applyBorder="1" applyAlignment="1" applyProtection="1">
      <alignment horizontal="center" vertical="center" shrinkToFit="1"/>
    </xf>
    <xf numFmtId="0" fontId="8" fillId="2" borderId="6" xfId="0" applyFont="1" applyFill="1" applyBorder="1" applyAlignment="1" applyProtection="1">
      <alignment horizontal="center" vertical="center" shrinkToFit="1"/>
    </xf>
    <xf numFmtId="0" fontId="8" fillId="2" borderId="7" xfId="0" applyFont="1" applyFill="1" applyBorder="1" applyAlignment="1" applyProtection="1">
      <alignment horizontal="center" vertical="center" shrinkToFit="1"/>
    </xf>
    <xf numFmtId="0" fontId="8" fillId="2" borderId="4" xfId="0" applyFont="1" applyFill="1" applyBorder="1" applyAlignment="1" applyProtection="1">
      <alignment horizontal="center" vertical="center" shrinkToFit="1"/>
    </xf>
    <xf numFmtId="0" fontId="8" fillId="2" borderId="1" xfId="0" applyFont="1" applyFill="1" applyBorder="1" applyAlignment="1" applyProtection="1">
      <alignment horizontal="center" vertical="center" shrinkToFit="1"/>
    </xf>
    <xf numFmtId="0" fontId="8" fillId="2" borderId="8" xfId="0" applyFont="1" applyFill="1" applyBorder="1" applyAlignment="1" applyProtection="1">
      <alignment horizontal="center" vertical="center" shrinkToFit="1"/>
    </xf>
    <xf numFmtId="0" fontId="8" fillId="2" borderId="5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4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3" fillId="2" borderId="9" xfId="0" applyFont="1" applyFill="1" applyBorder="1" applyAlignment="1" applyProtection="1">
      <alignment horizontal="distributed" vertical="center"/>
    </xf>
    <xf numFmtId="0" fontId="3" fillId="2" borderId="3" xfId="0" applyFont="1" applyFill="1" applyBorder="1" applyAlignment="1" applyProtection="1">
      <alignment horizontal="distributed" vertical="center"/>
    </xf>
    <xf numFmtId="0" fontId="3" fillId="2" borderId="10" xfId="0" applyFont="1" applyFill="1" applyBorder="1" applyAlignment="1" applyProtection="1">
      <alignment horizontal="distributed" vertical="center"/>
    </xf>
    <xf numFmtId="0" fontId="3" fillId="2" borderId="21" xfId="0" applyFont="1" applyFill="1" applyBorder="1" applyAlignment="1" applyProtection="1">
      <alignment horizontal="center" vertical="center"/>
    </xf>
    <xf numFmtId="0" fontId="0" fillId="2" borderId="16" xfId="0" applyFill="1" applyBorder="1" applyAlignment="1" applyProtection="1">
      <alignment horizontal="center" vertical="center"/>
    </xf>
    <xf numFmtId="0" fontId="0" fillId="2" borderId="17" xfId="0" applyFill="1" applyBorder="1" applyAlignment="1" applyProtection="1">
      <alignment horizontal="center" vertical="center"/>
    </xf>
    <xf numFmtId="0" fontId="0" fillId="2" borderId="22" xfId="0" applyFill="1" applyBorder="1" applyAlignment="1" applyProtection="1">
      <alignment horizontal="center" vertical="center"/>
    </xf>
    <xf numFmtId="0" fontId="0" fillId="2" borderId="8" xfId="0" applyFill="1" applyBorder="1" applyAlignment="1" applyProtection="1">
      <alignment horizontal="center" vertical="center"/>
    </xf>
    <xf numFmtId="0" fontId="3" fillId="2" borderId="15" xfId="0" applyFont="1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10" fillId="2" borderId="5" xfId="0" applyFont="1" applyFill="1" applyBorder="1" applyAlignment="1" applyProtection="1">
      <alignment horizontal="left" vertical="top" shrinkToFit="1"/>
    </xf>
    <xf numFmtId="0" fontId="10" fillId="2" borderId="6" xfId="0" applyFont="1" applyFill="1" applyBorder="1" applyAlignment="1" applyProtection="1">
      <alignment horizontal="left" vertical="top" shrinkToFit="1"/>
    </xf>
    <xf numFmtId="0" fontId="10" fillId="2" borderId="7" xfId="0" applyFont="1" applyFill="1" applyBorder="1" applyAlignment="1" applyProtection="1">
      <alignment horizontal="left" vertical="top" shrinkToFit="1"/>
    </xf>
    <xf numFmtId="0" fontId="3" fillId="2" borderId="9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58" fontId="58" fillId="0" borderId="0" xfId="0" applyNumberFormat="1" applyFont="1" applyAlignment="1" applyProtection="1">
      <alignment horizontal="left" vertical="center"/>
    </xf>
    <xf numFmtId="177" fontId="58" fillId="0" borderId="0" xfId="0" applyNumberFormat="1" applyFont="1" applyAlignment="1" applyProtection="1">
      <alignment horizontal="left" vertical="center"/>
    </xf>
    <xf numFmtId="0" fontId="30" fillId="5" borderId="2" xfId="0" applyFont="1" applyFill="1" applyBorder="1" applyAlignment="1" applyProtection="1">
      <alignment horizontal="left" vertical="center" shrinkToFit="1"/>
    </xf>
    <xf numFmtId="0" fontId="30" fillId="5" borderId="0" xfId="0" applyFont="1" applyFill="1" applyAlignment="1" applyProtection="1">
      <alignment horizontal="left" vertical="center" shrinkToFit="1"/>
    </xf>
    <xf numFmtId="0" fontId="8" fillId="2" borderId="10" xfId="0" applyFont="1" applyFill="1" applyBorder="1" applyAlignment="1" applyProtection="1">
      <alignment horizontal="center" vertical="center" shrinkToFit="1"/>
    </xf>
    <xf numFmtId="0" fontId="8" fillId="2" borderId="29" xfId="0" applyFont="1" applyFill="1" applyBorder="1" applyAlignment="1" applyProtection="1">
      <alignment horizontal="center" vertical="center" shrinkToFit="1"/>
    </xf>
    <xf numFmtId="0" fontId="7" fillId="2" borderId="5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 shrinkToFit="1"/>
    </xf>
    <xf numFmtId="0" fontId="3" fillId="2" borderId="6" xfId="0" applyFont="1" applyFill="1" applyBorder="1" applyAlignment="1" applyProtection="1">
      <alignment vertical="center"/>
    </xf>
    <xf numFmtId="0" fontId="0" fillId="2" borderId="1" xfId="0" applyFill="1" applyBorder="1" applyAlignment="1" applyProtection="1">
      <alignment vertical="center"/>
    </xf>
    <xf numFmtId="0" fontId="3" fillId="2" borderId="0" xfId="0" applyFont="1" applyFill="1" applyAlignment="1" applyProtection="1">
      <alignment horizontal="center" vertical="center"/>
    </xf>
    <xf numFmtId="0" fontId="3" fillId="2" borderId="5" xfId="0" applyFont="1" applyFill="1" applyBorder="1" applyAlignment="1" applyProtection="1">
      <alignment vertical="center" textRotation="255"/>
    </xf>
    <xf numFmtId="0" fontId="0" fillId="2" borderId="6" xfId="0" applyFill="1" applyBorder="1" applyAlignment="1" applyProtection="1">
      <alignment vertical="center" textRotation="255"/>
    </xf>
    <xf numFmtId="0" fontId="0" fillId="2" borderId="7" xfId="0" applyFill="1" applyBorder="1" applyAlignment="1" applyProtection="1">
      <alignment vertical="center" textRotation="255"/>
    </xf>
    <xf numFmtId="0" fontId="0" fillId="2" borderId="2" xfId="0" applyFill="1" applyBorder="1" applyAlignment="1" applyProtection="1">
      <alignment vertical="center" textRotation="255"/>
    </xf>
    <xf numFmtId="0" fontId="0" fillId="2" borderId="0" xfId="0" applyFill="1" applyAlignment="1" applyProtection="1">
      <alignment vertical="center" textRotation="255"/>
    </xf>
    <xf numFmtId="0" fontId="0" fillId="2" borderId="11" xfId="0" applyFill="1" applyBorder="1" applyAlignment="1" applyProtection="1">
      <alignment vertical="center" textRotation="255"/>
    </xf>
    <xf numFmtId="0" fontId="0" fillId="2" borderId="4" xfId="0" applyFill="1" applyBorder="1" applyAlignment="1" applyProtection="1">
      <alignment vertical="center" textRotation="255"/>
    </xf>
    <xf numFmtId="0" fontId="0" fillId="2" borderId="1" xfId="0" applyFill="1" applyBorder="1" applyAlignment="1" applyProtection="1">
      <alignment vertical="center" textRotation="255"/>
    </xf>
    <xf numFmtId="0" fontId="0" fillId="2" borderId="8" xfId="0" applyFill="1" applyBorder="1" applyAlignment="1" applyProtection="1">
      <alignment vertical="center" textRotation="255"/>
    </xf>
    <xf numFmtId="0" fontId="0" fillId="2" borderId="0" xfId="0" applyFill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distributed" vertical="center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35" xfId="0" applyFont="1" applyFill="1" applyBorder="1" applyAlignment="1" applyProtection="1">
      <alignment horizontal="center" vertical="center" shrinkToFit="1"/>
    </xf>
    <xf numFmtId="0" fontId="0" fillId="2" borderId="35" xfId="0" applyFill="1" applyBorder="1" applyAlignment="1" applyProtection="1">
      <alignment horizontal="center" vertical="center" shrinkToFit="1"/>
    </xf>
    <xf numFmtId="0" fontId="3" fillId="2" borderId="2" xfId="0" applyFont="1" applyFill="1" applyBorder="1" applyAlignment="1" applyProtection="1">
      <alignment horizontal="center" vertical="center" shrinkToFit="1"/>
    </xf>
    <xf numFmtId="0" fontId="3" fillId="2" borderId="11" xfId="0" applyFont="1" applyFill="1" applyBorder="1" applyAlignment="1" applyProtection="1">
      <alignment horizontal="center" vertical="center" shrinkToFit="1"/>
    </xf>
    <xf numFmtId="0" fontId="0" fillId="2" borderId="11" xfId="0" applyFill="1" applyBorder="1" applyAlignment="1" applyProtection="1">
      <alignment horizontal="center" vertical="center" shrinkToFit="1"/>
    </xf>
    <xf numFmtId="0" fontId="0" fillId="2" borderId="0" xfId="0" applyFill="1" applyBorder="1" applyAlignment="1" applyProtection="1">
      <alignment horizontal="center" vertical="center" shrinkToFit="1"/>
    </xf>
    <xf numFmtId="0" fontId="3" fillId="2" borderId="24" xfId="0" applyFont="1" applyFill="1" applyBorder="1" applyAlignment="1" applyProtection="1">
      <alignment horizontal="center" vertical="center" shrinkToFit="1"/>
    </xf>
    <xf numFmtId="0" fontId="0" fillId="2" borderId="24" xfId="0" applyFill="1" applyBorder="1" applyAlignment="1" applyProtection="1">
      <alignment horizontal="center" vertical="center" shrinkToFit="1"/>
    </xf>
    <xf numFmtId="0" fontId="3" fillId="2" borderId="4" xfId="0" applyFont="1" applyFill="1" applyBorder="1" applyAlignment="1" applyProtection="1">
      <alignment horizontal="distributed" vertical="center"/>
    </xf>
    <xf numFmtId="0" fontId="3" fillId="2" borderId="1" xfId="0" applyFont="1" applyFill="1" applyBorder="1" applyAlignment="1" applyProtection="1">
      <alignment horizontal="distributed" vertical="center"/>
    </xf>
    <xf numFmtId="0" fontId="3" fillId="2" borderId="8" xfId="0" applyFont="1" applyFill="1" applyBorder="1" applyAlignment="1" applyProtection="1">
      <alignment horizontal="distributed" vertical="center"/>
    </xf>
    <xf numFmtId="0" fontId="3" fillId="2" borderId="5" xfId="0" applyFont="1" applyFill="1" applyBorder="1" applyAlignment="1" applyProtection="1">
      <alignment horizontal="center" vertical="center" textRotation="255" shrinkToFit="1"/>
    </xf>
    <xf numFmtId="0" fontId="3" fillId="2" borderId="6" xfId="0" applyFont="1" applyFill="1" applyBorder="1" applyAlignment="1" applyProtection="1">
      <alignment horizontal="center" vertical="center" textRotation="255" shrinkToFit="1"/>
    </xf>
    <xf numFmtId="0" fontId="3" fillId="2" borderId="2" xfId="0" applyFont="1" applyFill="1" applyBorder="1" applyAlignment="1" applyProtection="1">
      <alignment horizontal="center" vertical="center" textRotation="255" shrinkToFit="1"/>
    </xf>
    <xf numFmtId="0" fontId="3" fillId="2" borderId="0" xfId="0" applyFont="1" applyFill="1" applyBorder="1" applyAlignment="1" applyProtection="1">
      <alignment horizontal="center" vertical="center" textRotation="255" shrinkToFit="1"/>
    </xf>
    <xf numFmtId="0" fontId="3" fillId="2" borderId="4" xfId="0" applyFont="1" applyFill="1" applyBorder="1" applyAlignment="1" applyProtection="1">
      <alignment horizontal="center" vertical="center" textRotation="255" shrinkToFit="1"/>
    </xf>
    <xf numFmtId="0" fontId="3" fillId="2" borderId="1" xfId="0" applyFont="1" applyFill="1" applyBorder="1" applyAlignment="1" applyProtection="1">
      <alignment horizontal="center" vertical="center" textRotation="255" shrinkToFit="1"/>
    </xf>
    <xf numFmtId="0" fontId="3" fillId="2" borderId="7" xfId="0" applyFont="1" applyFill="1" applyBorder="1" applyAlignment="1" applyProtection="1">
      <alignment horizontal="center" vertical="center" shrinkToFit="1"/>
    </xf>
    <xf numFmtId="0" fontId="0" fillId="2" borderId="2" xfId="0" applyFill="1" applyBorder="1" applyAlignment="1" applyProtection="1">
      <alignment vertical="center" shrinkToFit="1"/>
    </xf>
    <xf numFmtId="0" fontId="0" fillId="2" borderId="0" xfId="0" applyFill="1" applyBorder="1" applyAlignment="1" applyProtection="1">
      <alignment vertical="center" shrinkToFit="1"/>
    </xf>
    <xf numFmtId="0" fontId="0" fillId="2" borderId="11" xfId="0" applyFill="1" applyBorder="1" applyAlignment="1" applyProtection="1">
      <alignment vertical="center" shrinkToFit="1"/>
    </xf>
    <xf numFmtId="0" fontId="0" fillId="2" borderId="2" xfId="0" applyFill="1" applyBorder="1" applyAlignment="1" applyProtection="1">
      <alignment horizontal="center" vertical="center" shrinkToFit="1"/>
    </xf>
    <xf numFmtId="0" fontId="30" fillId="4" borderId="2" xfId="0" applyFont="1" applyFill="1" applyBorder="1" applyAlignment="1" applyProtection="1">
      <alignment horizontal="left" vertical="center" shrinkToFit="1"/>
    </xf>
    <xf numFmtId="0" fontId="30" fillId="4" borderId="0" xfId="0" applyFont="1" applyFill="1" applyAlignment="1" applyProtection="1">
      <alignment horizontal="left" vertical="center" shrinkToFit="1"/>
    </xf>
    <xf numFmtId="0" fontId="7" fillId="2" borderId="0" xfId="0" applyFont="1" applyFill="1" applyBorder="1" applyAlignment="1" applyProtection="1">
      <alignment horizontal="left" vertical="center"/>
    </xf>
    <xf numFmtId="0" fontId="7" fillId="2" borderId="34" xfId="0" applyFont="1" applyFill="1" applyBorder="1" applyAlignment="1" applyProtection="1">
      <alignment horizontal="left" vertical="center"/>
    </xf>
    <xf numFmtId="0" fontId="32" fillId="8" borderId="21" xfId="0" applyFont="1" applyFill="1" applyBorder="1" applyAlignment="1" applyProtection="1">
      <alignment horizontal="center" vertical="center"/>
    </xf>
    <xf numFmtId="0" fontId="32" fillId="8" borderId="16" xfId="0" applyFont="1" applyFill="1" applyBorder="1" applyAlignment="1" applyProtection="1">
      <alignment horizontal="center" vertical="center"/>
    </xf>
    <xf numFmtId="0" fontId="32" fillId="8" borderId="25" xfId="0" applyFont="1" applyFill="1" applyBorder="1" applyAlignment="1" applyProtection="1">
      <alignment horizontal="center" vertical="center"/>
    </xf>
    <xf numFmtId="0" fontId="32" fillId="8" borderId="31" xfId="0" applyFont="1" applyFill="1" applyBorder="1" applyAlignment="1" applyProtection="1">
      <alignment horizontal="center" vertical="center"/>
    </xf>
    <xf numFmtId="0" fontId="32" fillId="8" borderId="32" xfId="0" applyFont="1" applyFill="1" applyBorder="1" applyAlignment="1" applyProtection="1">
      <alignment horizontal="center" vertical="center"/>
    </xf>
    <xf numFmtId="0" fontId="32" fillId="8" borderId="33" xfId="0" applyFont="1" applyFill="1" applyBorder="1" applyAlignment="1" applyProtection="1">
      <alignment horizontal="center" vertical="center"/>
    </xf>
    <xf numFmtId="0" fontId="10" fillId="2" borderId="9" xfId="0" applyFont="1" applyFill="1" applyBorder="1" applyAlignment="1" applyProtection="1">
      <alignment horizontal="center" vertical="center"/>
    </xf>
    <xf numFmtId="0" fontId="10" fillId="2" borderId="3" xfId="0" applyFont="1" applyFill="1" applyBorder="1" applyAlignment="1" applyProtection="1">
      <alignment horizontal="center" vertical="center"/>
    </xf>
    <xf numFmtId="0" fontId="10" fillId="2" borderId="10" xfId="0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34" xfId="0" applyFont="1" applyFill="1" applyBorder="1" applyAlignment="1" applyProtection="1">
      <alignment horizontal="center" vertical="center"/>
    </xf>
    <xf numFmtId="0" fontId="0" fillId="2" borderId="4" xfId="0" applyFill="1" applyBorder="1" applyAlignment="1" applyProtection="1">
      <alignment horizontal="center" vertical="center"/>
    </xf>
    <xf numFmtId="0" fontId="3" fillId="2" borderId="15" xfId="0" applyFont="1" applyFill="1" applyBorder="1" applyAlignment="1" applyProtection="1">
      <alignment horizontal="center" vertical="center" shrinkToFit="1"/>
    </xf>
    <xf numFmtId="0" fontId="0" fillId="2" borderId="16" xfId="0" applyFill="1" applyBorder="1" applyAlignment="1" applyProtection="1">
      <alignment horizontal="center" vertical="center" shrinkToFit="1"/>
    </xf>
    <xf numFmtId="0" fontId="0" fillId="2" borderId="17" xfId="0" applyFill="1" applyBorder="1" applyAlignment="1" applyProtection="1">
      <alignment horizontal="center" vertical="center" shrinkToFit="1"/>
    </xf>
    <xf numFmtId="0" fontId="3" fillId="2" borderId="16" xfId="0" applyFont="1" applyFill="1" applyBorder="1" applyAlignment="1" applyProtection="1">
      <alignment horizontal="center" vertical="center" shrinkToFit="1"/>
    </xf>
    <xf numFmtId="0" fontId="3" fillId="2" borderId="25" xfId="0" applyFont="1" applyFill="1" applyBorder="1" applyAlignment="1" applyProtection="1">
      <alignment horizontal="center" vertical="center" shrinkToFit="1"/>
    </xf>
    <xf numFmtId="0" fontId="3" fillId="2" borderId="20" xfId="0" applyFont="1" applyFill="1" applyBorder="1" applyAlignment="1" applyProtection="1">
      <alignment horizontal="center" vertical="center" shrinkToFit="1"/>
    </xf>
    <xf numFmtId="0" fontId="8" fillId="2" borderId="9" xfId="0" applyFont="1" applyFill="1" applyBorder="1" applyAlignment="1" applyProtection="1">
      <alignment horizontal="center" vertical="center" shrinkToFit="1"/>
    </xf>
    <xf numFmtId="0" fontId="8" fillId="2" borderId="3" xfId="0" applyFont="1" applyFill="1" applyBorder="1" applyAlignment="1" applyProtection="1">
      <alignment horizontal="center" vertical="center" shrinkToFit="1"/>
    </xf>
    <xf numFmtId="0" fontId="8" fillId="2" borderId="30" xfId="0" applyFont="1" applyFill="1" applyBorder="1" applyAlignment="1" applyProtection="1">
      <alignment horizontal="center" vertical="center" shrinkToFit="1"/>
    </xf>
    <xf numFmtId="0" fontId="3" fillId="2" borderId="28" xfId="0" applyFont="1" applyFill="1" applyBorder="1" applyAlignment="1" applyProtection="1">
      <alignment horizontal="center" vertical="center" shrinkToFit="1"/>
    </xf>
    <xf numFmtId="0" fontId="8" fillId="2" borderId="3" xfId="0" applyFont="1" applyFill="1" applyBorder="1" applyAlignment="1" applyProtection="1">
      <alignment horizontal="left" vertical="center" shrinkToFit="1"/>
    </xf>
    <xf numFmtId="0" fontId="5" fillId="2" borderId="0" xfId="0" applyFont="1" applyFill="1" applyBorder="1" applyAlignment="1" applyProtection="1">
      <alignment horizontal="center" vertical="top" shrinkToFit="1"/>
    </xf>
    <xf numFmtId="0" fontId="0" fillId="2" borderId="0" xfId="0" applyFill="1" applyAlignment="1" applyProtection="1">
      <alignment horizontal="center" vertical="top" shrinkToFit="1"/>
    </xf>
    <xf numFmtId="0" fontId="18" fillId="0" borderId="0" xfId="0" applyFont="1" applyAlignment="1" applyProtection="1">
      <alignment horizontal="left" vertical="top" wrapText="1"/>
    </xf>
    <xf numFmtId="0" fontId="3" fillId="0" borderId="0" xfId="0" applyFont="1" applyAlignment="1" applyProtection="1">
      <alignment horizontal="center" vertical="center"/>
    </xf>
    <xf numFmtId="0" fontId="12" fillId="2" borderId="5" xfId="0" applyFont="1" applyFill="1" applyBorder="1" applyAlignment="1" applyProtection="1">
      <alignment horizontal="center" vertical="center" wrapText="1" shrinkToFit="1"/>
    </xf>
    <xf numFmtId="0" fontId="12" fillId="2" borderId="6" xfId="0" applyFont="1" applyFill="1" applyBorder="1" applyAlignment="1" applyProtection="1">
      <alignment horizontal="center" vertical="center" wrapText="1" shrinkToFit="1"/>
    </xf>
    <xf numFmtId="0" fontId="12" fillId="2" borderId="7" xfId="0" applyFont="1" applyFill="1" applyBorder="1" applyAlignment="1" applyProtection="1">
      <alignment horizontal="center" vertical="center" wrapText="1" shrinkToFit="1"/>
    </xf>
    <xf numFmtId="0" fontId="12" fillId="2" borderId="2" xfId="0" applyFont="1" applyFill="1" applyBorder="1" applyAlignment="1" applyProtection="1">
      <alignment horizontal="center" vertical="center" wrapText="1" shrinkToFit="1"/>
    </xf>
    <xf numFmtId="0" fontId="12" fillId="2" borderId="0" xfId="0" applyFont="1" applyFill="1" applyBorder="1" applyAlignment="1" applyProtection="1">
      <alignment horizontal="center" vertical="center" wrapText="1" shrinkToFit="1"/>
    </xf>
    <xf numFmtId="0" fontId="12" fillId="2" borderId="11" xfId="0" applyFont="1" applyFill="1" applyBorder="1" applyAlignment="1" applyProtection="1">
      <alignment horizontal="center" vertical="center" wrapText="1" shrinkToFit="1"/>
    </xf>
    <xf numFmtId="0" fontId="12" fillId="2" borderId="4" xfId="0" applyFont="1" applyFill="1" applyBorder="1" applyAlignment="1" applyProtection="1">
      <alignment horizontal="center" vertical="center" wrapText="1" shrinkToFit="1"/>
    </xf>
    <xf numFmtId="0" fontId="12" fillId="2" borderId="1" xfId="0" applyFont="1" applyFill="1" applyBorder="1" applyAlignment="1" applyProtection="1">
      <alignment horizontal="center" vertical="center" wrapText="1" shrinkToFit="1"/>
    </xf>
    <xf numFmtId="0" fontId="12" fillId="2" borderId="8" xfId="0" applyFont="1" applyFill="1" applyBorder="1" applyAlignment="1" applyProtection="1">
      <alignment horizontal="center" vertical="center" wrapText="1" shrinkToFit="1"/>
    </xf>
    <xf numFmtId="0" fontId="8" fillId="2" borderId="39" xfId="0" applyFont="1" applyFill="1" applyBorder="1" applyAlignment="1" applyProtection="1">
      <alignment horizontal="center" vertical="center" shrinkToFit="1"/>
    </xf>
    <xf numFmtId="0" fontId="3" fillId="2" borderId="40" xfId="0" applyFont="1" applyFill="1" applyBorder="1" applyAlignment="1" applyProtection="1">
      <alignment horizontal="center" vertical="center" shrinkToFit="1"/>
    </xf>
    <xf numFmtId="0" fontId="3" fillId="2" borderId="41" xfId="0" applyFont="1" applyFill="1" applyBorder="1" applyAlignment="1" applyProtection="1">
      <alignment horizontal="center" vertical="center" shrinkToFit="1"/>
    </xf>
    <xf numFmtId="0" fontId="8" fillId="2" borderId="42" xfId="0" applyFont="1" applyFill="1" applyBorder="1" applyAlignment="1" applyProtection="1">
      <alignment horizontal="center" vertical="center" shrinkToFit="1"/>
    </xf>
    <xf numFmtId="0" fontId="8" fillId="2" borderId="43" xfId="0" applyFont="1" applyFill="1" applyBorder="1" applyAlignment="1" applyProtection="1">
      <alignment horizontal="center" vertical="center" shrinkToFit="1"/>
    </xf>
    <xf numFmtId="0" fontId="8" fillId="2" borderId="44" xfId="0" applyFont="1" applyFill="1" applyBorder="1" applyAlignment="1" applyProtection="1">
      <alignment horizontal="center" vertical="center" shrinkToFit="1"/>
    </xf>
    <xf numFmtId="0" fontId="8" fillId="2" borderId="43" xfId="0" applyFont="1" applyFill="1" applyBorder="1" applyAlignment="1" applyProtection="1">
      <alignment horizontal="left" vertical="center" shrinkToFit="1"/>
    </xf>
    <xf numFmtId="0" fontId="8" fillId="2" borderId="45" xfId="0" applyFont="1" applyFill="1" applyBorder="1" applyAlignment="1" applyProtection="1">
      <alignment horizontal="center" vertical="center" shrinkToFit="1"/>
    </xf>
    <xf numFmtId="0" fontId="3" fillId="2" borderId="38" xfId="0" applyFont="1" applyFill="1" applyBorder="1" applyAlignment="1" applyProtection="1">
      <alignment horizontal="center" vertical="center" shrinkToFit="1"/>
    </xf>
    <xf numFmtId="0" fontId="8" fillId="2" borderId="6" xfId="0" applyFont="1" applyFill="1" applyBorder="1" applyAlignment="1" applyProtection="1">
      <alignment horizontal="left" vertical="center" shrinkToFit="1"/>
    </xf>
    <xf numFmtId="0" fontId="8" fillId="2" borderId="13" xfId="0" applyFont="1" applyFill="1" applyBorder="1" applyAlignment="1" applyProtection="1">
      <alignment horizontal="center" vertical="center" shrinkToFit="1"/>
    </xf>
    <xf numFmtId="0" fontId="8" fillId="2" borderId="18" xfId="0" applyFont="1" applyFill="1" applyBorder="1" applyAlignment="1" applyProtection="1">
      <alignment horizontal="center" vertical="center" shrinkToFit="1"/>
    </xf>
    <xf numFmtId="0" fontId="8" fillId="2" borderId="19" xfId="0" applyFont="1" applyFill="1" applyBorder="1" applyAlignment="1" applyProtection="1">
      <alignment horizontal="center" vertical="center" shrinkToFit="1"/>
    </xf>
    <xf numFmtId="0" fontId="4" fillId="2" borderId="0" xfId="0" applyFont="1" applyFill="1" applyBorder="1" applyAlignment="1" applyProtection="1">
      <alignment horizontal="center" vertical="center" shrinkToFit="1"/>
    </xf>
    <xf numFmtId="3" fontId="3" fillId="2" borderId="0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left" vertical="center"/>
    </xf>
    <xf numFmtId="0" fontId="10" fillId="2" borderId="0" xfId="0" applyFont="1" applyFill="1" applyBorder="1" applyAlignment="1" applyProtection="1">
      <alignment horizontal="distributed" vertical="center"/>
    </xf>
    <xf numFmtId="0" fontId="3" fillId="2" borderId="26" xfId="0" applyFont="1" applyFill="1" applyBorder="1" applyAlignment="1" applyProtection="1">
      <alignment horizontal="center" vertical="center" shrinkToFit="1"/>
    </xf>
    <xf numFmtId="0" fontId="3" fillId="2" borderId="27" xfId="0" applyFont="1" applyFill="1" applyBorder="1" applyAlignment="1" applyProtection="1">
      <alignment horizontal="center" vertical="center" shrinkToFit="1"/>
    </xf>
    <xf numFmtId="0" fontId="8" fillId="2" borderId="14" xfId="0" applyFont="1" applyFill="1" applyBorder="1" applyAlignment="1" applyProtection="1">
      <alignment horizontal="center" vertical="center" shrinkToFit="1"/>
    </xf>
    <xf numFmtId="0" fontId="8" fillId="2" borderId="18" xfId="0" applyFont="1" applyFill="1" applyBorder="1" applyAlignment="1" applyProtection="1">
      <alignment horizontal="left" vertical="center" shrinkToFit="1"/>
    </xf>
    <xf numFmtId="0" fontId="32" fillId="5" borderId="21" xfId="0" applyFont="1" applyFill="1" applyBorder="1" applyAlignment="1" applyProtection="1">
      <alignment horizontal="center" vertical="center"/>
    </xf>
    <xf numFmtId="0" fontId="32" fillId="5" borderId="16" xfId="0" applyFont="1" applyFill="1" applyBorder="1" applyAlignment="1" applyProtection="1">
      <alignment horizontal="center" vertical="center"/>
    </xf>
    <xf numFmtId="0" fontId="32" fillId="5" borderId="25" xfId="0" applyFont="1" applyFill="1" applyBorder="1" applyAlignment="1" applyProtection="1">
      <alignment horizontal="center" vertical="center"/>
    </xf>
    <xf numFmtId="0" fontId="32" fillId="5" borderId="31" xfId="0" applyFont="1" applyFill="1" applyBorder="1" applyAlignment="1" applyProtection="1">
      <alignment horizontal="center" vertical="center"/>
    </xf>
    <xf numFmtId="0" fontId="32" fillId="5" borderId="32" xfId="0" applyFont="1" applyFill="1" applyBorder="1" applyAlignment="1" applyProtection="1">
      <alignment horizontal="center" vertical="center"/>
    </xf>
    <xf numFmtId="0" fontId="32" fillId="5" borderId="33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distributed" vertical="center"/>
    </xf>
    <xf numFmtId="0" fontId="33" fillId="0" borderId="0" xfId="0" applyFont="1" applyAlignment="1" applyProtection="1">
      <alignment horizontal="left" vertical="top" wrapText="1"/>
    </xf>
    <xf numFmtId="0" fontId="33" fillId="0" borderId="0" xfId="0" applyFont="1" applyAlignment="1" applyProtection="1">
      <alignment horizontal="left" vertical="top"/>
    </xf>
    <xf numFmtId="177" fontId="3" fillId="2" borderId="0" xfId="0" applyNumberFormat="1" applyFont="1" applyFill="1" applyAlignment="1" applyProtection="1">
      <alignment horizontal="distributed" vertical="center"/>
    </xf>
    <xf numFmtId="58" fontId="3" fillId="2" borderId="0" xfId="0" applyNumberFormat="1" applyFont="1" applyFill="1" applyAlignment="1" applyProtection="1">
      <alignment horizontal="distributed" vertical="center"/>
    </xf>
    <xf numFmtId="0" fontId="4" fillId="2" borderId="0" xfId="0" applyFont="1" applyFill="1" applyAlignment="1" applyProtection="1">
      <alignment horizontal="right" vertical="center"/>
    </xf>
    <xf numFmtId="0" fontId="4" fillId="2" borderId="0" xfId="0" applyFont="1" applyFill="1" applyAlignment="1" applyProtection="1">
      <alignment horizontal="center" vertical="center"/>
    </xf>
    <xf numFmtId="0" fontId="3" fillId="3" borderId="9" xfId="0" applyFont="1" applyFill="1" applyBorder="1" applyAlignment="1" applyProtection="1">
      <alignment horizontal="center" vertical="center" shrinkToFit="1"/>
      <protection locked="0"/>
    </xf>
    <xf numFmtId="0" fontId="3" fillId="3" borderId="3" xfId="0" applyFont="1" applyFill="1" applyBorder="1" applyAlignment="1" applyProtection="1">
      <alignment horizontal="center" vertical="center" shrinkToFit="1"/>
      <protection locked="0"/>
    </xf>
    <xf numFmtId="0" fontId="3" fillId="3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</xf>
    <xf numFmtId="0" fontId="22" fillId="2" borderId="5" xfId="0" applyFont="1" applyFill="1" applyBorder="1" applyAlignment="1" applyProtection="1">
      <alignment vertical="center" shrinkToFit="1"/>
    </xf>
    <xf numFmtId="0" fontId="22" fillId="2" borderId="6" xfId="0" applyFont="1" applyFill="1" applyBorder="1" applyAlignment="1" applyProtection="1">
      <alignment vertical="center" shrinkToFit="1"/>
    </xf>
    <xf numFmtId="0" fontId="22" fillId="2" borderId="7" xfId="0" applyFont="1" applyFill="1" applyBorder="1" applyAlignment="1" applyProtection="1">
      <alignment vertical="center" shrinkToFit="1"/>
    </xf>
    <xf numFmtId="0" fontId="4" fillId="2" borderId="9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4" fillId="2" borderId="10" xfId="0" applyFont="1" applyFill="1" applyBorder="1" applyAlignment="1" applyProtection="1">
      <alignment horizontal="center" vertical="center"/>
    </xf>
    <xf numFmtId="0" fontId="3" fillId="2" borderId="6" xfId="0" applyFont="1" applyFill="1" applyBorder="1" applyAlignment="1" applyProtection="1">
      <alignment horizontal="center" vertical="center" shrinkToFit="1"/>
    </xf>
    <xf numFmtId="0" fontId="7" fillId="0" borderId="5" xfId="0" applyFont="1" applyBorder="1" applyAlignment="1" applyProtection="1">
      <alignment horizontal="center" vertical="center"/>
    </xf>
    <xf numFmtId="0" fontId="14" fillId="0" borderId="6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/>
    </xf>
    <xf numFmtId="0" fontId="14" fillId="0" borderId="4" xfId="0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center" vertical="center"/>
    </xf>
    <xf numFmtId="0" fontId="14" fillId="0" borderId="8" xfId="0" applyFont="1" applyBorder="1" applyAlignment="1" applyProtection="1">
      <alignment horizontal="center" vertical="center"/>
    </xf>
    <xf numFmtId="0" fontId="63" fillId="0" borderId="0" xfId="0" applyFont="1" applyAlignment="1" applyProtection="1">
      <alignment horizontal="center" vertical="center"/>
    </xf>
    <xf numFmtId="0" fontId="60" fillId="0" borderId="0" xfId="0" applyFont="1" applyAlignment="1" applyProtection="1">
      <alignment vertical="center" wrapText="1"/>
    </xf>
    <xf numFmtId="0" fontId="45" fillId="0" borderId="0" xfId="0" applyFont="1" applyAlignment="1" applyProtection="1">
      <alignment vertical="center" wrapText="1"/>
    </xf>
    <xf numFmtId="0" fontId="61" fillId="0" borderId="0" xfId="0" applyFont="1" applyAlignment="1" applyProtection="1">
      <alignment vertical="center" wrapText="1"/>
    </xf>
    <xf numFmtId="0" fontId="14" fillId="12" borderId="11" xfId="0" applyFont="1" applyFill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left" vertical="center" shrinkToFit="1"/>
    </xf>
    <xf numFmtId="0" fontId="0" fillId="2" borderId="0" xfId="0" applyFill="1" applyProtection="1">
      <alignment vertical="center"/>
    </xf>
    <xf numFmtId="0" fontId="3" fillId="2" borderId="0" xfId="0" applyFont="1" applyFill="1" applyBorder="1" applyAlignment="1" applyProtection="1">
      <alignment horizontal="center" vertical="center" shrinkToFit="1"/>
    </xf>
    <xf numFmtId="0" fontId="7" fillId="2" borderId="9" xfId="0" applyFont="1" applyFill="1" applyBorder="1" applyAlignment="1" applyProtection="1">
      <alignment horizontal="center" vertical="center"/>
    </xf>
    <xf numFmtId="0" fontId="7" fillId="2" borderId="10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shrinkToFit="1"/>
    </xf>
    <xf numFmtId="0" fontId="14" fillId="2" borderId="0" xfId="0" applyFont="1" applyFill="1" applyAlignment="1" applyProtection="1">
      <alignment horizontal="center" vertical="center" shrinkToFit="1"/>
    </xf>
    <xf numFmtId="0" fontId="3" fillId="2" borderId="9" xfId="0" applyFont="1" applyFill="1" applyBorder="1" applyAlignment="1" applyProtection="1">
      <alignment vertical="center"/>
    </xf>
    <xf numFmtId="0" fontId="0" fillId="2" borderId="3" xfId="0" applyFill="1" applyBorder="1" applyAlignment="1" applyProtection="1">
      <alignment vertical="center"/>
    </xf>
    <xf numFmtId="0" fontId="0" fillId="2" borderId="10" xfId="0" applyFill="1" applyBorder="1" applyAlignment="1" applyProtection="1">
      <alignment vertical="center"/>
    </xf>
    <xf numFmtId="0" fontId="0" fillId="2" borderId="10" xfId="0" applyFill="1" applyBorder="1" applyAlignment="1" applyProtection="1">
      <alignment horizontal="center" vertical="center"/>
    </xf>
    <xf numFmtId="0" fontId="3" fillId="2" borderId="6" xfId="0" applyFont="1" applyFill="1" applyBorder="1" applyAlignment="1" applyProtection="1">
      <alignment horizontal="right" vertical="center"/>
    </xf>
    <xf numFmtId="0" fontId="3" fillId="2" borderId="7" xfId="0" applyFont="1" applyFill="1" applyBorder="1" applyAlignment="1" applyProtection="1">
      <alignment horizontal="right" vertical="center"/>
    </xf>
    <xf numFmtId="38" fontId="3" fillId="2" borderId="9" xfId="0" applyNumberFormat="1" applyFont="1" applyFill="1" applyBorder="1" applyAlignment="1" applyProtection="1">
      <alignment horizontal="center" vertical="center"/>
    </xf>
    <xf numFmtId="38" fontId="3" fillId="2" borderId="3" xfId="0" applyNumberFormat="1" applyFont="1" applyFill="1" applyBorder="1" applyAlignment="1" applyProtection="1">
      <alignment horizontal="center" vertical="center"/>
    </xf>
    <xf numFmtId="38" fontId="3" fillId="2" borderId="10" xfId="0" applyNumberFormat="1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 textRotation="255" shrinkToFit="1"/>
    </xf>
    <xf numFmtId="0" fontId="3" fillId="2" borderId="11" xfId="0" applyFont="1" applyFill="1" applyBorder="1" applyAlignment="1" applyProtection="1">
      <alignment horizontal="center" vertical="center" textRotation="255" shrinkToFit="1"/>
    </xf>
    <xf numFmtId="0" fontId="3" fillId="2" borderId="8" xfId="0" applyFont="1" applyFill="1" applyBorder="1" applyAlignment="1" applyProtection="1">
      <alignment horizontal="center" vertical="center" textRotation="255" shrinkToFit="1"/>
    </xf>
    <xf numFmtId="0" fontId="3" fillId="2" borderId="6" xfId="0" applyFont="1" applyFill="1" applyBorder="1" applyAlignment="1" applyProtection="1">
      <alignment horizontal="center" vertical="center"/>
    </xf>
    <xf numFmtId="0" fontId="0" fillId="2" borderId="6" xfId="0" applyFill="1" applyBorder="1" applyAlignment="1" applyProtection="1">
      <alignment horizontal="center" vertical="center"/>
    </xf>
    <xf numFmtId="38" fontId="3" fillId="2" borderId="0" xfId="3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vertical="center"/>
    </xf>
    <xf numFmtId="0" fontId="45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" fillId="0" borderId="36" xfId="0" applyFont="1" applyBorder="1" applyAlignment="1" applyProtection="1">
      <alignment horizontal="center" vertical="center" shrinkToFit="1"/>
    </xf>
    <xf numFmtId="0" fontId="0" fillId="0" borderId="36" xfId="0" applyBorder="1" applyAlignment="1" applyProtection="1">
      <alignment horizontal="center" vertical="center" shrinkToFit="1"/>
    </xf>
    <xf numFmtId="0" fontId="0" fillId="0" borderId="110" xfId="0" applyBorder="1" applyAlignment="1" applyProtection="1">
      <alignment horizontal="center" vertical="center" shrinkToFit="1"/>
    </xf>
    <xf numFmtId="0" fontId="3" fillId="0" borderId="24" xfId="0" applyFont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center" vertical="center" shrinkToFit="1"/>
    </xf>
    <xf numFmtId="0" fontId="0" fillId="0" borderId="78" xfId="0" applyBorder="1" applyAlignment="1" applyProtection="1">
      <alignment horizontal="center" vertical="center" shrinkToFit="1"/>
    </xf>
    <xf numFmtId="0" fontId="3" fillId="0" borderId="5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81" xfId="0" applyFont="1" applyBorder="1" applyAlignment="1" applyProtection="1">
      <alignment horizontal="center" vertical="center"/>
    </xf>
    <xf numFmtId="0" fontId="3" fillId="0" borderId="32" xfId="0" applyFont="1" applyBorder="1" applyAlignment="1" applyProtection="1">
      <alignment horizontal="center" vertical="center"/>
    </xf>
    <xf numFmtId="0" fontId="3" fillId="0" borderId="80" xfId="0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 shrinkToFit="1"/>
    </xf>
    <xf numFmtId="0" fontId="3" fillId="0" borderId="29" xfId="0" applyFont="1" applyBorder="1" applyAlignment="1" applyProtection="1">
      <alignment horizontal="center" vertical="center" shrinkToFit="1"/>
    </xf>
    <xf numFmtId="0" fontId="3" fillId="0" borderId="79" xfId="0" applyFont="1" applyBorder="1" applyAlignment="1" applyProtection="1">
      <alignment horizontal="center" vertical="center" shrinkToFit="1"/>
    </xf>
    <xf numFmtId="0" fontId="3" fillId="0" borderId="14" xfId="0" applyFont="1" applyBorder="1" applyAlignment="1" applyProtection="1">
      <alignment horizontal="center" vertical="center" shrinkToFit="1"/>
    </xf>
    <xf numFmtId="0" fontId="3" fillId="0" borderId="27" xfId="0" applyFont="1" applyBorder="1" applyAlignment="1" applyProtection="1">
      <alignment horizontal="center" vertical="center" shrinkToFit="1"/>
    </xf>
    <xf numFmtId="0" fontId="3" fillId="0" borderId="82" xfId="0" applyFont="1" applyBorder="1" applyAlignment="1" applyProtection="1">
      <alignment horizontal="center" vertical="center" shrinkToFit="1"/>
    </xf>
    <xf numFmtId="0" fontId="3" fillId="0" borderId="9" xfId="0" applyFont="1" applyBorder="1" applyAlignment="1" applyProtection="1">
      <alignment horizontal="distributed" vertical="distributed" shrinkToFit="1"/>
    </xf>
    <xf numFmtId="0" fontId="0" fillId="0" borderId="3" xfId="0" applyBorder="1" applyAlignment="1" applyProtection="1">
      <alignment horizontal="distributed" vertical="distributed"/>
    </xf>
    <xf numFmtId="0" fontId="0" fillId="0" borderId="10" xfId="0" applyBorder="1" applyAlignment="1" applyProtection="1">
      <alignment horizontal="distributed" vertical="distributed"/>
    </xf>
    <xf numFmtId="0" fontId="3" fillId="0" borderId="9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3" fillId="0" borderId="108" xfId="0" applyFont="1" applyBorder="1" applyAlignment="1" applyProtection="1">
      <alignment horizontal="center" vertical="center"/>
    </xf>
    <xf numFmtId="0" fontId="11" fillId="0" borderId="83" xfId="0" applyFont="1" applyBorder="1" applyAlignment="1" applyProtection="1">
      <alignment horizontal="center" vertical="center"/>
    </xf>
    <xf numFmtId="0" fontId="11" fillId="0" borderId="109" xfId="0" applyFont="1" applyBorder="1" applyAlignment="1" applyProtection="1">
      <alignment horizontal="center" vertical="center"/>
    </xf>
    <xf numFmtId="0" fontId="3" fillId="0" borderId="73" xfId="0" applyFont="1" applyBorder="1" applyAlignment="1" applyProtection="1">
      <alignment horizontal="center" vertical="center"/>
    </xf>
    <xf numFmtId="0" fontId="11" fillId="0" borderId="84" xfId="0" applyFont="1" applyBorder="1" applyAlignment="1" applyProtection="1">
      <alignment horizontal="center" vertical="center"/>
    </xf>
    <xf numFmtId="0" fontId="39" fillId="0" borderId="85" xfId="0" applyFont="1" applyBorder="1" applyAlignment="1" applyProtection="1">
      <alignment horizontal="center" vertical="center" textRotation="255"/>
    </xf>
    <xf numFmtId="0" fontId="0" fillId="0" borderId="6" xfId="0" applyBorder="1" applyAlignment="1" applyProtection="1">
      <alignment vertical="center"/>
    </xf>
    <xf numFmtId="0" fontId="0" fillId="0" borderId="7" xfId="0" applyBorder="1" applyAlignment="1" applyProtection="1">
      <alignment vertical="center"/>
    </xf>
    <xf numFmtId="0" fontId="0" fillId="0" borderId="75" xfId="0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11" xfId="0" applyBorder="1" applyAlignment="1" applyProtection="1">
      <alignment vertical="center"/>
    </xf>
    <xf numFmtId="0" fontId="0" fillId="0" borderId="31" xfId="0" applyBorder="1" applyAlignment="1" applyProtection="1">
      <alignment vertical="center"/>
    </xf>
    <xf numFmtId="0" fontId="0" fillId="0" borderId="32" xfId="0" applyBorder="1" applyAlignment="1" applyProtection="1">
      <alignment vertical="center"/>
    </xf>
    <xf numFmtId="0" fontId="0" fillId="0" borderId="80" xfId="0" applyBorder="1" applyAlignment="1" applyProtection="1">
      <alignment vertical="center"/>
    </xf>
    <xf numFmtId="0" fontId="3" fillId="0" borderId="0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0" fontId="3" fillId="0" borderId="2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 shrinkToFit="1"/>
    </xf>
    <xf numFmtId="0" fontId="0" fillId="0" borderId="2" xfId="0" applyBorder="1" applyAlignment="1" applyProtection="1">
      <alignment horizontal="center" vertical="center" shrinkToFit="1"/>
    </xf>
    <xf numFmtId="0" fontId="3" fillId="0" borderId="10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 shrinkToFit="1"/>
    </xf>
    <xf numFmtId="0" fontId="0" fillId="0" borderId="6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1" xfId="0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3" fillId="0" borderId="29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shrinkToFit="1"/>
    </xf>
    <xf numFmtId="0" fontId="3" fillId="0" borderId="6" xfId="0" applyFont="1" applyBorder="1" applyAlignment="1" applyProtection="1">
      <alignment vertical="center"/>
    </xf>
    <xf numFmtId="0" fontId="3" fillId="0" borderId="8" xfId="0" applyFont="1" applyBorder="1" applyAlignment="1" applyProtection="1">
      <alignment horizontal="center" vertical="center"/>
    </xf>
    <xf numFmtId="0" fontId="3" fillId="0" borderId="35" xfId="0" applyFont="1" applyBorder="1" applyAlignment="1" applyProtection="1">
      <alignment horizontal="center" vertical="center"/>
    </xf>
    <xf numFmtId="0" fontId="3" fillId="0" borderId="41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3" fillId="0" borderId="35" xfId="0" applyFont="1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3" fillId="0" borderId="1" xfId="0" applyFont="1" applyBorder="1" applyAlignment="1" applyProtection="1">
      <alignment vertical="center"/>
    </xf>
    <xf numFmtId="0" fontId="3" fillId="0" borderId="31" xfId="0" applyFont="1" applyBorder="1" applyAlignment="1" applyProtection="1">
      <alignment horizontal="center" vertical="center" shrinkToFit="1"/>
    </xf>
    <xf numFmtId="0" fontId="3" fillId="0" borderId="32" xfId="0" applyFont="1" applyBorder="1" applyAlignment="1" applyProtection="1">
      <alignment horizontal="center" vertical="center" shrinkToFit="1"/>
    </xf>
    <xf numFmtId="0" fontId="3" fillId="0" borderId="80" xfId="0" applyFont="1" applyBorder="1" applyAlignment="1" applyProtection="1">
      <alignment horizontal="center" vertical="center" shrinkToFit="1"/>
    </xf>
    <xf numFmtId="0" fontId="3" fillId="0" borderId="99" xfId="0" applyFont="1" applyBorder="1" applyAlignment="1" applyProtection="1">
      <alignment horizontal="center" vertical="center" shrinkToFit="1"/>
    </xf>
    <xf numFmtId="0" fontId="3" fillId="0" borderId="113" xfId="0" applyFont="1" applyBorder="1" applyAlignment="1" applyProtection="1">
      <alignment horizontal="center" vertical="center" shrinkToFit="1"/>
    </xf>
    <xf numFmtId="0" fontId="3" fillId="0" borderId="114" xfId="0" applyFont="1" applyBorder="1" applyAlignment="1" applyProtection="1">
      <alignment horizontal="center" vertical="center" shrinkToFit="1"/>
    </xf>
    <xf numFmtId="0" fontId="3" fillId="0" borderId="40" xfId="0" applyFont="1" applyBorder="1" applyAlignment="1" applyProtection="1">
      <alignment horizontal="center" vertical="center" textRotation="255" shrinkToFit="1"/>
    </xf>
    <xf numFmtId="0" fontId="3" fillId="0" borderId="41" xfId="0" applyFont="1" applyBorder="1" applyAlignment="1" applyProtection="1">
      <alignment horizontal="center" vertical="center" textRotation="255" shrinkToFit="1"/>
    </xf>
    <xf numFmtId="0" fontId="3" fillId="0" borderId="28" xfId="0" applyFont="1" applyBorder="1" applyAlignment="1" applyProtection="1">
      <alignment horizontal="center" vertical="center" textRotation="255" shrinkToFit="1"/>
    </xf>
    <xf numFmtId="0" fontId="3" fillId="0" borderId="29" xfId="0" applyFont="1" applyBorder="1" applyAlignment="1" applyProtection="1">
      <alignment horizontal="center" vertical="center" textRotation="255" shrinkToFit="1"/>
    </xf>
    <xf numFmtId="0" fontId="3" fillId="0" borderId="112" xfId="0" applyFont="1" applyBorder="1" applyAlignment="1" applyProtection="1">
      <alignment horizontal="center" vertical="center" textRotation="255" shrinkToFit="1"/>
    </xf>
    <xf numFmtId="0" fontId="3" fillId="0" borderId="113" xfId="0" applyFont="1" applyBorder="1" applyAlignment="1" applyProtection="1">
      <alignment horizontal="center" vertical="center" textRotation="255" shrinkToFit="1"/>
    </xf>
    <xf numFmtId="0" fontId="3" fillId="0" borderId="41" xfId="0" applyFont="1" applyBorder="1" applyAlignment="1" applyProtection="1">
      <alignment horizontal="center" vertical="center" shrinkToFit="1"/>
    </xf>
    <xf numFmtId="0" fontId="3" fillId="0" borderId="115" xfId="0" applyFont="1" applyBorder="1" applyAlignment="1" applyProtection="1">
      <alignment horizontal="center" vertical="center" shrinkToFit="1"/>
    </xf>
    <xf numFmtId="0" fontId="3" fillId="0" borderId="100" xfId="0" applyFont="1" applyBorder="1" applyAlignment="1" applyProtection="1">
      <alignment horizontal="center" vertical="center" shrinkToFit="1"/>
    </xf>
    <xf numFmtId="0" fontId="3" fillId="0" borderId="6" xfId="0" applyFont="1" applyBorder="1" applyAlignment="1" applyProtection="1">
      <alignment horizontal="center" vertical="center" shrinkToFit="1"/>
    </xf>
    <xf numFmtId="0" fontId="3" fillId="0" borderId="7" xfId="0" applyFont="1" applyBorder="1" applyAlignment="1" applyProtection="1">
      <alignment horizontal="center" vertical="center" shrinkToFit="1"/>
    </xf>
    <xf numFmtId="0" fontId="3" fillId="0" borderId="9" xfId="0" applyFont="1" applyBorder="1" applyAlignment="1" applyProtection="1">
      <alignment horizontal="left" vertical="center" shrinkToFit="1"/>
    </xf>
    <xf numFmtId="0" fontId="3" fillId="0" borderId="3" xfId="0" applyFont="1" applyBorder="1" applyAlignment="1" applyProtection="1">
      <alignment horizontal="left" vertical="center" shrinkToFit="1"/>
    </xf>
    <xf numFmtId="0" fontId="3" fillId="0" borderId="9" xfId="0" applyFont="1" applyBorder="1" applyAlignment="1" applyProtection="1">
      <alignment horizontal="center" vertical="center" shrinkToFit="1"/>
    </xf>
    <xf numFmtId="0" fontId="3" fillId="0" borderId="3" xfId="0" applyFont="1" applyBorder="1" applyAlignment="1" applyProtection="1">
      <alignment horizontal="center" vertical="center" shrinkToFit="1"/>
    </xf>
    <xf numFmtId="0" fontId="3" fillId="0" borderId="9" xfId="0" applyFont="1" applyFill="1" applyBorder="1" applyAlignment="1" applyProtection="1">
      <alignment horizontal="left" vertical="center" shrinkToFit="1"/>
    </xf>
    <xf numFmtId="0" fontId="3" fillId="0" borderId="3" xfId="0" applyFont="1" applyFill="1" applyBorder="1" applyAlignment="1" applyProtection="1">
      <alignment horizontal="left" vertical="center" shrinkToFit="1"/>
    </xf>
    <xf numFmtId="0" fontId="3" fillId="0" borderId="3" xfId="0" applyFont="1" applyFill="1" applyBorder="1" applyAlignment="1" applyProtection="1">
      <alignment horizontal="center" vertical="center" shrinkToFit="1"/>
    </xf>
    <xf numFmtId="0" fontId="3" fillId="0" borderId="10" xfId="0" applyFont="1" applyFill="1" applyBorder="1" applyAlignment="1" applyProtection="1">
      <alignment horizontal="center" vertical="center" shrinkToFit="1"/>
    </xf>
    <xf numFmtId="0" fontId="3" fillId="0" borderId="0" xfId="0" applyFont="1" applyFill="1" applyAlignment="1" applyProtection="1">
      <alignment horizontal="center" vertical="center" shrinkToFit="1"/>
    </xf>
    <xf numFmtId="0" fontId="6" fillId="0" borderId="0" xfId="0" applyFont="1" applyFill="1" applyAlignment="1" applyProtection="1">
      <alignment horizontal="center" vertical="center" shrinkToFit="1"/>
    </xf>
    <xf numFmtId="0" fontId="3" fillId="0" borderId="6" xfId="0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top"/>
    </xf>
    <xf numFmtId="0" fontId="3" fillId="0" borderId="0" xfId="0" applyFont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 vertical="top"/>
    </xf>
    <xf numFmtId="0" fontId="3" fillId="0" borderId="0" xfId="0" applyFont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3" fillId="0" borderId="74" xfId="0" applyFont="1" applyBorder="1" applyAlignment="1" applyProtection="1">
      <alignment horizontal="center" vertical="center" shrinkToFit="1"/>
    </xf>
    <xf numFmtId="0" fontId="0" fillId="0" borderId="72" xfId="0" applyBorder="1" applyAlignment="1" applyProtection="1">
      <alignment horizontal="center" vertical="center" shrinkToFit="1"/>
    </xf>
    <xf numFmtId="0" fontId="3" fillId="0" borderId="72" xfId="0" applyFont="1" applyBorder="1" applyAlignment="1" applyProtection="1">
      <alignment horizontal="center" vertical="center" shrinkToFit="1"/>
    </xf>
    <xf numFmtId="0" fontId="0" fillId="0" borderId="111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</xf>
    <xf numFmtId="0" fontId="41" fillId="11" borderId="24" xfId="0" applyFont="1" applyFill="1" applyBorder="1" applyAlignment="1" applyProtection="1">
      <alignment horizontal="center" vertical="center"/>
      <protection locked="0"/>
    </xf>
    <xf numFmtId="0" fontId="41" fillId="11" borderId="29" xfId="0" applyFont="1" applyFill="1" applyBorder="1" applyAlignment="1" applyProtection="1">
      <alignment horizontal="center" vertical="center"/>
      <protection locked="0"/>
    </xf>
    <xf numFmtId="0" fontId="40" fillId="2" borderId="5" xfId="0" applyFont="1" applyFill="1" applyBorder="1" applyAlignment="1" applyProtection="1">
      <alignment horizontal="center" vertical="center"/>
    </xf>
    <xf numFmtId="0" fontId="40" fillId="2" borderId="7" xfId="0" applyFont="1" applyFill="1" applyBorder="1" applyAlignment="1" applyProtection="1">
      <alignment horizontal="center" vertical="center"/>
    </xf>
    <xf numFmtId="0" fontId="40" fillId="2" borderId="4" xfId="0" applyFont="1" applyFill="1" applyBorder="1" applyAlignment="1" applyProtection="1">
      <alignment horizontal="center" vertical="center"/>
    </xf>
    <xf numFmtId="0" fontId="40" fillId="2" borderId="8" xfId="0" applyFont="1" applyFill="1" applyBorder="1" applyAlignment="1" applyProtection="1">
      <alignment horizontal="center" vertical="center"/>
    </xf>
    <xf numFmtId="41" fontId="3" fillId="2" borderId="0" xfId="0" applyNumberFormat="1" applyFont="1" applyFill="1" applyBorder="1" applyAlignment="1" applyProtection="1">
      <alignment horizontal="center" vertical="center"/>
    </xf>
    <xf numFmtId="58" fontId="45" fillId="0" borderId="0" xfId="0" applyNumberFormat="1" applyFont="1" applyAlignment="1" applyProtection="1">
      <alignment horizontal="left" vertical="center"/>
    </xf>
    <xf numFmtId="177" fontId="45" fillId="0" borderId="0" xfId="0" applyNumberFormat="1" applyFont="1" applyAlignment="1" applyProtection="1">
      <alignment horizontal="left" vertical="center"/>
    </xf>
    <xf numFmtId="0" fontId="43" fillId="2" borderId="42" xfId="0" applyFont="1" applyFill="1" applyBorder="1" applyAlignment="1" applyProtection="1">
      <alignment horizontal="center" vertical="center" shrinkToFit="1"/>
    </xf>
    <xf numFmtId="0" fontId="43" fillId="2" borderId="43" xfId="0" applyFont="1" applyFill="1" applyBorder="1" applyAlignment="1" applyProtection="1">
      <alignment horizontal="center" vertical="center" shrinkToFit="1"/>
    </xf>
    <xf numFmtId="0" fontId="43" fillId="2" borderId="45" xfId="0" applyFont="1" applyFill="1" applyBorder="1" applyAlignment="1" applyProtection="1">
      <alignment horizontal="center" vertical="center" shrinkToFit="1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34" xfId="0" applyFont="1" applyFill="1" applyBorder="1" applyAlignment="1" applyProtection="1">
      <alignment horizontal="center" vertical="center"/>
    </xf>
    <xf numFmtId="0" fontId="3" fillId="13" borderId="9" xfId="0" applyFont="1" applyFill="1" applyBorder="1" applyAlignment="1" applyProtection="1">
      <alignment horizontal="center" vertical="center" shrinkToFit="1"/>
      <protection locked="0"/>
    </xf>
    <xf numFmtId="0" fontId="3" fillId="13" borderId="3" xfId="0" applyFont="1" applyFill="1" applyBorder="1" applyAlignment="1" applyProtection="1">
      <alignment horizontal="center" vertical="center" shrinkToFit="1"/>
      <protection locked="0"/>
    </xf>
    <xf numFmtId="0" fontId="3" fillId="13" borderId="10" xfId="0" applyFont="1" applyFill="1" applyBorder="1" applyAlignment="1" applyProtection="1">
      <alignment horizontal="center" vertical="center" shrinkToFit="1"/>
      <protection locked="0"/>
    </xf>
    <xf numFmtId="0" fontId="3" fillId="0" borderId="11" xfId="0" applyFont="1" applyBorder="1" applyAlignment="1" applyProtection="1">
      <alignment horizontal="center" vertical="center" shrinkToFit="1"/>
    </xf>
    <xf numFmtId="0" fontId="14" fillId="3" borderId="36" xfId="0" applyFont="1" applyFill="1" applyBorder="1" applyAlignment="1" applyProtection="1">
      <alignment horizontal="center" vertical="center"/>
      <protection locked="0"/>
    </xf>
    <xf numFmtId="0" fontId="7" fillId="3" borderId="36" xfId="0" applyFont="1" applyFill="1" applyBorder="1" applyAlignment="1" applyProtection="1">
      <alignment horizontal="center" vertical="center" shrinkToFit="1"/>
      <protection locked="0"/>
    </xf>
    <xf numFmtId="0" fontId="65" fillId="0" borderId="0" xfId="0" applyFont="1" applyAlignment="1" applyProtection="1">
      <alignment vertical="center"/>
    </xf>
    <xf numFmtId="0" fontId="0" fillId="0" borderId="0" xfId="0" applyAlignment="1">
      <alignment vertical="center"/>
    </xf>
    <xf numFmtId="0" fontId="14" fillId="0" borderId="76" xfId="0" applyFont="1" applyBorder="1" applyAlignment="1" applyProtection="1">
      <alignment horizontal="center" vertical="center"/>
    </xf>
    <xf numFmtId="0" fontId="0" fillId="0" borderId="99" xfId="0" applyBorder="1" applyAlignment="1" applyProtection="1">
      <alignment vertical="center"/>
    </xf>
    <xf numFmtId="0" fontId="0" fillId="0" borderId="77" xfId="0" applyFont="1" applyBorder="1" applyAlignment="1" applyProtection="1">
      <alignment horizontal="center" vertical="center"/>
    </xf>
    <xf numFmtId="0" fontId="0" fillId="0" borderId="100" xfId="0" applyBorder="1" applyAlignment="1" applyProtection="1">
      <alignment vertical="center"/>
    </xf>
    <xf numFmtId="0" fontId="7" fillId="0" borderId="21" xfId="0" applyFont="1" applyBorder="1" applyAlignment="1" applyProtection="1">
      <alignment horizontal="center" vertical="center"/>
    </xf>
    <xf numFmtId="0" fontId="14" fillId="0" borderId="16" xfId="0" applyFont="1" applyBorder="1" applyAlignment="1" applyProtection="1">
      <alignment horizontal="center" vertical="center"/>
    </xf>
    <xf numFmtId="0" fontId="14" fillId="0" borderId="25" xfId="0" applyFont="1" applyBorder="1" applyAlignment="1" applyProtection="1">
      <alignment horizontal="center" vertical="center"/>
    </xf>
    <xf numFmtId="0" fontId="14" fillId="0" borderId="31" xfId="0" applyFont="1" applyBorder="1" applyAlignment="1" applyProtection="1">
      <alignment horizontal="center" vertical="center"/>
    </xf>
    <xf numFmtId="0" fontId="14" fillId="0" borderId="32" xfId="0" applyFont="1" applyBorder="1" applyAlignment="1" applyProtection="1">
      <alignment horizontal="center" vertical="center"/>
    </xf>
    <xf numFmtId="0" fontId="14" fillId="0" borderId="33" xfId="0" applyFont="1" applyBorder="1" applyAlignment="1" applyProtection="1">
      <alignment horizontal="center" vertical="center"/>
    </xf>
    <xf numFmtId="0" fontId="0" fillId="2" borderId="0" xfId="0" applyFont="1" applyFill="1" applyBorder="1" applyAlignment="1" applyProtection="1">
      <alignment horizontal="center" vertical="center" shrinkToFit="1"/>
    </xf>
    <xf numFmtId="0" fontId="3" fillId="2" borderId="4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29" xfId="0" applyFont="1" applyFill="1" applyBorder="1" applyAlignment="1" applyProtection="1">
      <alignment horizontal="distributed" vertical="center" shrinkToFit="1"/>
    </xf>
    <xf numFmtId="0" fontId="3" fillId="2" borderId="35" xfId="0" applyFont="1" applyFill="1" applyBorder="1" applyAlignment="1" applyProtection="1">
      <alignment horizontal="distributed" vertical="center" shrinkToFit="1"/>
    </xf>
    <xf numFmtId="0" fontId="3" fillId="2" borderId="9" xfId="0" applyFont="1" applyFill="1" applyBorder="1" applyAlignment="1" applyProtection="1">
      <alignment horizontal="left" vertical="top"/>
    </xf>
    <xf numFmtId="0" fontId="3" fillId="2" borderId="3" xfId="0" applyFont="1" applyFill="1" applyBorder="1" applyAlignment="1" applyProtection="1">
      <alignment horizontal="left" vertical="top"/>
    </xf>
    <xf numFmtId="0" fontId="3" fillId="2" borderId="10" xfId="0" applyFont="1" applyFill="1" applyBorder="1" applyAlignment="1" applyProtection="1">
      <alignment horizontal="left" vertical="top"/>
    </xf>
    <xf numFmtId="0" fontId="0" fillId="2" borderId="29" xfId="0" applyFill="1" applyBorder="1" applyAlignment="1" applyProtection="1">
      <alignment horizontal="distributed" vertical="center" shrinkToFit="1"/>
    </xf>
    <xf numFmtId="0" fontId="3" fillId="2" borderId="47" xfId="0" applyFont="1" applyFill="1" applyBorder="1" applyAlignment="1" applyProtection="1">
      <alignment horizontal="center" vertical="center"/>
    </xf>
    <xf numFmtId="0" fontId="3" fillId="2" borderId="49" xfId="0" applyFont="1" applyFill="1" applyBorder="1" applyAlignment="1" applyProtection="1">
      <alignment horizontal="center" vertical="center"/>
    </xf>
    <xf numFmtId="0" fontId="3" fillId="2" borderId="24" xfId="0" applyFont="1" applyFill="1" applyBorder="1" applyAlignment="1" applyProtection="1">
      <alignment horizontal="distributed" vertical="center" shrinkToFit="1"/>
    </xf>
    <xf numFmtId="0" fontId="7" fillId="2" borderId="3" xfId="0" applyFont="1" applyFill="1" applyBorder="1" applyAlignment="1" applyProtection="1">
      <alignment vertical="center" shrinkToFit="1"/>
    </xf>
    <xf numFmtId="0" fontId="0" fillId="0" borderId="3" xfId="0" applyBorder="1" applyAlignment="1" applyProtection="1">
      <alignment vertical="center" shrinkToFit="1"/>
    </xf>
    <xf numFmtId="0" fontId="3" fillId="2" borderId="87" xfId="0" applyFont="1" applyFill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 shrinkToFit="1"/>
    </xf>
    <xf numFmtId="0" fontId="7" fillId="2" borderId="3" xfId="0" applyFont="1" applyFill="1" applyBorder="1" applyAlignment="1" applyProtection="1">
      <alignment horizontal="center" vertical="center" shrinkToFit="1"/>
    </xf>
    <xf numFmtId="0" fontId="14" fillId="2" borderId="3" xfId="0" applyFont="1" applyFill="1" applyBorder="1" applyAlignment="1" applyProtection="1">
      <alignment horizontal="center" vertical="center" shrinkToFit="1"/>
    </xf>
    <xf numFmtId="0" fontId="14" fillId="2" borderId="10" xfId="0" applyFont="1" applyFill="1" applyBorder="1" applyAlignment="1" applyProtection="1">
      <alignment horizontal="center" vertical="center" shrinkToFit="1"/>
    </xf>
    <xf numFmtId="0" fontId="3" fillId="2" borderId="3" xfId="0" applyFont="1" applyFill="1" applyBorder="1" applyAlignment="1" applyProtection="1">
      <alignment vertical="center" shrinkToFit="1"/>
    </xf>
    <xf numFmtId="0" fontId="3" fillId="2" borderId="2" xfId="0" applyFont="1" applyFill="1" applyBorder="1" applyAlignment="1" applyProtection="1">
      <alignment horizontal="left" vertical="center"/>
    </xf>
    <xf numFmtId="0" fontId="3" fillId="2" borderId="11" xfId="0" applyFont="1" applyFill="1" applyBorder="1" applyAlignment="1" applyProtection="1">
      <alignment horizontal="left" vertical="center"/>
    </xf>
    <xf numFmtId="0" fontId="3" fillId="2" borderId="4" xfId="0" applyFont="1" applyFill="1" applyBorder="1" applyAlignment="1" applyProtection="1">
      <alignment horizontal="left" vertical="center"/>
    </xf>
    <xf numFmtId="0" fontId="3" fillId="2" borderId="1" xfId="0" applyFont="1" applyFill="1" applyBorder="1" applyAlignment="1" applyProtection="1">
      <alignment horizontal="left" vertical="center"/>
    </xf>
    <xf numFmtId="0" fontId="3" fillId="2" borderId="8" xfId="0" applyFont="1" applyFill="1" applyBorder="1" applyAlignment="1" applyProtection="1">
      <alignment horizontal="left" vertical="center"/>
    </xf>
    <xf numFmtId="0" fontId="19" fillId="0" borderId="5" xfId="0" applyFont="1" applyBorder="1" applyAlignment="1" applyProtection="1">
      <alignment horizontal="center" vertical="center" wrapText="1" shrinkToFit="1"/>
    </xf>
    <xf numFmtId="0" fontId="36" fillId="0" borderId="6" xfId="0" applyFont="1" applyBorder="1" applyAlignment="1" applyProtection="1">
      <alignment horizontal="center" vertical="center" shrinkToFit="1"/>
    </xf>
    <xf numFmtId="0" fontId="36" fillId="0" borderId="7" xfId="0" applyFont="1" applyBorder="1" applyAlignment="1" applyProtection="1">
      <alignment horizontal="center" vertical="center" shrinkToFit="1"/>
    </xf>
    <xf numFmtId="0" fontId="5" fillId="0" borderId="2" xfId="0" applyFont="1" applyBorder="1" applyAlignment="1" applyProtection="1">
      <alignment horizontal="center" vertical="top" shrinkToFit="1"/>
    </xf>
    <xf numFmtId="0" fontId="23" fillId="0" borderId="0" xfId="0" applyFont="1" applyBorder="1" applyAlignment="1" applyProtection="1">
      <alignment horizontal="center" vertical="top" shrinkToFit="1"/>
    </xf>
    <xf numFmtId="0" fontId="23" fillId="0" borderId="11" xfId="0" applyFont="1" applyBorder="1" applyAlignment="1" applyProtection="1">
      <alignment horizontal="center" vertical="top" shrinkToFit="1"/>
    </xf>
    <xf numFmtId="0" fontId="3" fillId="0" borderId="2" xfId="0" applyFont="1" applyBorder="1" applyAlignment="1" applyProtection="1">
      <alignment vertical="center"/>
    </xf>
    <xf numFmtId="0" fontId="0" fillId="0" borderId="4" xfId="0" applyBorder="1" applyAlignment="1" applyProtection="1">
      <alignment vertical="center"/>
    </xf>
    <xf numFmtId="0" fontId="35" fillId="2" borderId="0" xfId="0" applyFont="1" applyFill="1" applyAlignment="1" applyProtection="1">
      <alignment horizontal="center" vertical="center"/>
    </xf>
    <xf numFmtId="0" fontId="7" fillId="13" borderId="9" xfId="0" applyFont="1" applyFill="1" applyBorder="1" applyAlignment="1" applyProtection="1">
      <alignment horizontal="center" vertical="center" shrinkToFit="1"/>
      <protection locked="0"/>
    </xf>
    <xf numFmtId="0" fontId="7" fillId="13" borderId="3" xfId="0" applyFont="1" applyFill="1" applyBorder="1" applyAlignment="1" applyProtection="1">
      <alignment horizontal="center" vertical="center" shrinkToFit="1"/>
      <protection locked="0"/>
    </xf>
    <xf numFmtId="0" fontId="7" fillId="13" borderId="10" xfId="0" applyFont="1" applyFill="1" applyBorder="1" applyAlignment="1" applyProtection="1">
      <alignment horizontal="center" vertical="center" shrinkToFit="1"/>
      <protection locked="0"/>
    </xf>
    <xf numFmtId="0" fontId="7" fillId="2" borderId="10" xfId="0" applyFont="1" applyFill="1" applyBorder="1" applyAlignment="1" applyProtection="1">
      <alignment horizontal="center" vertical="center" shrinkToFit="1"/>
    </xf>
    <xf numFmtId="177" fontId="3" fillId="2" borderId="0" xfId="0" applyNumberFormat="1" applyFont="1" applyFill="1" applyAlignment="1" applyProtection="1">
      <alignment horizontal="distributed" vertical="center" indent="2"/>
    </xf>
    <xf numFmtId="0" fontId="5" fillId="2" borderId="0" xfId="0" applyFont="1" applyFill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top" shrinkToFit="1"/>
    </xf>
    <xf numFmtId="0" fontId="0" fillId="0" borderId="0" xfId="0" applyAlignment="1" applyProtection="1">
      <alignment horizontal="center" vertical="top" shrinkToFit="1"/>
    </xf>
    <xf numFmtId="0" fontId="6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3" fillId="0" borderId="16" xfId="0" applyFont="1" applyBorder="1" applyAlignment="1" applyProtection="1">
      <alignment horizontal="center" vertical="center" wrapText="1"/>
    </xf>
    <xf numFmtId="0" fontId="3" fillId="0" borderId="16" xfId="0" applyFont="1" applyBorder="1" applyAlignment="1" applyProtection="1">
      <alignment horizontal="center" vertical="center"/>
    </xf>
    <xf numFmtId="0" fontId="3" fillId="0" borderId="25" xfId="0" applyFont="1" applyBorder="1" applyAlignment="1" applyProtection="1">
      <alignment horizontal="center" vertical="center"/>
    </xf>
    <xf numFmtId="0" fontId="3" fillId="0" borderId="34" xfId="0" applyFont="1" applyBorder="1" applyAlignment="1" applyProtection="1">
      <alignment horizontal="center" vertical="center"/>
    </xf>
    <xf numFmtId="0" fontId="3" fillId="0" borderId="33" xfId="0" applyFont="1" applyBorder="1" applyAlignment="1" applyProtection="1">
      <alignment horizontal="center" vertical="center"/>
    </xf>
    <xf numFmtId="0" fontId="32" fillId="9" borderId="21" xfId="0" applyFont="1" applyFill="1" applyBorder="1" applyAlignment="1" applyProtection="1">
      <alignment horizontal="center" vertical="center"/>
    </xf>
    <xf numFmtId="0" fontId="32" fillId="9" borderId="16" xfId="0" applyFont="1" applyFill="1" applyBorder="1" applyAlignment="1" applyProtection="1">
      <alignment horizontal="center" vertical="center"/>
    </xf>
    <xf numFmtId="0" fontId="32" fillId="9" borderId="25" xfId="0" applyFont="1" applyFill="1" applyBorder="1" applyAlignment="1" applyProtection="1">
      <alignment horizontal="center" vertical="center"/>
    </xf>
    <xf numFmtId="0" fontId="32" fillId="9" borderId="31" xfId="0" applyFont="1" applyFill="1" applyBorder="1" applyAlignment="1" applyProtection="1">
      <alignment horizontal="center" vertical="center"/>
    </xf>
    <xf numFmtId="0" fontId="32" fillId="9" borderId="32" xfId="0" applyFont="1" applyFill="1" applyBorder="1" applyAlignment="1" applyProtection="1">
      <alignment horizontal="center" vertical="center"/>
    </xf>
    <xf numFmtId="0" fontId="32" fillId="9" borderId="33" xfId="0" applyFont="1" applyFill="1" applyBorder="1" applyAlignment="1" applyProtection="1">
      <alignment horizontal="center" vertical="center"/>
    </xf>
    <xf numFmtId="0" fontId="20" fillId="0" borderId="5" xfId="0" applyFont="1" applyFill="1" applyBorder="1" applyAlignment="1" applyProtection="1">
      <alignment vertical="center"/>
    </xf>
    <xf numFmtId="0" fontId="0" fillId="0" borderId="39" xfId="0" applyFill="1" applyBorder="1" applyAlignment="1" applyProtection="1">
      <alignment vertical="center"/>
    </xf>
    <xf numFmtId="0" fontId="20" fillId="0" borderId="4" xfId="0" applyFont="1" applyFill="1" applyBorder="1" applyAlignment="1" applyProtection="1">
      <alignment vertical="center"/>
    </xf>
    <xf numFmtId="0" fontId="0" fillId="0" borderId="20" xfId="0" applyFill="1" applyBorder="1" applyAlignment="1" applyProtection="1">
      <alignment vertical="center"/>
    </xf>
    <xf numFmtId="0" fontId="64" fillId="3" borderId="7" xfId="0" applyFont="1" applyFill="1" applyBorder="1" applyAlignment="1" applyProtection="1">
      <alignment vertical="center"/>
      <protection locked="0"/>
    </xf>
    <xf numFmtId="0" fontId="56" fillId="3" borderId="8" xfId="0" applyFont="1" applyFill="1" applyBorder="1" applyAlignment="1" applyProtection="1">
      <alignment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9" fillId="0" borderId="35" xfId="0" applyFont="1" applyBorder="1" applyAlignment="1" applyProtection="1">
      <alignment horizontal="center" vertical="center" wrapText="1"/>
    </xf>
    <xf numFmtId="0" fontId="56" fillId="0" borderId="2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10" xfId="0" applyFont="1" applyBorder="1" applyAlignment="1">
      <alignment horizontal="center" vertical="center" shrinkToFit="1"/>
    </xf>
    <xf numFmtId="0" fontId="3" fillId="0" borderId="29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9" xfId="0" applyFont="1" applyBorder="1" applyAlignment="1">
      <alignment horizontal="distributed" vertical="distributed" shrinkToFit="1"/>
    </xf>
    <xf numFmtId="0" fontId="0" fillId="0" borderId="3" xfId="0" applyBorder="1" applyAlignment="1">
      <alignment horizontal="distributed" vertical="distributed"/>
    </xf>
    <xf numFmtId="0" fontId="0" fillId="0" borderId="10" xfId="0" applyBorder="1" applyAlignment="1">
      <alignment horizontal="distributed" vertical="distributed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0" fontId="3" fillId="0" borderId="6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3" fillId="0" borderId="0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3" fillId="2" borderId="0" xfId="0" applyFont="1" applyFill="1" applyAlignment="1" applyProtection="1">
      <alignment horizontal="left" vertical="center"/>
    </xf>
    <xf numFmtId="0" fontId="0" fillId="2" borderId="0" xfId="0" applyFill="1" applyAlignment="1" applyProtection="1">
      <alignment horizontal="left" vertical="center"/>
    </xf>
    <xf numFmtId="0" fontId="3" fillId="2" borderId="29" xfId="0" applyFont="1" applyFill="1" applyBorder="1" applyAlignment="1" applyProtection="1">
      <alignment horizontal="center" vertical="center"/>
    </xf>
    <xf numFmtId="0" fontId="3" fillId="13" borderId="9" xfId="0" applyFont="1" applyFill="1" applyBorder="1" applyAlignment="1" applyProtection="1">
      <alignment horizontal="center" vertical="center"/>
      <protection locked="0"/>
    </xf>
    <xf numFmtId="0" fontId="3" fillId="13" borderId="3" xfId="0" applyFont="1" applyFill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vertical="center"/>
      <protection locked="0"/>
    </xf>
    <xf numFmtId="0" fontId="0" fillId="3" borderId="7" xfId="0" applyFill="1" applyBorder="1" applyAlignment="1" applyProtection="1">
      <alignment vertical="center"/>
      <protection locked="0"/>
    </xf>
    <xf numFmtId="0" fontId="0" fillId="3" borderId="4" xfId="0" applyFill="1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0" fillId="3" borderId="8" xfId="0" applyFill="1" applyBorder="1" applyAlignment="1" applyProtection="1">
      <alignment vertical="center"/>
      <protection locked="0"/>
    </xf>
    <xf numFmtId="0" fontId="3" fillId="17" borderId="5" xfId="0" applyFont="1" applyFill="1" applyBorder="1" applyAlignment="1" applyProtection="1">
      <alignment horizontal="center" vertical="center"/>
    </xf>
    <xf numFmtId="0" fontId="0" fillId="17" borderId="6" xfId="0" applyFill="1" applyBorder="1" applyAlignment="1" applyProtection="1">
      <alignment vertical="center"/>
    </xf>
    <xf numFmtId="0" fontId="0" fillId="17" borderId="7" xfId="0" applyFill="1" applyBorder="1" applyAlignment="1" applyProtection="1">
      <alignment vertical="center"/>
    </xf>
    <xf numFmtId="0" fontId="0" fillId="17" borderId="4" xfId="0" applyFill="1" applyBorder="1" applyAlignment="1" applyProtection="1">
      <alignment vertical="center"/>
    </xf>
    <xf numFmtId="0" fontId="0" fillId="17" borderId="1" xfId="0" applyFill="1" applyBorder="1" applyAlignment="1" applyProtection="1">
      <alignment vertical="center"/>
    </xf>
    <xf numFmtId="0" fontId="0" fillId="17" borderId="8" xfId="0" applyFill="1" applyBorder="1" applyAlignment="1" applyProtection="1">
      <alignment vertical="center"/>
    </xf>
    <xf numFmtId="0" fontId="7" fillId="2" borderId="21" xfId="0" applyFont="1" applyFill="1" applyBorder="1" applyAlignment="1" applyProtection="1">
      <alignment horizontal="center" vertical="center"/>
    </xf>
    <xf numFmtId="0" fontId="7" fillId="2" borderId="16" xfId="0" applyFont="1" applyFill="1" applyBorder="1" applyAlignment="1" applyProtection="1">
      <alignment horizontal="center" vertical="center"/>
    </xf>
    <xf numFmtId="0" fontId="7" fillId="2" borderId="25" xfId="0" applyFont="1" applyFill="1" applyBorder="1" applyAlignment="1" applyProtection="1">
      <alignment horizontal="center" vertical="center"/>
    </xf>
    <xf numFmtId="0" fontId="7" fillId="2" borderId="31" xfId="0" applyFont="1" applyFill="1" applyBorder="1" applyAlignment="1" applyProtection="1">
      <alignment horizontal="center" vertical="center"/>
    </xf>
    <xf numFmtId="0" fontId="7" fillId="2" borderId="32" xfId="0" applyFont="1" applyFill="1" applyBorder="1" applyAlignment="1" applyProtection="1">
      <alignment horizontal="center" vertical="center"/>
    </xf>
    <xf numFmtId="0" fontId="7" fillId="2" borderId="33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8" fillId="17" borderId="0" xfId="0" applyFont="1" applyFill="1" applyBorder="1" applyAlignment="1" applyProtection="1">
      <alignment horizontal="center" vertical="center"/>
    </xf>
    <xf numFmtId="0" fontId="8" fillId="17" borderId="0" xfId="0" applyFont="1" applyFill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17" borderId="0" xfId="0" applyFont="1" applyFill="1" applyAlignment="1" applyProtection="1">
      <alignment vertical="center"/>
    </xf>
    <xf numFmtId="0" fontId="8" fillId="2" borderId="0" xfId="0" applyFont="1" applyFill="1" applyAlignment="1" applyProtection="1">
      <alignment vertical="center" shrinkToFit="1"/>
    </xf>
    <xf numFmtId="0" fontId="44" fillId="0" borderId="0" xfId="0" applyFont="1" applyAlignment="1" applyProtection="1">
      <alignment vertical="center" shrinkToFit="1"/>
    </xf>
    <xf numFmtId="0" fontId="8" fillId="17" borderId="0" xfId="0" applyFont="1" applyFill="1" applyAlignment="1" applyProtection="1">
      <alignment vertical="center" shrinkToFit="1"/>
    </xf>
    <xf numFmtId="0" fontId="44" fillId="17" borderId="0" xfId="0" applyFont="1" applyFill="1" applyAlignment="1" applyProtection="1">
      <alignment vertical="center" shrinkToFit="1"/>
    </xf>
    <xf numFmtId="0" fontId="33" fillId="16" borderId="0" xfId="0" applyFont="1" applyFill="1" applyBorder="1" applyAlignment="1" applyProtection="1">
      <alignment horizontal="center" vertical="center" wrapText="1" shrinkToFit="1"/>
    </xf>
    <xf numFmtId="0" fontId="0" fillId="16" borderId="0" xfId="0" applyFill="1" applyBorder="1" applyAlignment="1" applyProtection="1">
      <alignment vertical="center" wrapText="1"/>
    </xf>
    <xf numFmtId="0" fontId="3" fillId="17" borderId="0" xfId="0" applyFont="1" applyFill="1" applyAlignment="1" applyProtection="1">
      <alignment horizontal="center" vertical="center"/>
    </xf>
    <xf numFmtId="0" fontId="0" fillId="17" borderId="0" xfId="0" applyFill="1" applyAlignment="1" applyProtection="1">
      <alignment horizontal="center" vertical="center"/>
    </xf>
    <xf numFmtId="0" fontId="0" fillId="17" borderId="1" xfId="0" applyFill="1" applyBorder="1" applyAlignment="1" applyProtection="1">
      <alignment horizontal="center" vertical="center"/>
    </xf>
    <xf numFmtId="0" fontId="3" fillId="17" borderId="1" xfId="0" applyFont="1" applyFill="1" applyBorder="1" applyAlignment="1" applyProtection="1">
      <alignment horizontal="center" vertical="center"/>
    </xf>
    <xf numFmtId="176" fontId="11" fillId="2" borderId="1" xfId="0" applyNumberFormat="1" applyFont="1" applyFill="1" applyBorder="1" applyAlignment="1" applyProtection="1">
      <alignment horizontal="right" vertical="center"/>
    </xf>
    <xf numFmtId="176" fontId="11" fillId="2" borderId="1" xfId="0" applyNumberFormat="1" applyFont="1" applyFill="1" applyBorder="1" applyAlignment="1" applyProtection="1">
      <alignment horizontal="center" vertical="center"/>
    </xf>
    <xf numFmtId="176" fontId="11" fillId="2" borderId="1" xfId="0" applyNumberFormat="1" applyFont="1" applyFill="1" applyBorder="1" applyAlignment="1" applyProtection="1">
      <alignment horizontal="left" vertical="center"/>
    </xf>
    <xf numFmtId="176" fontId="11" fillId="17" borderId="1" xfId="0" applyNumberFormat="1" applyFont="1" applyFill="1" applyBorder="1" applyAlignment="1" applyProtection="1">
      <alignment horizontal="right" vertical="center"/>
    </xf>
    <xf numFmtId="176" fontId="11" fillId="17" borderId="1" xfId="0" applyNumberFormat="1" applyFont="1" applyFill="1" applyBorder="1" applyAlignment="1" applyProtection="1">
      <alignment horizontal="center" vertical="center"/>
    </xf>
    <xf numFmtId="176" fontId="11" fillId="17" borderId="1" xfId="0" applyNumberFormat="1" applyFont="1" applyFill="1" applyBorder="1" applyAlignment="1" applyProtection="1">
      <alignment horizontal="left" vertical="center"/>
    </xf>
    <xf numFmtId="0" fontId="3" fillId="2" borderId="28" xfId="0" applyFont="1" applyFill="1" applyBorder="1" applyAlignment="1" applyProtection="1">
      <alignment horizontal="center" vertical="center"/>
    </xf>
    <xf numFmtId="0" fontId="3" fillId="17" borderId="29" xfId="0" applyFont="1" applyFill="1" applyBorder="1" applyAlignment="1" applyProtection="1">
      <alignment horizontal="center" vertical="center"/>
    </xf>
    <xf numFmtId="0" fontId="3" fillId="17" borderId="9" xfId="0" applyFont="1" applyFill="1" applyBorder="1" applyAlignment="1" applyProtection="1">
      <alignment horizontal="center" vertical="center"/>
    </xf>
    <xf numFmtId="0" fontId="3" fillId="17" borderId="28" xfId="0" applyFont="1" applyFill="1" applyBorder="1" applyAlignment="1" applyProtection="1">
      <alignment horizontal="center" vertical="center"/>
    </xf>
    <xf numFmtId="0" fontId="3" fillId="17" borderId="35" xfId="0" applyFont="1" applyFill="1" applyBorder="1" applyAlignment="1" applyProtection="1">
      <alignment horizontal="center" vertical="center"/>
    </xf>
    <xf numFmtId="0" fontId="3" fillId="17" borderId="38" xfId="0" applyFont="1" applyFill="1" applyBorder="1" applyAlignment="1" applyProtection="1">
      <alignment horizontal="center" vertical="center"/>
    </xf>
    <xf numFmtId="0" fontId="3" fillId="2" borderId="72" xfId="0" applyFont="1" applyFill="1" applyBorder="1" applyAlignment="1" applyProtection="1">
      <alignment horizontal="center" vertical="center"/>
    </xf>
    <xf numFmtId="0" fontId="3" fillId="2" borderId="73" xfId="0" applyFont="1" applyFill="1" applyBorder="1" applyAlignment="1" applyProtection="1">
      <alignment horizontal="center" vertical="center"/>
    </xf>
    <xf numFmtId="0" fontId="3" fillId="2" borderId="74" xfId="0" applyFont="1" applyFill="1" applyBorder="1" applyAlignment="1" applyProtection="1">
      <alignment horizontal="center" vertical="center"/>
    </xf>
    <xf numFmtId="0" fontId="3" fillId="17" borderId="72" xfId="0" applyFont="1" applyFill="1" applyBorder="1" applyAlignment="1" applyProtection="1">
      <alignment horizontal="center" vertical="center"/>
    </xf>
    <xf numFmtId="0" fontId="3" fillId="17" borderId="73" xfId="0" applyFont="1" applyFill="1" applyBorder="1" applyAlignment="1" applyProtection="1">
      <alignment horizontal="center" vertical="center"/>
    </xf>
    <xf numFmtId="0" fontId="3" fillId="17" borderId="74" xfId="0" applyFont="1" applyFill="1" applyBorder="1" applyAlignment="1" applyProtection="1">
      <alignment horizontal="center" vertical="center"/>
    </xf>
    <xf numFmtId="0" fontId="3" fillId="2" borderId="35" xfId="0" applyFont="1" applyFill="1" applyBorder="1" applyAlignment="1" applyProtection="1">
      <alignment horizontal="center" vertical="center"/>
    </xf>
    <xf numFmtId="0" fontId="3" fillId="2" borderId="5" xfId="0" applyFont="1" applyFill="1" applyBorder="1" applyAlignment="1" applyProtection="1">
      <alignment horizontal="center" vertical="center"/>
    </xf>
    <xf numFmtId="0" fontId="3" fillId="2" borderId="38" xfId="0" applyFont="1" applyFill="1" applyBorder="1" applyAlignment="1" applyProtection="1">
      <alignment horizontal="center" vertical="center"/>
    </xf>
    <xf numFmtId="0" fontId="3" fillId="16" borderId="0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/>
    </xf>
    <xf numFmtId="0" fontId="3" fillId="2" borderId="8" xfId="0" applyFont="1" applyFill="1" applyBorder="1" applyAlignment="1" applyProtection="1">
      <alignment horizontal="center" vertical="center"/>
    </xf>
    <xf numFmtId="0" fontId="51" fillId="17" borderId="6" xfId="0" applyFont="1" applyFill="1" applyBorder="1" applyAlignment="1" applyProtection="1">
      <alignment horizontal="left" vertical="top" shrinkToFit="1"/>
    </xf>
    <xf numFmtId="0" fontId="3" fillId="17" borderId="0" xfId="0" applyFont="1" applyFill="1" applyAlignment="1" applyProtection="1">
      <alignment vertical="center" shrinkToFit="1"/>
    </xf>
    <xf numFmtId="0" fontId="0" fillId="17" borderId="0" xfId="0" applyFill="1" applyAlignment="1" applyProtection="1">
      <alignment vertical="center" shrinkToFit="1"/>
    </xf>
    <xf numFmtId="0" fontId="51" fillId="0" borderId="6" xfId="0" applyFont="1" applyFill="1" applyBorder="1" applyAlignment="1" applyProtection="1">
      <alignment horizontal="left" vertical="top" shrinkToFit="1"/>
    </xf>
    <xf numFmtId="0" fontId="7" fillId="3" borderId="5" xfId="0" applyFont="1" applyFill="1" applyBorder="1" applyAlignment="1" applyProtection="1">
      <alignment vertical="center" shrinkToFit="1"/>
      <protection locked="0"/>
    </xf>
    <xf numFmtId="0" fontId="7" fillId="3" borderId="6" xfId="0" applyFont="1" applyFill="1" applyBorder="1" applyAlignment="1" applyProtection="1">
      <alignment vertical="center" shrinkToFit="1"/>
      <protection locked="0"/>
    </xf>
    <xf numFmtId="0" fontId="7" fillId="3" borderId="7" xfId="0" applyFont="1" applyFill="1" applyBorder="1" applyAlignment="1" applyProtection="1">
      <alignment vertical="center" shrinkToFit="1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4" fillId="0" borderId="1" xfId="0" applyFont="1" applyBorder="1" applyAlignment="1" applyProtection="1">
      <alignment vertical="center"/>
      <protection locked="0"/>
    </xf>
    <xf numFmtId="0" fontId="14" fillId="0" borderId="8" xfId="0" applyFont="1" applyBorder="1" applyAlignment="1" applyProtection="1">
      <alignment vertical="center"/>
      <protection locked="0"/>
    </xf>
    <xf numFmtId="0" fontId="7" fillId="17" borderId="5" xfId="0" applyFont="1" applyFill="1" applyBorder="1" applyAlignment="1" applyProtection="1">
      <alignment vertical="center" shrinkToFit="1"/>
    </xf>
    <xf numFmtId="0" fontId="7" fillId="17" borderId="6" xfId="0" applyFont="1" applyFill="1" applyBorder="1" applyAlignment="1" applyProtection="1">
      <alignment vertical="center" shrinkToFit="1"/>
    </xf>
    <xf numFmtId="0" fontId="7" fillId="17" borderId="7" xfId="0" applyFont="1" applyFill="1" applyBorder="1" applyAlignment="1" applyProtection="1">
      <alignment vertical="center" shrinkToFit="1"/>
    </xf>
    <xf numFmtId="0" fontId="14" fillId="17" borderId="4" xfId="0" applyFont="1" applyFill="1" applyBorder="1" applyAlignment="1" applyProtection="1">
      <alignment vertical="center"/>
    </xf>
    <xf numFmtId="0" fontId="14" fillId="17" borderId="1" xfId="0" applyFont="1" applyFill="1" applyBorder="1" applyAlignment="1" applyProtection="1">
      <alignment vertical="center"/>
    </xf>
    <xf numFmtId="0" fontId="14" fillId="17" borderId="8" xfId="0" applyFont="1" applyFill="1" applyBorder="1" applyAlignment="1" applyProtection="1">
      <alignment vertical="center"/>
    </xf>
    <xf numFmtId="0" fontId="65" fillId="2" borderId="0" xfId="0" applyFont="1" applyFill="1" applyAlignment="1" applyProtection="1">
      <alignment vertical="center" shrinkToFit="1"/>
    </xf>
    <xf numFmtId="0" fontId="65" fillId="17" borderId="0" xfId="0" applyFont="1" applyFill="1" applyAlignment="1" applyProtection="1">
      <alignment vertical="center" shrinkToFit="1"/>
    </xf>
    <xf numFmtId="0" fontId="22" fillId="2" borderId="5" xfId="0" applyFont="1" applyFill="1" applyBorder="1" applyAlignment="1" applyProtection="1">
      <alignment horizontal="center" vertical="center" shrinkToFit="1"/>
    </xf>
    <xf numFmtId="0" fontId="22" fillId="2" borderId="7" xfId="0" applyFont="1" applyFill="1" applyBorder="1" applyAlignment="1" applyProtection="1">
      <alignment horizontal="center" vertical="center" shrinkToFit="1"/>
    </xf>
    <xf numFmtId="0" fontId="22" fillId="2" borderId="4" xfId="0" applyFont="1" applyFill="1" applyBorder="1" applyAlignment="1" applyProtection="1">
      <alignment horizontal="center" vertical="center" shrinkToFit="1"/>
    </xf>
    <xf numFmtId="0" fontId="22" fillId="2" borderId="8" xfId="0" applyFont="1" applyFill="1" applyBorder="1" applyAlignment="1" applyProtection="1">
      <alignment horizontal="center" vertical="center" shrinkToFit="1"/>
    </xf>
    <xf numFmtId="0" fontId="22" fillId="2" borderId="29" xfId="0" applyFont="1" applyFill="1" applyBorder="1" applyAlignment="1" applyProtection="1">
      <alignment horizontal="center" vertical="center" wrapText="1"/>
    </xf>
    <xf numFmtId="0" fontId="22" fillId="2" borderId="29" xfId="0" applyFont="1" applyFill="1" applyBorder="1" applyAlignment="1" applyProtection="1">
      <alignment horizontal="center" vertical="center"/>
    </xf>
    <xf numFmtId="0" fontId="46" fillId="2" borderId="29" xfId="0" applyFont="1" applyFill="1" applyBorder="1" applyAlignment="1" applyProtection="1">
      <alignment horizontal="center" vertical="center"/>
    </xf>
    <xf numFmtId="0" fontId="46" fillId="2" borderId="35" xfId="0" applyFont="1" applyFill="1" applyBorder="1" applyAlignment="1" applyProtection="1">
      <alignment horizontal="center" vertical="center"/>
    </xf>
    <xf numFmtId="0" fontId="47" fillId="2" borderId="29" xfId="0" applyFont="1" applyFill="1" applyBorder="1" applyAlignment="1" applyProtection="1">
      <alignment horizontal="center" vertical="center"/>
    </xf>
    <xf numFmtId="0" fontId="47" fillId="2" borderId="35" xfId="0" applyFont="1" applyFill="1" applyBorder="1" applyAlignment="1" applyProtection="1">
      <alignment horizontal="center" vertical="center"/>
    </xf>
    <xf numFmtId="0" fontId="48" fillId="2" borderId="29" xfId="0" applyFont="1" applyFill="1" applyBorder="1" applyAlignment="1" applyProtection="1">
      <alignment horizontal="center" vertical="center" textRotation="255"/>
    </xf>
    <xf numFmtId="0" fontId="48" fillId="2" borderId="35" xfId="0" applyFont="1" applyFill="1" applyBorder="1" applyAlignment="1" applyProtection="1">
      <alignment horizontal="center" vertical="center" textRotation="255"/>
    </xf>
    <xf numFmtId="0" fontId="48" fillId="2" borderId="29" xfId="0" applyFont="1" applyFill="1" applyBorder="1" applyAlignment="1" applyProtection="1">
      <alignment horizontal="center" vertical="center"/>
    </xf>
    <xf numFmtId="0" fontId="48" fillId="2" borderId="35" xfId="0" applyFont="1" applyFill="1" applyBorder="1" applyAlignment="1" applyProtection="1">
      <alignment horizontal="center" vertical="center"/>
    </xf>
    <xf numFmtId="0" fontId="47" fillId="2" borderId="29" xfId="0" applyFont="1" applyFill="1" applyBorder="1" applyAlignment="1" applyProtection="1">
      <alignment horizontal="center" vertical="center" wrapText="1"/>
    </xf>
    <xf numFmtId="0" fontId="47" fillId="2" borderId="35" xfId="0" applyFont="1" applyFill="1" applyBorder="1" applyAlignment="1" applyProtection="1">
      <alignment horizontal="center" vertical="center" wrapText="1"/>
    </xf>
    <xf numFmtId="0" fontId="22" fillId="2" borderId="29" xfId="0" applyFont="1" applyFill="1" applyBorder="1" applyAlignment="1" applyProtection="1">
      <alignment horizontal="center" vertical="center" textRotation="255"/>
    </xf>
    <xf numFmtId="0" fontId="49" fillId="2" borderId="5" xfId="0" applyFont="1" applyFill="1" applyBorder="1" applyAlignment="1" applyProtection="1">
      <alignment horizontal="center" vertical="center" wrapText="1"/>
    </xf>
    <xf numFmtId="0" fontId="49" fillId="2" borderId="6" xfId="0" applyFont="1" applyFill="1" applyBorder="1" applyAlignment="1" applyProtection="1">
      <alignment horizontal="center" vertical="center"/>
    </xf>
    <xf numFmtId="0" fontId="49" fillId="2" borderId="7" xfId="0" applyFont="1" applyFill="1" applyBorder="1" applyAlignment="1" applyProtection="1">
      <alignment horizontal="center" vertical="center"/>
    </xf>
    <xf numFmtId="0" fontId="49" fillId="2" borderId="2" xfId="0" applyFont="1" applyFill="1" applyBorder="1" applyAlignment="1" applyProtection="1">
      <alignment horizontal="center" vertical="center"/>
    </xf>
    <xf numFmtId="0" fontId="49" fillId="2" borderId="0" xfId="0" applyFont="1" applyFill="1" applyBorder="1" applyAlignment="1" applyProtection="1">
      <alignment horizontal="center" vertical="center"/>
    </xf>
    <xf numFmtId="0" fontId="49" fillId="2" borderId="11" xfId="0" applyFont="1" applyFill="1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22" fillId="2" borderId="9" xfId="0" applyFont="1" applyFill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left" vertical="top"/>
      <protection locked="0"/>
    </xf>
    <xf numFmtId="0" fontId="3" fillId="3" borderId="1" xfId="0" applyFont="1" applyFill="1" applyBorder="1" applyAlignment="1" applyProtection="1">
      <alignment horizontal="left" vertical="top"/>
      <protection locked="0"/>
    </xf>
    <xf numFmtId="0" fontId="3" fillId="3" borderId="8" xfId="0" applyFont="1" applyFill="1" applyBorder="1" applyAlignment="1" applyProtection="1">
      <alignment horizontal="left" vertical="top"/>
      <protection locked="0"/>
    </xf>
    <xf numFmtId="0" fontId="3" fillId="3" borderId="4" xfId="0" applyFont="1" applyFill="1" applyBorder="1" applyAlignment="1" applyProtection="1">
      <alignment horizontal="left" vertical="top"/>
    </xf>
    <xf numFmtId="0" fontId="3" fillId="3" borderId="1" xfId="0" applyFont="1" applyFill="1" applyBorder="1" applyAlignment="1" applyProtection="1">
      <alignment horizontal="left" vertical="top"/>
    </xf>
    <xf numFmtId="0" fontId="3" fillId="3" borderId="8" xfId="0" applyFont="1" applyFill="1" applyBorder="1" applyAlignment="1" applyProtection="1">
      <alignment horizontal="left" vertical="top"/>
    </xf>
    <xf numFmtId="0" fontId="65" fillId="0" borderId="0" xfId="0" applyFont="1" applyFill="1" applyAlignment="1" applyProtection="1">
      <alignment vertical="center" shrinkToFit="1"/>
    </xf>
    <xf numFmtId="0" fontId="0" fillId="0" borderId="6" xfId="0" applyFill="1" applyBorder="1" applyAlignment="1" applyProtection="1">
      <alignment vertical="center"/>
    </xf>
    <xf numFmtId="0" fontId="3" fillId="0" borderId="0" xfId="0" applyFont="1" applyFill="1" applyAlignment="1" applyProtection="1">
      <alignment vertical="center" shrinkToFit="1"/>
    </xf>
    <xf numFmtId="0" fontId="0" fillId="0" borderId="0" xfId="0" applyFill="1" applyAlignment="1" applyProtection="1">
      <alignment vertical="center" shrinkToFit="1"/>
    </xf>
    <xf numFmtId="0" fontId="14" fillId="3" borderId="4" xfId="0" applyFont="1" applyFill="1" applyBorder="1" applyAlignment="1" applyProtection="1">
      <alignment vertical="center"/>
      <protection locked="0"/>
    </xf>
    <xf numFmtId="0" fontId="14" fillId="3" borderId="1" xfId="0" applyFont="1" applyFill="1" applyBorder="1" applyAlignment="1" applyProtection="1">
      <alignment vertical="center"/>
      <protection locked="0"/>
    </xf>
    <xf numFmtId="0" fontId="14" fillId="3" borderId="8" xfId="0" applyFont="1" applyFill="1" applyBorder="1" applyAlignment="1" applyProtection="1">
      <alignment vertical="center"/>
      <protection locked="0"/>
    </xf>
    <xf numFmtId="0" fontId="3" fillId="0" borderId="35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38" xfId="0" applyFont="1" applyFill="1" applyBorder="1" applyAlignment="1" applyProtection="1">
      <alignment horizontal="center" vertical="center"/>
    </xf>
    <xf numFmtId="0" fontId="3" fillId="0" borderId="72" xfId="0" applyFont="1" applyFill="1" applyBorder="1" applyAlignment="1" applyProtection="1">
      <alignment horizontal="center" vertical="center"/>
    </xf>
    <xf numFmtId="0" fontId="3" fillId="0" borderId="73" xfId="0" applyFont="1" applyFill="1" applyBorder="1" applyAlignment="1" applyProtection="1">
      <alignment horizontal="center" vertical="center"/>
    </xf>
    <xf numFmtId="0" fontId="3" fillId="0" borderId="74" xfId="0" applyFont="1" applyFill="1" applyBorder="1" applyAlignment="1" applyProtection="1">
      <alignment horizontal="center" vertical="center"/>
    </xf>
    <xf numFmtId="0" fontId="3" fillId="0" borderId="29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28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176" fontId="11" fillId="0" borderId="1" xfId="0" applyNumberFormat="1" applyFont="1" applyFill="1" applyBorder="1" applyAlignment="1" applyProtection="1">
      <alignment horizontal="right" vertical="center"/>
    </xf>
    <xf numFmtId="176" fontId="11" fillId="0" borderId="1" xfId="0" applyNumberFormat="1" applyFont="1" applyFill="1" applyBorder="1" applyAlignment="1" applyProtection="1">
      <alignment horizontal="center" vertical="center"/>
    </xf>
    <xf numFmtId="176" fontId="11" fillId="0" borderId="1" xfId="0" applyNumberFormat="1" applyFont="1" applyFill="1" applyBorder="1" applyAlignment="1" applyProtection="1">
      <alignment horizontal="left" vertical="center"/>
    </xf>
    <xf numFmtId="0" fontId="8" fillId="0" borderId="0" xfId="0" applyFont="1" applyFill="1" applyAlignment="1" applyProtection="1">
      <alignment vertical="center" shrinkToFit="1"/>
    </xf>
    <xf numFmtId="0" fontId="44" fillId="0" borderId="0" xfId="0" applyFont="1" applyFill="1" applyAlignment="1" applyProtection="1">
      <alignment vertical="center" shrinkToFit="1"/>
    </xf>
    <xf numFmtId="0" fontId="8" fillId="0" borderId="0" xfId="0" applyFont="1" applyFill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3" fillId="0" borderId="0" xfId="0" applyFont="1" applyBorder="1" applyAlignment="1" applyProtection="1">
      <alignment vertical="center" shrinkToFit="1"/>
    </xf>
    <xf numFmtId="0" fontId="0" fillId="0" borderId="0" xfId="0" applyAlignment="1">
      <alignment vertical="center" shrinkToFit="1"/>
    </xf>
    <xf numFmtId="0" fontId="0" fillId="0" borderId="34" xfId="0" applyBorder="1" applyAlignment="1">
      <alignment vertical="center" shrinkToFit="1"/>
    </xf>
    <xf numFmtId="0" fontId="39" fillId="2" borderId="21" xfId="0" applyFont="1" applyFill="1" applyBorder="1" applyAlignment="1" applyProtection="1">
      <alignment horizontal="center" vertical="center" textRotation="255" shrinkToFit="1"/>
    </xf>
    <xf numFmtId="0" fontId="39" fillId="2" borderId="17" xfId="0" applyFont="1" applyFill="1" applyBorder="1" applyAlignment="1" applyProtection="1">
      <alignment horizontal="center" vertical="center" textRotation="255" shrinkToFit="1"/>
    </xf>
    <xf numFmtId="0" fontId="39" fillId="2" borderId="75" xfId="0" applyFont="1" applyFill="1" applyBorder="1" applyAlignment="1" applyProtection="1">
      <alignment horizontal="center" vertical="center" textRotation="255" shrinkToFit="1"/>
    </xf>
    <xf numFmtId="0" fontId="39" fillId="2" borderId="11" xfId="0" applyFont="1" applyFill="1" applyBorder="1" applyAlignment="1" applyProtection="1">
      <alignment horizontal="center" vertical="center" textRotation="255" shrinkToFit="1"/>
    </xf>
    <xf numFmtId="0" fontId="39" fillId="2" borderId="31" xfId="0" applyFont="1" applyFill="1" applyBorder="1" applyAlignment="1" applyProtection="1">
      <alignment horizontal="center" vertical="center" textRotation="255" shrinkToFit="1"/>
    </xf>
    <xf numFmtId="0" fontId="39" fillId="2" borderId="80" xfId="0" applyFont="1" applyFill="1" applyBorder="1" applyAlignment="1" applyProtection="1">
      <alignment horizontal="center" vertical="center" textRotation="255" shrinkToFit="1"/>
    </xf>
    <xf numFmtId="0" fontId="7" fillId="2" borderId="81" xfId="0" applyFont="1" applyFill="1" applyBorder="1" applyAlignment="1" applyProtection="1">
      <alignment horizontal="center" vertical="center"/>
    </xf>
    <xf numFmtId="0" fontId="7" fillId="2" borderId="8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 shrinkToFit="1"/>
    </xf>
    <xf numFmtId="0" fontId="3" fillId="2" borderId="76" xfId="0" applyFont="1" applyFill="1" applyBorder="1" applyAlignment="1" applyProtection="1">
      <alignment horizontal="center" vertical="center" shrinkToFit="1"/>
    </xf>
    <xf numFmtId="0" fontId="0" fillId="2" borderId="76" xfId="0" applyFill="1" applyBorder="1" applyAlignment="1" applyProtection="1">
      <alignment horizontal="center" vertical="center" shrinkToFit="1"/>
    </xf>
    <xf numFmtId="0" fontId="0" fillId="2" borderId="77" xfId="0" applyFill="1" applyBorder="1" applyAlignment="1" applyProtection="1">
      <alignment horizontal="center" vertical="center" shrinkToFit="1"/>
    </xf>
    <xf numFmtId="0" fontId="0" fillId="2" borderId="78" xfId="0" applyFill="1" applyBorder="1" applyAlignment="1" applyProtection="1">
      <alignment horizontal="center" vertical="center" shrinkToFit="1"/>
    </xf>
    <xf numFmtId="0" fontId="3" fillId="2" borderId="79" xfId="0" applyFont="1" applyFill="1" applyBorder="1" applyAlignment="1" applyProtection="1">
      <alignment horizontal="center" vertical="center" shrinkToFit="1"/>
    </xf>
    <xf numFmtId="0" fontId="3" fillId="2" borderId="9" xfId="0" applyFont="1" applyFill="1" applyBorder="1" applyAlignment="1" applyProtection="1">
      <alignment horizontal="center" vertical="center" wrapText="1" shrinkToFit="1"/>
    </xf>
    <xf numFmtId="0" fontId="0" fillId="2" borderId="13" xfId="0" applyFill="1" applyBorder="1" applyAlignment="1" applyProtection="1">
      <alignment horizontal="center" vertical="center" shrinkToFit="1"/>
    </xf>
    <xf numFmtId="0" fontId="0" fillId="2" borderId="18" xfId="0" applyFill="1" applyBorder="1" applyAlignment="1" applyProtection="1">
      <alignment horizontal="center" vertical="center" shrinkToFit="1"/>
    </xf>
    <xf numFmtId="0" fontId="0" fillId="2" borderId="14" xfId="0" applyFill="1" applyBorder="1" applyAlignment="1" applyProtection="1">
      <alignment horizontal="center" vertical="center" shrinkToFit="1"/>
    </xf>
    <xf numFmtId="0" fontId="3" fillId="2" borderId="14" xfId="0" applyFont="1" applyFill="1" applyBorder="1" applyAlignment="1" applyProtection="1">
      <alignment horizontal="center" vertical="center" shrinkToFit="1"/>
    </xf>
    <xf numFmtId="0" fontId="3" fillId="2" borderId="82" xfId="0" applyFont="1" applyFill="1" applyBorder="1" applyAlignment="1" applyProtection="1">
      <alignment horizontal="center" vertical="center" shrinkToFit="1"/>
    </xf>
    <xf numFmtId="0" fontId="3" fillId="2" borderId="15" xfId="0" applyFont="1" applyFill="1" applyBorder="1" applyAlignment="1" applyProtection="1">
      <alignment horizontal="center" vertical="center" wrapText="1" shrinkToFit="1"/>
    </xf>
    <xf numFmtId="0" fontId="3" fillId="2" borderId="23" xfId="0" applyFont="1" applyFill="1" applyBorder="1" applyAlignment="1" applyProtection="1">
      <alignment horizontal="center" vertical="center" shrinkToFit="1"/>
    </xf>
    <xf numFmtId="0" fontId="0" fillId="13" borderId="3" xfId="0" applyFill="1" applyBorder="1" applyAlignment="1" applyProtection="1">
      <alignment horizontal="center" vertical="center" shrinkToFit="1"/>
      <protection locked="0"/>
    </xf>
    <xf numFmtId="0" fontId="0" fillId="13" borderId="10" xfId="0" applyFill="1" applyBorder="1" applyAlignment="1" applyProtection="1">
      <alignment horizontal="center" vertical="center" shrinkToFit="1"/>
      <protection locked="0"/>
    </xf>
    <xf numFmtId="0" fontId="62" fillId="0" borderId="0" xfId="0" applyFont="1" applyAlignment="1" applyProtection="1">
      <alignment horizontal="center" vertical="center"/>
    </xf>
    <xf numFmtId="177" fontId="45" fillId="0" borderId="0" xfId="0" applyNumberFormat="1" applyFont="1" applyFill="1" applyBorder="1" applyAlignment="1" applyProtection="1">
      <alignment horizontal="left" vertical="center"/>
    </xf>
    <xf numFmtId="0" fontId="3" fillId="0" borderId="24" xfId="0" applyFont="1" applyBorder="1" applyAlignment="1" applyProtection="1">
      <alignment horizontal="center" vertical="center"/>
    </xf>
    <xf numFmtId="0" fontId="40" fillId="2" borderId="85" xfId="0" applyFont="1" applyFill="1" applyBorder="1" applyAlignment="1" applyProtection="1">
      <alignment horizontal="center" vertical="center"/>
    </xf>
    <xf numFmtId="0" fontId="40" fillId="2" borderId="6" xfId="0" applyFont="1" applyFill="1" applyBorder="1" applyAlignment="1" applyProtection="1">
      <alignment horizontal="center" vertical="center"/>
    </xf>
    <xf numFmtId="0" fontId="40" fillId="2" borderId="31" xfId="0" applyFont="1" applyFill="1" applyBorder="1" applyAlignment="1" applyProtection="1">
      <alignment horizontal="center" vertical="center"/>
    </xf>
    <xf numFmtId="0" fontId="40" fillId="2" borderId="32" xfId="0" applyFont="1" applyFill="1" applyBorder="1" applyAlignment="1" applyProtection="1">
      <alignment horizontal="center" vertical="center"/>
    </xf>
    <xf numFmtId="0" fontId="40" fillId="2" borderId="80" xfId="0" applyFont="1" applyFill="1" applyBorder="1" applyAlignment="1" applyProtection="1">
      <alignment horizontal="center" vertical="center"/>
    </xf>
    <xf numFmtId="0" fontId="8" fillId="2" borderId="6" xfId="0" applyFont="1" applyFill="1" applyBorder="1" applyAlignment="1" applyProtection="1">
      <alignment horizontal="center" vertical="center"/>
    </xf>
    <xf numFmtId="0" fontId="8" fillId="2" borderId="32" xfId="0" applyFont="1" applyFill="1" applyBorder="1" applyAlignment="1" applyProtection="1">
      <alignment horizontal="center" vertical="center"/>
    </xf>
    <xf numFmtId="0" fontId="0" fillId="2" borderId="39" xfId="0" applyFill="1" applyBorder="1" applyAlignment="1" applyProtection="1">
      <alignment horizontal="center" vertical="center" shrinkToFit="1"/>
    </xf>
    <xf numFmtId="0" fontId="0" fillId="2" borderId="81" xfId="0" applyFill="1" applyBorder="1" applyAlignment="1" applyProtection="1">
      <alignment horizontal="center" vertical="center" shrinkToFit="1"/>
    </xf>
    <xf numFmtId="0" fontId="0" fillId="2" borderId="32" xfId="0" applyFill="1" applyBorder="1" applyAlignment="1" applyProtection="1">
      <alignment horizontal="center" vertical="center" shrinkToFit="1"/>
    </xf>
    <xf numFmtId="0" fontId="0" fillId="2" borderId="33" xfId="0" applyFill="1" applyBorder="1" applyAlignment="1" applyProtection="1">
      <alignment horizontal="center" vertical="center" shrinkToFit="1"/>
    </xf>
    <xf numFmtId="0" fontId="40" fillId="2" borderId="22" xfId="0" applyFont="1" applyFill="1" applyBorder="1" applyAlignment="1" applyProtection="1">
      <alignment horizontal="center" vertical="center"/>
    </xf>
    <xf numFmtId="0" fontId="40" fillId="2" borderId="1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0" fillId="2" borderId="20" xfId="0" applyFill="1" applyBorder="1" applyAlignment="1" applyProtection="1">
      <alignment horizontal="center" vertical="center" shrinkToFit="1"/>
    </xf>
    <xf numFmtId="0" fontId="0" fillId="2" borderId="34" xfId="0" applyFill="1" applyBorder="1" applyAlignment="1" applyProtection="1">
      <alignment horizontal="center" vertical="center" shrinkToFit="1"/>
    </xf>
    <xf numFmtId="0" fontId="40" fillId="2" borderId="75" xfId="0" applyFont="1" applyFill="1" applyBorder="1" applyAlignment="1" applyProtection="1">
      <alignment horizontal="center" vertical="center"/>
    </xf>
    <xf numFmtId="0" fontId="40" fillId="2" borderId="0" xfId="0" applyFont="1" applyFill="1" applyBorder="1" applyAlignment="1" applyProtection="1">
      <alignment horizontal="center" vertical="center"/>
    </xf>
    <xf numFmtId="0" fontId="40" fillId="2" borderId="11" xfId="0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horizontal="center" vertical="center"/>
    </xf>
    <xf numFmtId="0" fontId="7" fillId="2" borderId="11" xfId="0" applyFont="1" applyFill="1" applyBorder="1" applyAlignment="1" applyProtection="1">
      <alignment horizontal="center" vertical="center"/>
    </xf>
    <xf numFmtId="0" fontId="7" fillId="10" borderId="29" xfId="0" applyFont="1" applyFill="1" applyBorder="1" applyAlignment="1" applyProtection="1">
      <alignment horizontal="center" vertical="center"/>
      <protection locked="0"/>
    </xf>
    <xf numFmtId="0" fontId="7" fillId="10" borderId="35" xfId="0" applyFont="1" applyFill="1" applyBorder="1" applyAlignment="1" applyProtection="1">
      <alignment horizontal="center" vertical="center" shrinkToFit="1"/>
      <protection locked="0"/>
    </xf>
    <xf numFmtId="0" fontId="7" fillId="10" borderId="2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textRotation="255"/>
    </xf>
    <xf numFmtId="0" fontId="3" fillId="2" borderId="7" xfId="0" applyFont="1" applyFill="1" applyBorder="1" applyAlignment="1" applyProtection="1">
      <alignment horizontal="center" vertical="center" textRotation="255"/>
    </xf>
    <xf numFmtId="0" fontId="3" fillId="2" borderId="2" xfId="0" applyFont="1" applyFill="1" applyBorder="1" applyAlignment="1" applyProtection="1">
      <alignment horizontal="center" vertical="center" textRotation="255"/>
    </xf>
    <xf numFmtId="0" fontId="3" fillId="2" borderId="11" xfId="0" applyFont="1" applyFill="1" applyBorder="1" applyAlignment="1" applyProtection="1">
      <alignment horizontal="center" vertical="center" textRotation="255"/>
    </xf>
    <xf numFmtId="0" fontId="3" fillId="2" borderId="4" xfId="0" applyFont="1" applyFill="1" applyBorder="1" applyAlignment="1" applyProtection="1">
      <alignment horizontal="center" vertical="center" textRotation="255"/>
    </xf>
    <xf numFmtId="0" fontId="3" fillId="2" borderId="8" xfId="0" applyFont="1" applyFill="1" applyBorder="1" applyAlignment="1" applyProtection="1">
      <alignment horizontal="center" vertical="center" textRotation="255"/>
    </xf>
    <xf numFmtId="0" fontId="3" fillId="2" borderId="83" xfId="0" applyFont="1" applyFill="1" applyBorder="1" applyAlignment="1" applyProtection="1">
      <alignment horizontal="center" vertical="center"/>
    </xf>
    <xf numFmtId="0" fontId="3" fillId="2" borderId="26" xfId="0" applyFont="1" applyFill="1" applyBorder="1" applyAlignment="1" applyProtection="1">
      <alignment horizontal="center" vertical="center"/>
    </xf>
    <xf numFmtId="0" fontId="3" fillId="2" borderId="27" xfId="0" applyFont="1" applyFill="1" applyBorder="1" applyAlignment="1" applyProtection="1">
      <alignment horizontal="center" vertical="center"/>
    </xf>
    <xf numFmtId="0" fontId="0" fillId="2" borderId="25" xfId="0" applyFill="1" applyBorder="1" applyAlignment="1" applyProtection="1">
      <alignment horizontal="center" vertical="center"/>
    </xf>
    <xf numFmtId="0" fontId="0" fillId="2" borderId="20" xfId="0" applyFill="1" applyBorder="1" applyAlignment="1" applyProtection="1">
      <alignment horizontal="center" vertical="center"/>
    </xf>
    <xf numFmtId="0" fontId="3" fillId="2" borderId="13" xfId="0" applyFont="1" applyFill="1" applyBorder="1" applyAlignment="1" applyProtection="1">
      <alignment horizontal="center" vertical="center" shrinkToFit="1"/>
    </xf>
    <xf numFmtId="0" fontId="0" fillId="0" borderId="18" xfId="0" applyBorder="1" applyAlignment="1" applyProtection="1">
      <alignment horizontal="center" vertical="center" shrinkToFit="1"/>
    </xf>
    <xf numFmtId="0" fontId="3" fillId="2" borderId="18" xfId="0" applyFont="1" applyFill="1" applyBorder="1" applyAlignment="1" applyProtection="1">
      <alignment horizontal="center" vertical="center" shrinkToFit="1"/>
    </xf>
    <xf numFmtId="0" fontId="0" fillId="0" borderId="19" xfId="0" applyBorder="1" applyAlignment="1" applyProtection="1">
      <alignment horizontal="center" vertical="center" shrinkToFit="1"/>
    </xf>
    <xf numFmtId="0" fontId="11" fillId="2" borderId="16" xfId="0" applyFont="1" applyFill="1" applyBorder="1" applyAlignment="1" applyProtection="1">
      <alignment horizontal="center" vertical="center"/>
    </xf>
    <xf numFmtId="0" fontId="11" fillId="2" borderId="17" xfId="0" applyFont="1" applyFill="1" applyBorder="1" applyAlignment="1" applyProtection="1">
      <alignment horizontal="center" vertical="center"/>
    </xf>
    <xf numFmtId="0" fontId="11" fillId="2" borderId="22" xfId="0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 applyProtection="1">
      <alignment horizontal="center" vertical="center"/>
    </xf>
    <xf numFmtId="0" fontId="3" fillId="2" borderId="15" xfId="0" applyFont="1" applyFill="1" applyBorder="1" applyAlignment="1" applyProtection="1">
      <alignment horizontal="center" vertical="center" wrapText="1"/>
    </xf>
    <xf numFmtId="0" fontId="0" fillId="2" borderId="16" xfId="0" applyFill="1" applyBorder="1" applyAlignment="1" applyProtection="1">
      <alignment horizontal="center" vertical="center" wrapText="1"/>
    </xf>
    <xf numFmtId="0" fontId="0" fillId="2" borderId="17" xfId="0" applyFill="1" applyBorder="1" applyAlignment="1" applyProtection="1">
      <alignment horizontal="center" vertical="center" wrapText="1"/>
    </xf>
    <xf numFmtId="0" fontId="0" fillId="2" borderId="4" xfId="0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8" xfId="0" applyFill="1" applyBorder="1" applyAlignment="1" applyProtection="1">
      <alignment horizontal="center" vertical="center" wrapText="1"/>
    </xf>
  </cellXfs>
  <cellStyles count="4">
    <cellStyle name="桁区切り" xfId="3" builtinId="6"/>
    <cellStyle name="標準" xfId="0" builtinId="0"/>
    <cellStyle name="標準 2" xfId="1"/>
    <cellStyle name="未定義" xfId="2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66CCFF"/>
      <color rgb="FFCC66FF"/>
      <color rgb="FFFF99FF"/>
      <color rgb="FFFFCCCC"/>
      <color rgb="FFFFCCFF"/>
      <color rgb="FF6666FF"/>
      <color rgb="FFCC3399"/>
      <color rgb="FFFFCC99"/>
      <color rgb="FF00FF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45</xdr:row>
      <xdr:rowOff>95250</xdr:rowOff>
    </xdr:from>
    <xdr:to>
      <xdr:col>1</xdr:col>
      <xdr:colOff>76200</xdr:colOff>
      <xdr:row>46</xdr:row>
      <xdr:rowOff>95250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95250" y="3943350"/>
          <a:ext cx="142875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95250</xdr:colOff>
      <xdr:row>80</xdr:row>
      <xdr:rowOff>95250</xdr:rowOff>
    </xdr:from>
    <xdr:to>
      <xdr:col>1</xdr:col>
      <xdr:colOff>76200</xdr:colOff>
      <xdr:row>81</xdr:row>
      <xdr:rowOff>95250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95250" y="9839325"/>
          <a:ext cx="142875" cy="171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95250</xdr:colOff>
      <xdr:row>70</xdr:row>
      <xdr:rowOff>95250</xdr:rowOff>
    </xdr:from>
    <xdr:to>
      <xdr:col>1</xdr:col>
      <xdr:colOff>76200</xdr:colOff>
      <xdr:row>71</xdr:row>
      <xdr:rowOff>95250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95250" y="8096250"/>
          <a:ext cx="142875" cy="171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95250</xdr:colOff>
      <xdr:row>45</xdr:row>
      <xdr:rowOff>95250</xdr:rowOff>
    </xdr:from>
    <xdr:to>
      <xdr:col>1</xdr:col>
      <xdr:colOff>76200</xdr:colOff>
      <xdr:row>46</xdr:row>
      <xdr:rowOff>95250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95250" y="3943350"/>
          <a:ext cx="142875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95250</xdr:colOff>
      <xdr:row>80</xdr:row>
      <xdr:rowOff>95250</xdr:rowOff>
    </xdr:from>
    <xdr:to>
      <xdr:col>1</xdr:col>
      <xdr:colOff>76200</xdr:colOff>
      <xdr:row>81</xdr:row>
      <xdr:rowOff>95250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95250" y="9839325"/>
          <a:ext cx="142875" cy="171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95250</xdr:colOff>
      <xdr:row>70</xdr:row>
      <xdr:rowOff>95250</xdr:rowOff>
    </xdr:from>
    <xdr:to>
      <xdr:col>1</xdr:col>
      <xdr:colOff>76200</xdr:colOff>
      <xdr:row>71</xdr:row>
      <xdr:rowOff>95250</xdr:rowOff>
    </xdr:to>
    <xdr:sp macro="" textlink="">
      <xdr:nvSpPr>
        <xdr:cNvPr id="7" name="Rectangle 3"/>
        <xdr:cNvSpPr>
          <a:spLocks noChangeArrowheads="1"/>
        </xdr:cNvSpPr>
      </xdr:nvSpPr>
      <xdr:spPr bwMode="auto">
        <a:xfrm>
          <a:off x="95250" y="8096250"/>
          <a:ext cx="142875" cy="171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95250</xdr:colOff>
      <xdr:row>45</xdr:row>
      <xdr:rowOff>95250</xdr:rowOff>
    </xdr:from>
    <xdr:to>
      <xdr:col>1</xdr:col>
      <xdr:colOff>76200</xdr:colOff>
      <xdr:row>46</xdr:row>
      <xdr:rowOff>95250</xdr:rowOff>
    </xdr:to>
    <xdr:sp macro="" textlink="">
      <xdr:nvSpPr>
        <xdr:cNvPr id="8" name="Rectangle 1"/>
        <xdr:cNvSpPr>
          <a:spLocks noChangeArrowheads="1"/>
        </xdr:cNvSpPr>
      </xdr:nvSpPr>
      <xdr:spPr bwMode="auto">
        <a:xfrm>
          <a:off x="95250" y="7172325"/>
          <a:ext cx="142875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95250</xdr:colOff>
      <xdr:row>80</xdr:row>
      <xdr:rowOff>95250</xdr:rowOff>
    </xdr:from>
    <xdr:to>
      <xdr:col>1</xdr:col>
      <xdr:colOff>76200</xdr:colOff>
      <xdr:row>81</xdr:row>
      <xdr:rowOff>95250</xdr:rowOff>
    </xdr:to>
    <xdr:sp macro="" textlink="">
      <xdr:nvSpPr>
        <xdr:cNvPr id="9" name="Rectangle 2"/>
        <xdr:cNvSpPr>
          <a:spLocks noChangeArrowheads="1"/>
        </xdr:cNvSpPr>
      </xdr:nvSpPr>
      <xdr:spPr bwMode="auto">
        <a:xfrm>
          <a:off x="95250" y="13068300"/>
          <a:ext cx="142875" cy="171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95250</xdr:colOff>
      <xdr:row>70</xdr:row>
      <xdr:rowOff>95250</xdr:rowOff>
    </xdr:from>
    <xdr:to>
      <xdr:col>1</xdr:col>
      <xdr:colOff>76200</xdr:colOff>
      <xdr:row>71</xdr:row>
      <xdr:rowOff>95250</xdr:rowOff>
    </xdr:to>
    <xdr:sp macro="" textlink="">
      <xdr:nvSpPr>
        <xdr:cNvPr id="10" name="Rectangle 3"/>
        <xdr:cNvSpPr>
          <a:spLocks noChangeArrowheads="1"/>
        </xdr:cNvSpPr>
      </xdr:nvSpPr>
      <xdr:spPr bwMode="auto">
        <a:xfrm>
          <a:off x="95250" y="11325225"/>
          <a:ext cx="142875" cy="171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95250</xdr:colOff>
      <xdr:row>45</xdr:row>
      <xdr:rowOff>95250</xdr:rowOff>
    </xdr:from>
    <xdr:to>
      <xdr:col>1</xdr:col>
      <xdr:colOff>76200</xdr:colOff>
      <xdr:row>46</xdr:row>
      <xdr:rowOff>95250</xdr:rowOff>
    </xdr:to>
    <xdr:sp macro="" textlink="">
      <xdr:nvSpPr>
        <xdr:cNvPr id="11" name="Rectangle 1"/>
        <xdr:cNvSpPr>
          <a:spLocks noChangeArrowheads="1"/>
        </xdr:cNvSpPr>
      </xdr:nvSpPr>
      <xdr:spPr bwMode="auto">
        <a:xfrm>
          <a:off x="95250" y="7172325"/>
          <a:ext cx="142875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95250</xdr:colOff>
      <xdr:row>80</xdr:row>
      <xdr:rowOff>95250</xdr:rowOff>
    </xdr:from>
    <xdr:to>
      <xdr:col>1</xdr:col>
      <xdr:colOff>76200</xdr:colOff>
      <xdr:row>81</xdr:row>
      <xdr:rowOff>95250</xdr:rowOff>
    </xdr:to>
    <xdr:sp macro="" textlink="">
      <xdr:nvSpPr>
        <xdr:cNvPr id="12" name="Rectangle 2"/>
        <xdr:cNvSpPr>
          <a:spLocks noChangeArrowheads="1"/>
        </xdr:cNvSpPr>
      </xdr:nvSpPr>
      <xdr:spPr bwMode="auto">
        <a:xfrm>
          <a:off x="95250" y="13068300"/>
          <a:ext cx="142875" cy="171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95250</xdr:colOff>
      <xdr:row>70</xdr:row>
      <xdr:rowOff>95250</xdr:rowOff>
    </xdr:from>
    <xdr:to>
      <xdr:col>1</xdr:col>
      <xdr:colOff>76200</xdr:colOff>
      <xdr:row>71</xdr:row>
      <xdr:rowOff>95250</xdr:rowOff>
    </xdr:to>
    <xdr:sp macro="" textlink="">
      <xdr:nvSpPr>
        <xdr:cNvPr id="13" name="Rectangle 3"/>
        <xdr:cNvSpPr>
          <a:spLocks noChangeArrowheads="1"/>
        </xdr:cNvSpPr>
      </xdr:nvSpPr>
      <xdr:spPr bwMode="auto">
        <a:xfrm>
          <a:off x="95250" y="11325225"/>
          <a:ext cx="142875" cy="171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123824</xdr:colOff>
      <xdr:row>7</xdr:row>
      <xdr:rowOff>28575</xdr:rowOff>
    </xdr:from>
    <xdr:to>
      <xdr:col>31</xdr:col>
      <xdr:colOff>95249</xdr:colOff>
      <xdr:row>8</xdr:row>
      <xdr:rowOff>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5372099" y="2143125"/>
          <a:ext cx="333375" cy="3143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印</a:t>
          </a:r>
        </a:p>
      </xdr:txBody>
    </xdr:sp>
    <xdr:clientData/>
  </xdr:twoCellAnchor>
  <xdr:twoCellAnchor>
    <xdr:from>
      <xdr:col>0</xdr:col>
      <xdr:colOff>66675</xdr:colOff>
      <xdr:row>19</xdr:row>
      <xdr:rowOff>54428</xdr:rowOff>
    </xdr:from>
    <xdr:to>
      <xdr:col>41</xdr:col>
      <xdr:colOff>0</xdr:colOff>
      <xdr:row>19</xdr:row>
      <xdr:rowOff>54428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6675" y="6283778"/>
          <a:ext cx="7353300" cy="0"/>
        </a:xfrm>
        <a:prstGeom prst="line">
          <a:avLst/>
        </a:prstGeom>
        <a:noFill/>
        <a:ln w="635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156482</xdr:colOff>
      <xdr:row>18</xdr:row>
      <xdr:rowOff>704850</xdr:rowOff>
    </xdr:from>
    <xdr:to>
      <xdr:col>23</xdr:col>
      <xdr:colOff>51707</xdr:colOff>
      <xdr:row>19</xdr:row>
      <xdr:rowOff>249009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423432" y="6591300"/>
          <a:ext cx="1352550" cy="30615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　リ　ト　リ　セ　ン</a:t>
          </a:r>
        </a:p>
      </xdr:txBody>
    </xdr:sp>
    <xdr:clientData/>
  </xdr:twoCellAnchor>
  <xdr:twoCellAnchor>
    <xdr:from>
      <xdr:col>37</xdr:col>
      <xdr:colOff>9525</xdr:colOff>
      <xdr:row>24</xdr:row>
      <xdr:rowOff>9525</xdr:rowOff>
    </xdr:from>
    <xdr:to>
      <xdr:col>38</xdr:col>
      <xdr:colOff>28575</xdr:colOff>
      <xdr:row>25</xdr:row>
      <xdr:rowOff>0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6705600" y="766762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25</xdr:row>
      <xdr:rowOff>19050</xdr:rowOff>
    </xdr:from>
    <xdr:to>
      <xdr:col>38</xdr:col>
      <xdr:colOff>28575</xdr:colOff>
      <xdr:row>26</xdr:row>
      <xdr:rowOff>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6705600" y="8020050"/>
          <a:ext cx="20002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38101</xdr:colOff>
      <xdr:row>4</xdr:row>
      <xdr:rowOff>285751</xdr:rowOff>
    </xdr:from>
    <xdr:to>
      <xdr:col>32</xdr:col>
      <xdr:colOff>47626</xdr:colOff>
      <xdr:row>6</xdr:row>
      <xdr:rowOff>190501</xdr:rowOff>
    </xdr:to>
    <xdr:sp macro="" textlink="">
      <xdr:nvSpPr>
        <xdr:cNvPr id="7" name="Rectangle 10"/>
        <xdr:cNvSpPr>
          <a:spLocks noChangeArrowheads="1"/>
        </xdr:cNvSpPr>
      </xdr:nvSpPr>
      <xdr:spPr bwMode="auto">
        <a:xfrm>
          <a:off x="5286376" y="1428751"/>
          <a:ext cx="552450" cy="533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公印</a:t>
          </a:r>
        </a:p>
      </xdr:txBody>
    </xdr:sp>
    <xdr:clientData/>
  </xdr:twoCellAnchor>
  <xdr:twoCellAnchor>
    <xdr:from>
      <xdr:col>37</xdr:col>
      <xdr:colOff>9525</xdr:colOff>
      <xdr:row>31</xdr:row>
      <xdr:rowOff>9525</xdr:rowOff>
    </xdr:from>
    <xdr:to>
      <xdr:col>38</xdr:col>
      <xdr:colOff>28575</xdr:colOff>
      <xdr:row>32</xdr:row>
      <xdr:rowOff>0</xdr:rowOff>
    </xdr:to>
    <xdr:sp macro="" textlink="">
      <xdr:nvSpPr>
        <xdr:cNvPr id="8" name="Oval 4"/>
        <xdr:cNvSpPr>
          <a:spLocks noChangeArrowheads="1"/>
        </xdr:cNvSpPr>
      </xdr:nvSpPr>
      <xdr:spPr bwMode="auto">
        <a:xfrm>
          <a:off x="6705600" y="978217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32</xdr:row>
      <xdr:rowOff>19050</xdr:rowOff>
    </xdr:from>
    <xdr:to>
      <xdr:col>38</xdr:col>
      <xdr:colOff>28575</xdr:colOff>
      <xdr:row>33</xdr:row>
      <xdr:rowOff>0</xdr:rowOff>
    </xdr:to>
    <xdr:sp macro="" textlink="">
      <xdr:nvSpPr>
        <xdr:cNvPr id="9" name="Oval 5"/>
        <xdr:cNvSpPr>
          <a:spLocks noChangeArrowheads="1"/>
        </xdr:cNvSpPr>
      </xdr:nvSpPr>
      <xdr:spPr bwMode="auto">
        <a:xfrm>
          <a:off x="6705600" y="10134600"/>
          <a:ext cx="200025" cy="3238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8</xdr:row>
      <xdr:rowOff>76200</xdr:rowOff>
    </xdr:from>
    <xdr:to>
      <xdr:col>31</xdr:col>
      <xdr:colOff>38100</xdr:colOff>
      <xdr:row>8</xdr:row>
      <xdr:rowOff>285750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4857750" y="2486025"/>
          <a:ext cx="200025" cy="2095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44</xdr:col>
      <xdr:colOff>89646</xdr:colOff>
      <xdr:row>13</xdr:row>
      <xdr:rowOff>78444</xdr:rowOff>
    </xdr:from>
    <xdr:to>
      <xdr:col>46</xdr:col>
      <xdr:colOff>156881</xdr:colOff>
      <xdr:row>18</xdr:row>
      <xdr:rowOff>33618</xdr:rowOff>
    </xdr:to>
    <xdr:sp macro="" textlink="">
      <xdr:nvSpPr>
        <xdr:cNvPr id="3" name="下矢印 2"/>
        <xdr:cNvSpPr/>
      </xdr:nvSpPr>
      <xdr:spPr>
        <a:xfrm rot="5400000">
          <a:off x="6308912" y="4953002"/>
          <a:ext cx="1748115" cy="38099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47</xdr:col>
      <xdr:colOff>67234</xdr:colOff>
      <xdr:row>7</xdr:row>
      <xdr:rowOff>22411</xdr:rowOff>
    </xdr:from>
    <xdr:to>
      <xdr:col>54</xdr:col>
      <xdr:colOff>89647</xdr:colOff>
      <xdr:row>20</xdr:row>
      <xdr:rowOff>246529</xdr:rowOff>
    </xdr:to>
    <xdr:sp macro="" textlink="">
      <xdr:nvSpPr>
        <xdr:cNvPr id="4" name="正方形/長方形 3"/>
        <xdr:cNvSpPr/>
      </xdr:nvSpPr>
      <xdr:spPr>
        <a:xfrm>
          <a:off x="7440705" y="2061882"/>
          <a:ext cx="1120589" cy="4885765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参加を希望する場合はプリントアウトし、手書きで必要事項を記入してください。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9525</xdr:colOff>
      <xdr:row>43</xdr:row>
      <xdr:rowOff>95250</xdr:rowOff>
    </xdr:from>
    <xdr:to>
      <xdr:col>43</xdr:col>
      <xdr:colOff>19050</xdr:colOff>
      <xdr:row>43</xdr:row>
      <xdr:rowOff>257175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8029575" y="9677400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44</xdr:row>
      <xdr:rowOff>95250</xdr:rowOff>
    </xdr:from>
    <xdr:to>
      <xdr:col>43</xdr:col>
      <xdr:colOff>28575</xdr:colOff>
      <xdr:row>44</xdr:row>
      <xdr:rowOff>257175</xdr:rowOff>
    </xdr:to>
    <xdr:sp macro="" textlink="">
      <xdr:nvSpPr>
        <xdr:cNvPr id="3" name="Oval 2"/>
        <xdr:cNvSpPr>
          <a:spLocks noChangeArrowheads="1"/>
        </xdr:cNvSpPr>
      </xdr:nvSpPr>
      <xdr:spPr bwMode="auto">
        <a:xfrm>
          <a:off x="8039100" y="10001250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104775</xdr:colOff>
      <xdr:row>29</xdr:row>
      <xdr:rowOff>180975</xdr:rowOff>
    </xdr:from>
    <xdr:to>
      <xdr:col>48</xdr:col>
      <xdr:colOff>114300</xdr:colOff>
      <xdr:row>30</xdr:row>
      <xdr:rowOff>180975</xdr:rowOff>
    </xdr:to>
    <xdr:grpSp>
      <xdr:nvGrpSpPr>
        <xdr:cNvPr id="4" name="Group 3"/>
        <xdr:cNvGrpSpPr>
          <a:grpSpLocks/>
        </xdr:cNvGrpSpPr>
      </xdr:nvGrpSpPr>
      <xdr:grpSpPr bwMode="auto">
        <a:xfrm>
          <a:off x="4306981" y="7700122"/>
          <a:ext cx="6665819" cy="201706"/>
          <a:chOff x="7" y="867"/>
          <a:chExt cx="715" cy="21"/>
        </a:xfrm>
      </xdr:grpSpPr>
      <xdr:sp macro="" textlink="">
        <xdr:nvSpPr>
          <xdr:cNvPr id="5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42</xdr:col>
      <xdr:colOff>9525</xdr:colOff>
      <xdr:row>89</xdr:row>
      <xdr:rowOff>95250</xdr:rowOff>
    </xdr:from>
    <xdr:to>
      <xdr:col>43</xdr:col>
      <xdr:colOff>19050</xdr:colOff>
      <xdr:row>89</xdr:row>
      <xdr:rowOff>257175</xdr:rowOff>
    </xdr:to>
    <xdr:sp macro="" textlink="">
      <xdr:nvSpPr>
        <xdr:cNvPr id="7" name="Oval 1"/>
        <xdr:cNvSpPr>
          <a:spLocks noChangeArrowheads="1"/>
        </xdr:cNvSpPr>
      </xdr:nvSpPr>
      <xdr:spPr bwMode="auto">
        <a:xfrm>
          <a:off x="8029575" y="201644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90</xdr:row>
      <xdr:rowOff>95250</xdr:rowOff>
    </xdr:from>
    <xdr:to>
      <xdr:col>43</xdr:col>
      <xdr:colOff>28575</xdr:colOff>
      <xdr:row>90</xdr:row>
      <xdr:rowOff>257175</xdr:rowOff>
    </xdr:to>
    <xdr:sp macro="" textlink="">
      <xdr:nvSpPr>
        <xdr:cNvPr id="8" name="Oval 2"/>
        <xdr:cNvSpPr>
          <a:spLocks noChangeArrowheads="1"/>
        </xdr:cNvSpPr>
      </xdr:nvSpPr>
      <xdr:spPr bwMode="auto">
        <a:xfrm>
          <a:off x="8039100" y="2048827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66675</xdr:colOff>
      <xdr:row>75</xdr:row>
      <xdr:rowOff>180975</xdr:rowOff>
    </xdr:from>
    <xdr:to>
      <xdr:col>48</xdr:col>
      <xdr:colOff>76200</xdr:colOff>
      <xdr:row>76</xdr:row>
      <xdr:rowOff>180975</xdr:rowOff>
    </xdr:to>
    <xdr:grpSp>
      <xdr:nvGrpSpPr>
        <xdr:cNvPr id="9" name="Group 3"/>
        <xdr:cNvGrpSpPr>
          <a:grpSpLocks/>
        </xdr:cNvGrpSpPr>
      </xdr:nvGrpSpPr>
      <xdr:grpSpPr bwMode="auto">
        <a:xfrm>
          <a:off x="4268881" y="18211240"/>
          <a:ext cx="6665819" cy="201706"/>
          <a:chOff x="7" y="867"/>
          <a:chExt cx="715" cy="21"/>
        </a:xfrm>
      </xdr:grpSpPr>
      <xdr:sp macro="" textlink="">
        <xdr:nvSpPr>
          <xdr:cNvPr id="10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Rectangle 5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42</xdr:col>
      <xdr:colOff>9525</xdr:colOff>
      <xdr:row>89</xdr:row>
      <xdr:rowOff>95250</xdr:rowOff>
    </xdr:from>
    <xdr:to>
      <xdr:col>43</xdr:col>
      <xdr:colOff>19050</xdr:colOff>
      <xdr:row>89</xdr:row>
      <xdr:rowOff>257175</xdr:rowOff>
    </xdr:to>
    <xdr:sp macro="" textlink="">
      <xdr:nvSpPr>
        <xdr:cNvPr id="12" name="Oval 1"/>
        <xdr:cNvSpPr>
          <a:spLocks noChangeArrowheads="1"/>
        </xdr:cNvSpPr>
      </xdr:nvSpPr>
      <xdr:spPr bwMode="auto">
        <a:xfrm>
          <a:off x="8029575" y="201644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90</xdr:row>
      <xdr:rowOff>95250</xdr:rowOff>
    </xdr:from>
    <xdr:to>
      <xdr:col>43</xdr:col>
      <xdr:colOff>28575</xdr:colOff>
      <xdr:row>90</xdr:row>
      <xdr:rowOff>257175</xdr:rowOff>
    </xdr:to>
    <xdr:sp macro="" textlink="">
      <xdr:nvSpPr>
        <xdr:cNvPr id="13" name="Oval 2"/>
        <xdr:cNvSpPr>
          <a:spLocks noChangeArrowheads="1"/>
        </xdr:cNvSpPr>
      </xdr:nvSpPr>
      <xdr:spPr bwMode="auto">
        <a:xfrm>
          <a:off x="8039100" y="2048827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104775</xdr:colOff>
      <xdr:row>75</xdr:row>
      <xdr:rowOff>180975</xdr:rowOff>
    </xdr:from>
    <xdr:to>
      <xdr:col>48</xdr:col>
      <xdr:colOff>114300</xdr:colOff>
      <xdr:row>76</xdr:row>
      <xdr:rowOff>180975</xdr:rowOff>
    </xdr:to>
    <xdr:grpSp>
      <xdr:nvGrpSpPr>
        <xdr:cNvPr id="14" name="Group 3"/>
        <xdr:cNvGrpSpPr>
          <a:grpSpLocks/>
        </xdr:cNvGrpSpPr>
      </xdr:nvGrpSpPr>
      <xdr:grpSpPr bwMode="auto">
        <a:xfrm>
          <a:off x="4306981" y="18211240"/>
          <a:ext cx="6665819" cy="201706"/>
          <a:chOff x="7" y="867"/>
          <a:chExt cx="715" cy="21"/>
        </a:xfrm>
      </xdr:grpSpPr>
      <xdr:sp macro="" textlink="">
        <xdr:nvSpPr>
          <xdr:cNvPr id="15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Rectangle 5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42</xdr:col>
      <xdr:colOff>9525</xdr:colOff>
      <xdr:row>89</xdr:row>
      <xdr:rowOff>95250</xdr:rowOff>
    </xdr:from>
    <xdr:to>
      <xdr:col>43</xdr:col>
      <xdr:colOff>19050</xdr:colOff>
      <xdr:row>89</xdr:row>
      <xdr:rowOff>257175</xdr:rowOff>
    </xdr:to>
    <xdr:sp macro="" textlink="">
      <xdr:nvSpPr>
        <xdr:cNvPr id="17" name="Oval 1"/>
        <xdr:cNvSpPr>
          <a:spLocks noChangeArrowheads="1"/>
        </xdr:cNvSpPr>
      </xdr:nvSpPr>
      <xdr:spPr bwMode="auto">
        <a:xfrm>
          <a:off x="8029575" y="201644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90</xdr:row>
      <xdr:rowOff>95250</xdr:rowOff>
    </xdr:from>
    <xdr:to>
      <xdr:col>43</xdr:col>
      <xdr:colOff>28575</xdr:colOff>
      <xdr:row>90</xdr:row>
      <xdr:rowOff>257175</xdr:rowOff>
    </xdr:to>
    <xdr:sp macro="" textlink="">
      <xdr:nvSpPr>
        <xdr:cNvPr id="18" name="Oval 2"/>
        <xdr:cNvSpPr>
          <a:spLocks noChangeArrowheads="1"/>
        </xdr:cNvSpPr>
      </xdr:nvSpPr>
      <xdr:spPr bwMode="auto">
        <a:xfrm>
          <a:off x="8039100" y="2048827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0</xdr:colOff>
      <xdr:row>13</xdr:row>
      <xdr:rowOff>152400</xdr:rowOff>
    </xdr:from>
    <xdr:to>
      <xdr:col>47</xdr:col>
      <xdr:colOff>0</xdr:colOff>
      <xdr:row>13</xdr:row>
      <xdr:rowOff>152400</xdr:rowOff>
    </xdr:to>
    <xdr:sp macro="" textlink="">
      <xdr:nvSpPr>
        <xdr:cNvPr id="19" name="Line 6"/>
        <xdr:cNvSpPr>
          <a:spLocks noChangeShapeType="1"/>
        </xdr:cNvSpPr>
      </xdr:nvSpPr>
      <xdr:spPr bwMode="auto">
        <a:xfrm>
          <a:off x="5829300" y="2867025"/>
          <a:ext cx="809625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42</xdr:col>
      <xdr:colOff>0</xdr:colOff>
      <xdr:row>59</xdr:row>
      <xdr:rowOff>152400</xdr:rowOff>
    </xdr:from>
    <xdr:to>
      <xdr:col>47</xdr:col>
      <xdr:colOff>0</xdr:colOff>
      <xdr:row>59</xdr:row>
      <xdr:rowOff>152400</xdr:rowOff>
    </xdr:to>
    <xdr:sp macro="" textlink="">
      <xdr:nvSpPr>
        <xdr:cNvPr id="20" name="Line 6"/>
        <xdr:cNvSpPr>
          <a:spLocks noChangeShapeType="1"/>
        </xdr:cNvSpPr>
      </xdr:nvSpPr>
      <xdr:spPr bwMode="auto">
        <a:xfrm>
          <a:off x="5829300" y="2867025"/>
          <a:ext cx="809625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</xdr:col>
      <xdr:colOff>481853</xdr:colOff>
      <xdr:row>125</xdr:row>
      <xdr:rowOff>78441</xdr:rowOff>
    </xdr:from>
    <xdr:to>
      <xdr:col>4</xdr:col>
      <xdr:colOff>941295</xdr:colOff>
      <xdr:row>130</xdr:row>
      <xdr:rowOff>336176</xdr:rowOff>
    </xdr:to>
    <xdr:sp macro="" textlink="">
      <xdr:nvSpPr>
        <xdr:cNvPr id="23" name="四角形吹き出し 22"/>
        <xdr:cNvSpPr/>
      </xdr:nvSpPr>
      <xdr:spPr>
        <a:xfrm>
          <a:off x="1165412" y="27555265"/>
          <a:ext cx="1064559" cy="2129117"/>
        </a:xfrm>
        <a:prstGeom prst="wedgeRectCallout">
          <a:avLst>
            <a:gd name="adj1" fmla="val 90359"/>
            <a:gd name="adj2" fmla="val -8553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6666FF"/>
              </a:solidFill>
            </a:rPr>
            <a:t>出欠欄を選択してください。</a:t>
          </a:r>
        </a:p>
      </xdr:txBody>
    </xdr:sp>
    <xdr:clientData/>
  </xdr:twoCellAnchor>
  <xdr:twoCellAnchor>
    <xdr:from>
      <xdr:col>0</xdr:col>
      <xdr:colOff>593911</xdr:colOff>
      <xdr:row>10</xdr:row>
      <xdr:rowOff>1</xdr:rowOff>
    </xdr:from>
    <xdr:to>
      <xdr:col>4</xdr:col>
      <xdr:colOff>102252</xdr:colOff>
      <xdr:row>13</xdr:row>
      <xdr:rowOff>237427</xdr:rowOff>
    </xdr:to>
    <xdr:sp macro="" textlink="">
      <xdr:nvSpPr>
        <xdr:cNvPr id="22" name="正方形/長方形 21"/>
        <xdr:cNvSpPr/>
      </xdr:nvSpPr>
      <xdr:spPr>
        <a:xfrm>
          <a:off x="593911" y="2263589"/>
          <a:ext cx="2119312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616323</xdr:colOff>
      <xdr:row>55</xdr:row>
      <xdr:rowOff>156883</xdr:rowOff>
    </xdr:from>
    <xdr:to>
      <xdr:col>4</xdr:col>
      <xdr:colOff>124664</xdr:colOff>
      <xdr:row>59</xdr:row>
      <xdr:rowOff>248632</xdr:rowOff>
    </xdr:to>
    <xdr:sp macro="" textlink="">
      <xdr:nvSpPr>
        <xdr:cNvPr id="24" name="正方形/長方形 23"/>
        <xdr:cNvSpPr/>
      </xdr:nvSpPr>
      <xdr:spPr>
        <a:xfrm>
          <a:off x="616323" y="12785912"/>
          <a:ext cx="2119312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907677</xdr:colOff>
      <xdr:row>60</xdr:row>
      <xdr:rowOff>11206</xdr:rowOff>
    </xdr:from>
    <xdr:to>
      <xdr:col>1</xdr:col>
      <xdr:colOff>522068</xdr:colOff>
      <xdr:row>61</xdr:row>
      <xdr:rowOff>254094</xdr:rowOff>
    </xdr:to>
    <xdr:sp macro="" textlink="">
      <xdr:nvSpPr>
        <xdr:cNvPr id="25" name="下矢印 24"/>
        <xdr:cNvSpPr/>
      </xdr:nvSpPr>
      <xdr:spPr>
        <a:xfrm>
          <a:off x="907677" y="13805647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627529</xdr:colOff>
      <xdr:row>13</xdr:row>
      <xdr:rowOff>246529</xdr:rowOff>
    </xdr:from>
    <xdr:to>
      <xdr:col>1</xdr:col>
      <xdr:colOff>241920</xdr:colOff>
      <xdr:row>15</xdr:row>
      <xdr:rowOff>220475</xdr:rowOff>
    </xdr:to>
    <xdr:sp macro="" textlink="">
      <xdr:nvSpPr>
        <xdr:cNvPr id="26" name="下矢印 25"/>
        <xdr:cNvSpPr/>
      </xdr:nvSpPr>
      <xdr:spPr>
        <a:xfrm>
          <a:off x="627529" y="3260911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133350</xdr:colOff>
          <xdr:row>9</xdr:row>
          <xdr:rowOff>152400</xdr:rowOff>
        </xdr:from>
        <xdr:to>
          <xdr:col>74</xdr:col>
          <xdr:colOff>9525</xdr:colOff>
          <xdr:row>46</xdr:row>
          <xdr:rowOff>19050</xdr:rowOff>
        </xdr:to>
        <xdr:pic>
          <xdr:nvPicPr>
            <xdr:cNvPr id="14657" name="Picture 1"/>
            <xdr:cNvPicPr>
              <a:picLocks noChangeAspect="1" noChangeArrowheads="1"/>
              <a:extLst>
                <a:ext uri="{84589F7E-364E-4C9E-8A38-B11213B215E9}">
                  <a14:cameraTool cellRange="生徒情報入力!$A$3:$F$38" spid="_x0000_s146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515725" y="2209800"/>
              <a:ext cx="3762375" cy="8753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123825</xdr:colOff>
          <xdr:row>56</xdr:row>
          <xdr:rowOff>209550</xdr:rowOff>
        </xdr:from>
        <xdr:to>
          <xdr:col>74</xdr:col>
          <xdr:colOff>0</xdr:colOff>
          <xdr:row>93</xdr:row>
          <xdr:rowOff>123825</xdr:rowOff>
        </xdr:to>
        <xdr:pic>
          <xdr:nvPicPr>
            <xdr:cNvPr id="14658" name="Picture 2"/>
            <xdr:cNvPicPr>
              <a:picLocks noChangeAspect="1" noChangeArrowheads="1"/>
              <a:extLst>
                <a:ext uri="{84589F7E-364E-4C9E-8A38-B11213B215E9}">
                  <a14:cameraTool cellRange="生徒情報入力!$A$3:$F$38" spid="_x0000_s1466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506200" y="13001625"/>
              <a:ext cx="3762375" cy="8753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9525</xdr:colOff>
      <xdr:row>14</xdr:row>
      <xdr:rowOff>66675</xdr:rowOff>
    </xdr:from>
    <xdr:to>
      <xdr:col>33</xdr:col>
      <xdr:colOff>28575</xdr:colOff>
      <xdr:row>14</xdr:row>
      <xdr:rowOff>247650</xdr:rowOff>
    </xdr:to>
    <xdr:sp macro="" textlink="">
      <xdr:nvSpPr>
        <xdr:cNvPr id="2" name="Oval 5"/>
        <xdr:cNvSpPr>
          <a:spLocks noChangeArrowheads="1"/>
        </xdr:cNvSpPr>
      </xdr:nvSpPr>
      <xdr:spPr bwMode="auto">
        <a:xfrm>
          <a:off x="5191125" y="260985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32</xdr:col>
      <xdr:colOff>9525</xdr:colOff>
      <xdr:row>15</xdr:row>
      <xdr:rowOff>76200</xdr:rowOff>
    </xdr:from>
    <xdr:to>
      <xdr:col>33</xdr:col>
      <xdr:colOff>28575</xdr:colOff>
      <xdr:row>15</xdr:row>
      <xdr:rowOff>257175</xdr:rowOff>
    </xdr:to>
    <xdr:sp macro="" textlink="">
      <xdr:nvSpPr>
        <xdr:cNvPr id="3" name="Oval 6"/>
        <xdr:cNvSpPr>
          <a:spLocks noChangeArrowheads="1"/>
        </xdr:cNvSpPr>
      </xdr:nvSpPr>
      <xdr:spPr bwMode="auto">
        <a:xfrm>
          <a:off x="5191125" y="290512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36</xdr:col>
      <xdr:colOff>9525</xdr:colOff>
      <xdr:row>54</xdr:row>
      <xdr:rowOff>9525</xdr:rowOff>
    </xdr:from>
    <xdr:to>
      <xdr:col>37</xdr:col>
      <xdr:colOff>28575</xdr:colOff>
      <xdr:row>55</xdr:row>
      <xdr:rowOff>19050</xdr:rowOff>
    </xdr:to>
    <xdr:sp macro="" textlink="">
      <xdr:nvSpPr>
        <xdr:cNvPr id="4" name="Oval 7"/>
        <xdr:cNvSpPr>
          <a:spLocks noChangeArrowheads="1"/>
        </xdr:cNvSpPr>
      </xdr:nvSpPr>
      <xdr:spPr bwMode="auto">
        <a:xfrm>
          <a:off x="5838825" y="922020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35</xdr:col>
      <xdr:colOff>114300</xdr:colOff>
      <xdr:row>56</xdr:row>
      <xdr:rowOff>9525</xdr:rowOff>
    </xdr:from>
    <xdr:to>
      <xdr:col>36</xdr:col>
      <xdr:colOff>133350</xdr:colOff>
      <xdr:row>57</xdr:row>
      <xdr:rowOff>19050</xdr:rowOff>
    </xdr:to>
    <xdr:sp macro="" textlink="">
      <xdr:nvSpPr>
        <xdr:cNvPr id="5" name="Oval 9"/>
        <xdr:cNvSpPr>
          <a:spLocks noChangeArrowheads="1"/>
        </xdr:cNvSpPr>
      </xdr:nvSpPr>
      <xdr:spPr bwMode="auto">
        <a:xfrm>
          <a:off x="5781675" y="953452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35</xdr:col>
      <xdr:colOff>114300</xdr:colOff>
      <xdr:row>60</xdr:row>
      <xdr:rowOff>0</xdr:rowOff>
    </xdr:from>
    <xdr:to>
      <xdr:col>36</xdr:col>
      <xdr:colOff>133350</xdr:colOff>
      <xdr:row>60</xdr:row>
      <xdr:rowOff>19050</xdr:rowOff>
    </xdr:to>
    <xdr:sp macro="" textlink="">
      <xdr:nvSpPr>
        <xdr:cNvPr id="7" name="Oval 6"/>
        <xdr:cNvSpPr>
          <a:spLocks noChangeArrowheads="1"/>
        </xdr:cNvSpPr>
      </xdr:nvSpPr>
      <xdr:spPr bwMode="auto">
        <a:xfrm>
          <a:off x="5781675" y="1893570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44</xdr:col>
      <xdr:colOff>0</xdr:colOff>
      <xdr:row>5</xdr:row>
      <xdr:rowOff>0</xdr:rowOff>
    </xdr:from>
    <xdr:to>
      <xdr:col>51</xdr:col>
      <xdr:colOff>71437</xdr:colOff>
      <xdr:row>30</xdr:row>
      <xdr:rowOff>161925</xdr:rowOff>
    </xdr:to>
    <xdr:sp macro="" textlink="">
      <xdr:nvSpPr>
        <xdr:cNvPr id="10" name="正方形/長方形 9"/>
        <xdr:cNvSpPr/>
      </xdr:nvSpPr>
      <xdr:spPr>
        <a:xfrm>
          <a:off x="7124700" y="866775"/>
          <a:ext cx="1204912" cy="461010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このページは必要な場合のみ、プリントアウトし、手書きで必要事項を記入し、大会当日に提出してください。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21</xdr:row>
      <xdr:rowOff>190500</xdr:rowOff>
    </xdr:from>
    <xdr:to>
      <xdr:col>42</xdr:col>
      <xdr:colOff>66675</xdr:colOff>
      <xdr:row>22</xdr:row>
      <xdr:rowOff>190500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57150" y="4410075"/>
          <a:ext cx="6810375" cy="200025"/>
          <a:chOff x="7" y="867"/>
          <a:chExt cx="715" cy="21"/>
        </a:xfrm>
      </xdr:grpSpPr>
      <xdr:sp macro="" textlink="">
        <xdr:nvSpPr>
          <xdr:cNvPr id="3" name="Line 2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42</xdr:col>
      <xdr:colOff>123267</xdr:colOff>
      <xdr:row>32</xdr:row>
      <xdr:rowOff>268939</xdr:rowOff>
    </xdr:from>
    <xdr:to>
      <xdr:col>44</xdr:col>
      <xdr:colOff>145678</xdr:colOff>
      <xdr:row>35</xdr:row>
      <xdr:rowOff>123263</xdr:rowOff>
    </xdr:to>
    <xdr:sp macro="" textlink="">
      <xdr:nvSpPr>
        <xdr:cNvPr id="5" name="下矢印 4"/>
        <xdr:cNvSpPr/>
      </xdr:nvSpPr>
      <xdr:spPr>
        <a:xfrm rot="5400000">
          <a:off x="6331325" y="7844116"/>
          <a:ext cx="1098177" cy="336176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112057</xdr:colOff>
      <xdr:row>31</xdr:row>
      <xdr:rowOff>313764</xdr:rowOff>
    </xdr:from>
    <xdr:to>
      <xdr:col>58</xdr:col>
      <xdr:colOff>33617</xdr:colOff>
      <xdr:row>38</xdr:row>
      <xdr:rowOff>67235</xdr:rowOff>
    </xdr:to>
    <xdr:sp macro="" textlink="">
      <xdr:nvSpPr>
        <xdr:cNvPr id="6" name="正方形/長方形 5"/>
        <xdr:cNvSpPr/>
      </xdr:nvSpPr>
      <xdr:spPr>
        <a:xfrm>
          <a:off x="7171763" y="7093323"/>
          <a:ext cx="1961030" cy="2409265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色つきの部分のうち、不参加の場合は</a:t>
          </a:r>
          <a:r>
            <a:rPr kumimoji="1" lang="en-US" altLang="ja-JP" sz="2000">
              <a:solidFill>
                <a:srgbClr val="FF0000"/>
              </a:solidFill>
            </a:rPr>
            <a:t>delete</a:t>
          </a:r>
          <a:r>
            <a:rPr kumimoji="1" lang="ja-JP" altLang="en-US" sz="2000">
              <a:solidFill>
                <a:srgbClr val="FF0000"/>
              </a:solidFill>
            </a:rPr>
            <a:t>キーで削除した上で、プリントアウトしてください。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31</xdr:row>
      <xdr:rowOff>76200</xdr:rowOff>
    </xdr:from>
    <xdr:to>
      <xdr:col>20</xdr:col>
      <xdr:colOff>114300</xdr:colOff>
      <xdr:row>32</xdr:row>
      <xdr:rowOff>104775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468630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3" name="Oval 2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4" name="Oval 2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6" name="Oval 1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134471</xdr:colOff>
      <xdr:row>62</xdr:row>
      <xdr:rowOff>56029</xdr:rowOff>
    </xdr:from>
    <xdr:to>
      <xdr:col>1</xdr:col>
      <xdr:colOff>549089</xdr:colOff>
      <xdr:row>64</xdr:row>
      <xdr:rowOff>56029</xdr:rowOff>
    </xdr:to>
    <xdr:sp macro="" textlink="">
      <xdr:nvSpPr>
        <xdr:cNvPr id="9" name="下矢印 8"/>
        <xdr:cNvSpPr/>
      </xdr:nvSpPr>
      <xdr:spPr>
        <a:xfrm>
          <a:off x="134471" y="12657604"/>
          <a:ext cx="1100418" cy="342900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56</xdr:row>
      <xdr:rowOff>0</xdr:rowOff>
    </xdr:from>
    <xdr:to>
      <xdr:col>2</xdr:col>
      <xdr:colOff>593912</xdr:colOff>
      <xdr:row>61</xdr:row>
      <xdr:rowOff>123265</xdr:rowOff>
    </xdr:to>
    <xdr:sp macro="" textlink="">
      <xdr:nvSpPr>
        <xdr:cNvPr id="10" name="正方形/長方形 9"/>
        <xdr:cNvSpPr/>
      </xdr:nvSpPr>
      <xdr:spPr>
        <a:xfrm>
          <a:off x="0" y="11544300"/>
          <a:ext cx="1863912" cy="1139265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入力・選択してください</a:t>
          </a:r>
        </a:p>
      </xdr:txBody>
    </xdr:sp>
    <xdr:clientData/>
  </xdr:twoCellAnchor>
  <xdr:twoCellAnchor>
    <xdr:from>
      <xdr:col>0</xdr:col>
      <xdr:colOff>112059</xdr:colOff>
      <xdr:row>100</xdr:row>
      <xdr:rowOff>123265</xdr:rowOff>
    </xdr:from>
    <xdr:to>
      <xdr:col>1</xdr:col>
      <xdr:colOff>526677</xdr:colOff>
      <xdr:row>102</xdr:row>
      <xdr:rowOff>123264</xdr:rowOff>
    </xdr:to>
    <xdr:sp macro="" textlink="">
      <xdr:nvSpPr>
        <xdr:cNvPr id="11" name="下矢印 10"/>
        <xdr:cNvSpPr/>
      </xdr:nvSpPr>
      <xdr:spPr>
        <a:xfrm>
          <a:off x="112059" y="20363890"/>
          <a:ext cx="1100418" cy="34289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92</xdr:row>
      <xdr:rowOff>165100</xdr:rowOff>
    </xdr:from>
    <xdr:to>
      <xdr:col>2</xdr:col>
      <xdr:colOff>593912</xdr:colOff>
      <xdr:row>99</xdr:row>
      <xdr:rowOff>145676</xdr:rowOff>
    </xdr:to>
    <xdr:sp macro="" textlink="">
      <xdr:nvSpPr>
        <xdr:cNvPr id="13" name="正方形/長方形 12"/>
        <xdr:cNvSpPr/>
      </xdr:nvSpPr>
      <xdr:spPr>
        <a:xfrm>
          <a:off x="0" y="22123400"/>
          <a:ext cx="1863912" cy="1225176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入力・選択してください</a:t>
          </a:r>
        </a:p>
      </xdr:txBody>
    </xdr:sp>
    <xdr:clientData/>
  </xdr:twoCellAnchor>
  <xdr:twoCellAnchor>
    <xdr:from>
      <xdr:col>19</xdr:col>
      <xdr:colOff>38100</xdr:colOff>
      <xdr:row>31</xdr:row>
      <xdr:rowOff>76200</xdr:rowOff>
    </xdr:from>
    <xdr:to>
      <xdr:col>20</xdr:col>
      <xdr:colOff>114300</xdr:colOff>
      <xdr:row>32</xdr:row>
      <xdr:rowOff>104775</xdr:rowOff>
    </xdr:to>
    <xdr:sp macro="" textlink="">
      <xdr:nvSpPr>
        <xdr:cNvPr id="15" name="Oval 1"/>
        <xdr:cNvSpPr>
          <a:spLocks noChangeArrowheads="1"/>
        </xdr:cNvSpPr>
      </xdr:nvSpPr>
      <xdr:spPr bwMode="auto">
        <a:xfrm>
          <a:off x="468630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16" name="Oval 2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17" name="Oval 2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18" name="Oval 4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19" name="Oval 1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38100</xdr:colOff>
      <xdr:row>31</xdr:row>
      <xdr:rowOff>76200</xdr:rowOff>
    </xdr:from>
    <xdr:to>
      <xdr:col>20</xdr:col>
      <xdr:colOff>114300</xdr:colOff>
      <xdr:row>32</xdr:row>
      <xdr:rowOff>104775</xdr:rowOff>
    </xdr:to>
    <xdr:sp macro="" textlink="">
      <xdr:nvSpPr>
        <xdr:cNvPr id="20" name="Oval 1"/>
        <xdr:cNvSpPr>
          <a:spLocks noChangeArrowheads="1"/>
        </xdr:cNvSpPr>
      </xdr:nvSpPr>
      <xdr:spPr bwMode="auto">
        <a:xfrm>
          <a:off x="468630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21" name="Oval 2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22" name="Oval 2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23" name="Oval 4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24" name="Oval 1"/>
        <xdr:cNvSpPr>
          <a:spLocks noChangeArrowheads="1"/>
        </xdr:cNvSpPr>
      </xdr:nvSpPr>
      <xdr:spPr bwMode="auto">
        <a:xfrm>
          <a:off x="8248650" y="6191250"/>
          <a:ext cx="238125" cy="2286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31</xdr:row>
      <xdr:rowOff>76200</xdr:rowOff>
    </xdr:from>
    <xdr:to>
      <xdr:col>20</xdr:col>
      <xdr:colOff>114300</xdr:colOff>
      <xdr:row>32</xdr:row>
      <xdr:rowOff>104775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560070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3" name="Oval 2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4" name="Oval 2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6" name="Oval 1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134471</xdr:colOff>
      <xdr:row>62</xdr:row>
      <xdr:rowOff>56029</xdr:rowOff>
    </xdr:from>
    <xdr:to>
      <xdr:col>1</xdr:col>
      <xdr:colOff>549089</xdr:colOff>
      <xdr:row>64</xdr:row>
      <xdr:rowOff>56029</xdr:rowOff>
    </xdr:to>
    <xdr:sp macro="" textlink="">
      <xdr:nvSpPr>
        <xdr:cNvPr id="7" name="下矢印 6"/>
        <xdr:cNvSpPr/>
      </xdr:nvSpPr>
      <xdr:spPr>
        <a:xfrm>
          <a:off x="134471" y="15429379"/>
          <a:ext cx="1100418" cy="342900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56</xdr:row>
      <xdr:rowOff>0</xdr:rowOff>
    </xdr:from>
    <xdr:to>
      <xdr:col>2</xdr:col>
      <xdr:colOff>593912</xdr:colOff>
      <xdr:row>61</xdr:row>
      <xdr:rowOff>123265</xdr:rowOff>
    </xdr:to>
    <xdr:sp macro="" textlink="">
      <xdr:nvSpPr>
        <xdr:cNvPr id="8" name="正方形/長方形 7"/>
        <xdr:cNvSpPr/>
      </xdr:nvSpPr>
      <xdr:spPr>
        <a:xfrm>
          <a:off x="0" y="14173200"/>
          <a:ext cx="1965512" cy="112339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入力・選択してください</a:t>
          </a:r>
        </a:p>
      </xdr:txBody>
    </xdr:sp>
    <xdr:clientData/>
  </xdr:twoCellAnchor>
  <xdr:twoCellAnchor>
    <xdr:from>
      <xdr:col>0</xdr:col>
      <xdr:colOff>112059</xdr:colOff>
      <xdr:row>100</xdr:row>
      <xdr:rowOff>123265</xdr:rowOff>
    </xdr:from>
    <xdr:to>
      <xdr:col>1</xdr:col>
      <xdr:colOff>526677</xdr:colOff>
      <xdr:row>102</xdr:row>
      <xdr:rowOff>123264</xdr:rowOff>
    </xdr:to>
    <xdr:sp macro="" textlink="">
      <xdr:nvSpPr>
        <xdr:cNvPr id="9" name="下矢印 8"/>
        <xdr:cNvSpPr/>
      </xdr:nvSpPr>
      <xdr:spPr>
        <a:xfrm>
          <a:off x="112059" y="28736365"/>
          <a:ext cx="1100418" cy="34289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92</xdr:row>
      <xdr:rowOff>165100</xdr:rowOff>
    </xdr:from>
    <xdr:to>
      <xdr:col>2</xdr:col>
      <xdr:colOff>593912</xdr:colOff>
      <xdr:row>99</xdr:row>
      <xdr:rowOff>145676</xdr:rowOff>
    </xdr:to>
    <xdr:sp macro="" textlink="">
      <xdr:nvSpPr>
        <xdr:cNvPr id="10" name="正方形/長方形 9"/>
        <xdr:cNvSpPr/>
      </xdr:nvSpPr>
      <xdr:spPr>
        <a:xfrm>
          <a:off x="0" y="27406600"/>
          <a:ext cx="1965512" cy="1180726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入力・選択してください</a:t>
          </a:r>
        </a:p>
      </xdr:txBody>
    </xdr:sp>
    <xdr:clientData/>
  </xdr:twoCellAnchor>
  <xdr:twoCellAnchor>
    <xdr:from>
      <xdr:col>19</xdr:col>
      <xdr:colOff>38100</xdr:colOff>
      <xdr:row>31</xdr:row>
      <xdr:rowOff>76200</xdr:rowOff>
    </xdr:from>
    <xdr:to>
      <xdr:col>20</xdr:col>
      <xdr:colOff>114300</xdr:colOff>
      <xdr:row>32</xdr:row>
      <xdr:rowOff>104775</xdr:rowOff>
    </xdr:to>
    <xdr:sp macro="" textlink="">
      <xdr:nvSpPr>
        <xdr:cNvPr id="11" name="Oval 1"/>
        <xdr:cNvSpPr>
          <a:spLocks noChangeArrowheads="1"/>
        </xdr:cNvSpPr>
      </xdr:nvSpPr>
      <xdr:spPr bwMode="auto">
        <a:xfrm>
          <a:off x="560070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12" name="Oval 2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13" name="Oval 2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14" name="Oval 4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15" name="Oval 1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38100</xdr:colOff>
      <xdr:row>31</xdr:row>
      <xdr:rowOff>76200</xdr:rowOff>
    </xdr:from>
    <xdr:to>
      <xdr:col>20</xdr:col>
      <xdr:colOff>114300</xdr:colOff>
      <xdr:row>32</xdr:row>
      <xdr:rowOff>104775</xdr:rowOff>
    </xdr:to>
    <xdr:sp macro="" textlink="">
      <xdr:nvSpPr>
        <xdr:cNvPr id="16" name="Oval 1"/>
        <xdr:cNvSpPr>
          <a:spLocks noChangeArrowheads="1"/>
        </xdr:cNvSpPr>
      </xdr:nvSpPr>
      <xdr:spPr bwMode="auto">
        <a:xfrm>
          <a:off x="560070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17" name="Oval 2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18" name="Oval 2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19" name="Oval 4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31</xdr:row>
      <xdr:rowOff>76200</xdr:rowOff>
    </xdr:from>
    <xdr:to>
      <xdr:col>42</xdr:col>
      <xdr:colOff>114300</xdr:colOff>
      <xdr:row>32</xdr:row>
      <xdr:rowOff>104775</xdr:rowOff>
    </xdr:to>
    <xdr:sp macro="" textlink="">
      <xdr:nvSpPr>
        <xdr:cNvPr id="20" name="Oval 1"/>
        <xdr:cNvSpPr>
          <a:spLocks noChangeArrowheads="1"/>
        </xdr:cNvSpPr>
      </xdr:nvSpPr>
      <xdr:spPr bwMode="auto">
        <a:xfrm>
          <a:off x="10420350" y="8048625"/>
          <a:ext cx="29527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123824</xdr:colOff>
      <xdr:row>7</xdr:row>
      <xdr:rowOff>28575</xdr:rowOff>
    </xdr:from>
    <xdr:to>
      <xdr:col>31</xdr:col>
      <xdr:colOff>95249</xdr:colOff>
      <xdr:row>8</xdr:row>
      <xdr:rowOff>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5372099" y="2143125"/>
          <a:ext cx="333375" cy="3143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印</a:t>
          </a:r>
        </a:p>
      </xdr:txBody>
    </xdr:sp>
    <xdr:clientData/>
  </xdr:twoCellAnchor>
  <xdr:twoCellAnchor>
    <xdr:from>
      <xdr:col>0</xdr:col>
      <xdr:colOff>66675</xdr:colOff>
      <xdr:row>19</xdr:row>
      <xdr:rowOff>54428</xdr:rowOff>
    </xdr:from>
    <xdr:to>
      <xdr:col>41</xdr:col>
      <xdr:colOff>0</xdr:colOff>
      <xdr:row>19</xdr:row>
      <xdr:rowOff>54428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6675" y="6283778"/>
          <a:ext cx="7353300" cy="0"/>
        </a:xfrm>
        <a:prstGeom prst="line">
          <a:avLst/>
        </a:prstGeom>
        <a:noFill/>
        <a:ln w="635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156482</xdr:colOff>
      <xdr:row>18</xdr:row>
      <xdr:rowOff>590549</xdr:rowOff>
    </xdr:from>
    <xdr:to>
      <xdr:col>23</xdr:col>
      <xdr:colOff>51707</xdr:colOff>
      <xdr:row>19</xdr:row>
      <xdr:rowOff>249008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690132" y="6476999"/>
          <a:ext cx="1524000" cy="42045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　リ　ト　リ　セ　ン</a:t>
          </a:r>
        </a:p>
      </xdr:txBody>
    </xdr:sp>
    <xdr:clientData/>
  </xdr:twoCellAnchor>
  <xdr:twoCellAnchor>
    <xdr:from>
      <xdr:col>37</xdr:col>
      <xdr:colOff>9525</xdr:colOff>
      <xdr:row>24</xdr:row>
      <xdr:rowOff>9525</xdr:rowOff>
    </xdr:from>
    <xdr:to>
      <xdr:col>38</xdr:col>
      <xdr:colOff>28575</xdr:colOff>
      <xdr:row>25</xdr:row>
      <xdr:rowOff>0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6705600" y="766762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25</xdr:row>
      <xdr:rowOff>19050</xdr:rowOff>
    </xdr:from>
    <xdr:to>
      <xdr:col>38</xdr:col>
      <xdr:colOff>28575</xdr:colOff>
      <xdr:row>26</xdr:row>
      <xdr:rowOff>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6705600" y="8020050"/>
          <a:ext cx="20002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38101</xdr:colOff>
      <xdr:row>4</xdr:row>
      <xdr:rowOff>285751</xdr:rowOff>
    </xdr:from>
    <xdr:to>
      <xdr:col>32</xdr:col>
      <xdr:colOff>47626</xdr:colOff>
      <xdr:row>6</xdr:row>
      <xdr:rowOff>190501</xdr:rowOff>
    </xdr:to>
    <xdr:sp macro="" textlink="">
      <xdr:nvSpPr>
        <xdr:cNvPr id="7" name="Rectangle 10"/>
        <xdr:cNvSpPr>
          <a:spLocks noChangeArrowheads="1"/>
        </xdr:cNvSpPr>
      </xdr:nvSpPr>
      <xdr:spPr bwMode="auto">
        <a:xfrm>
          <a:off x="5286376" y="1428751"/>
          <a:ext cx="552450" cy="533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公印</a:t>
          </a:r>
        </a:p>
      </xdr:txBody>
    </xdr:sp>
    <xdr:clientData/>
  </xdr:twoCellAnchor>
  <xdr:twoCellAnchor>
    <xdr:from>
      <xdr:col>37</xdr:col>
      <xdr:colOff>9525</xdr:colOff>
      <xdr:row>31</xdr:row>
      <xdr:rowOff>9525</xdr:rowOff>
    </xdr:from>
    <xdr:to>
      <xdr:col>38</xdr:col>
      <xdr:colOff>28575</xdr:colOff>
      <xdr:row>32</xdr:row>
      <xdr:rowOff>0</xdr:rowOff>
    </xdr:to>
    <xdr:sp macro="" textlink="">
      <xdr:nvSpPr>
        <xdr:cNvPr id="8" name="Oval 4"/>
        <xdr:cNvSpPr>
          <a:spLocks noChangeArrowheads="1"/>
        </xdr:cNvSpPr>
      </xdr:nvSpPr>
      <xdr:spPr bwMode="auto">
        <a:xfrm>
          <a:off x="6705600" y="978217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32</xdr:row>
      <xdr:rowOff>19050</xdr:rowOff>
    </xdr:from>
    <xdr:to>
      <xdr:col>38</xdr:col>
      <xdr:colOff>28575</xdr:colOff>
      <xdr:row>33</xdr:row>
      <xdr:rowOff>0</xdr:rowOff>
    </xdr:to>
    <xdr:sp macro="" textlink="">
      <xdr:nvSpPr>
        <xdr:cNvPr id="9" name="Oval 5"/>
        <xdr:cNvSpPr>
          <a:spLocks noChangeArrowheads="1"/>
        </xdr:cNvSpPr>
      </xdr:nvSpPr>
      <xdr:spPr bwMode="auto">
        <a:xfrm>
          <a:off x="6705600" y="10134600"/>
          <a:ext cx="200025" cy="3238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9</xdr:row>
      <xdr:rowOff>217715</xdr:rowOff>
    </xdr:from>
    <xdr:to>
      <xdr:col>2</xdr:col>
      <xdr:colOff>232923</xdr:colOff>
      <xdr:row>11</xdr:row>
      <xdr:rowOff>291354</xdr:rowOff>
    </xdr:to>
    <xdr:sp macro="" textlink="">
      <xdr:nvSpPr>
        <xdr:cNvPr id="3" name="正方形/長方形 2"/>
        <xdr:cNvSpPr/>
      </xdr:nvSpPr>
      <xdr:spPr>
        <a:xfrm>
          <a:off x="54429" y="2177144"/>
          <a:ext cx="1961030" cy="862853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色つきの部分を入力してください</a:t>
          </a:r>
        </a:p>
      </xdr:txBody>
    </xdr:sp>
    <xdr:clientData/>
  </xdr:twoCellAnchor>
  <xdr:twoCellAnchor>
    <xdr:from>
      <xdr:col>0</xdr:col>
      <xdr:colOff>272143</xdr:colOff>
      <xdr:row>12</xdr:row>
      <xdr:rowOff>27215</xdr:rowOff>
    </xdr:from>
    <xdr:to>
      <xdr:col>1</xdr:col>
      <xdr:colOff>689963</xdr:colOff>
      <xdr:row>13</xdr:row>
      <xdr:rowOff>159283</xdr:rowOff>
    </xdr:to>
    <xdr:sp macro="" textlink="">
      <xdr:nvSpPr>
        <xdr:cNvPr id="4" name="下矢印 3"/>
        <xdr:cNvSpPr/>
      </xdr:nvSpPr>
      <xdr:spPr>
        <a:xfrm>
          <a:off x="272143" y="3116036"/>
          <a:ext cx="1098177" cy="336176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381000</xdr:colOff>
      <xdr:row>37</xdr:row>
      <xdr:rowOff>176893</xdr:rowOff>
    </xdr:from>
    <xdr:to>
      <xdr:col>2</xdr:col>
      <xdr:colOff>559494</xdr:colOff>
      <xdr:row>39</xdr:row>
      <xdr:rowOff>196104</xdr:rowOff>
    </xdr:to>
    <xdr:sp macro="" textlink="">
      <xdr:nvSpPr>
        <xdr:cNvPr id="5" name="正方形/長方形 4"/>
        <xdr:cNvSpPr/>
      </xdr:nvSpPr>
      <xdr:spPr>
        <a:xfrm>
          <a:off x="381000" y="9565822"/>
          <a:ext cx="1961030" cy="862853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色つきの部分を選択してください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123824</xdr:colOff>
      <xdr:row>7</xdr:row>
      <xdr:rowOff>28575</xdr:rowOff>
    </xdr:from>
    <xdr:to>
      <xdr:col>31</xdr:col>
      <xdr:colOff>95249</xdr:colOff>
      <xdr:row>8</xdr:row>
      <xdr:rowOff>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5372099" y="2143125"/>
          <a:ext cx="333375" cy="3143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印</a:t>
          </a:r>
        </a:p>
      </xdr:txBody>
    </xdr:sp>
    <xdr:clientData/>
  </xdr:twoCellAnchor>
  <xdr:twoCellAnchor>
    <xdr:from>
      <xdr:col>0</xdr:col>
      <xdr:colOff>66675</xdr:colOff>
      <xdr:row>19</xdr:row>
      <xdr:rowOff>54428</xdr:rowOff>
    </xdr:from>
    <xdr:to>
      <xdr:col>41</xdr:col>
      <xdr:colOff>0</xdr:colOff>
      <xdr:row>19</xdr:row>
      <xdr:rowOff>54428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6675" y="6283778"/>
          <a:ext cx="7353300" cy="0"/>
        </a:xfrm>
        <a:prstGeom prst="line">
          <a:avLst/>
        </a:prstGeom>
        <a:noFill/>
        <a:ln w="635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156482</xdr:colOff>
      <xdr:row>18</xdr:row>
      <xdr:rowOff>619125</xdr:rowOff>
    </xdr:from>
    <xdr:to>
      <xdr:col>23</xdr:col>
      <xdr:colOff>51707</xdr:colOff>
      <xdr:row>19</xdr:row>
      <xdr:rowOff>249008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690132" y="6505575"/>
          <a:ext cx="1524000" cy="39188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　リ　ト　リ　セ　ン</a:t>
          </a:r>
        </a:p>
      </xdr:txBody>
    </xdr:sp>
    <xdr:clientData/>
  </xdr:twoCellAnchor>
  <xdr:twoCellAnchor>
    <xdr:from>
      <xdr:col>37</xdr:col>
      <xdr:colOff>9525</xdr:colOff>
      <xdr:row>24</xdr:row>
      <xdr:rowOff>9525</xdr:rowOff>
    </xdr:from>
    <xdr:to>
      <xdr:col>38</xdr:col>
      <xdr:colOff>28575</xdr:colOff>
      <xdr:row>25</xdr:row>
      <xdr:rowOff>0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6705600" y="766762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25</xdr:row>
      <xdr:rowOff>19050</xdr:rowOff>
    </xdr:from>
    <xdr:to>
      <xdr:col>38</xdr:col>
      <xdr:colOff>28575</xdr:colOff>
      <xdr:row>26</xdr:row>
      <xdr:rowOff>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6705600" y="8020050"/>
          <a:ext cx="20002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38101</xdr:colOff>
      <xdr:row>4</xdr:row>
      <xdr:rowOff>285751</xdr:rowOff>
    </xdr:from>
    <xdr:to>
      <xdr:col>32</xdr:col>
      <xdr:colOff>47626</xdr:colOff>
      <xdr:row>6</xdr:row>
      <xdr:rowOff>190501</xdr:rowOff>
    </xdr:to>
    <xdr:sp macro="" textlink="">
      <xdr:nvSpPr>
        <xdr:cNvPr id="7" name="Rectangle 10"/>
        <xdr:cNvSpPr>
          <a:spLocks noChangeArrowheads="1"/>
        </xdr:cNvSpPr>
      </xdr:nvSpPr>
      <xdr:spPr bwMode="auto">
        <a:xfrm>
          <a:off x="5286376" y="1428751"/>
          <a:ext cx="552450" cy="533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公印</a:t>
          </a:r>
        </a:p>
      </xdr:txBody>
    </xdr:sp>
    <xdr:clientData/>
  </xdr:twoCellAnchor>
  <xdr:twoCellAnchor>
    <xdr:from>
      <xdr:col>37</xdr:col>
      <xdr:colOff>9525</xdr:colOff>
      <xdr:row>31</xdr:row>
      <xdr:rowOff>9525</xdr:rowOff>
    </xdr:from>
    <xdr:to>
      <xdr:col>38</xdr:col>
      <xdr:colOff>28575</xdr:colOff>
      <xdr:row>32</xdr:row>
      <xdr:rowOff>0</xdr:rowOff>
    </xdr:to>
    <xdr:sp macro="" textlink="">
      <xdr:nvSpPr>
        <xdr:cNvPr id="8" name="Oval 4"/>
        <xdr:cNvSpPr>
          <a:spLocks noChangeArrowheads="1"/>
        </xdr:cNvSpPr>
      </xdr:nvSpPr>
      <xdr:spPr bwMode="auto">
        <a:xfrm>
          <a:off x="6705600" y="978217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32</xdr:row>
      <xdr:rowOff>19050</xdr:rowOff>
    </xdr:from>
    <xdr:to>
      <xdr:col>38</xdr:col>
      <xdr:colOff>28575</xdr:colOff>
      <xdr:row>33</xdr:row>
      <xdr:rowOff>0</xdr:rowOff>
    </xdr:to>
    <xdr:sp macro="" textlink="">
      <xdr:nvSpPr>
        <xdr:cNvPr id="9" name="Oval 5"/>
        <xdr:cNvSpPr>
          <a:spLocks noChangeArrowheads="1"/>
        </xdr:cNvSpPr>
      </xdr:nvSpPr>
      <xdr:spPr bwMode="auto">
        <a:xfrm>
          <a:off x="6705600" y="10134600"/>
          <a:ext cx="200025" cy="3238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123824</xdr:colOff>
      <xdr:row>7</xdr:row>
      <xdr:rowOff>28575</xdr:rowOff>
    </xdr:from>
    <xdr:to>
      <xdr:col>31</xdr:col>
      <xdr:colOff>95249</xdr:colOff>
      <xdr:row>8</xdr:row>
      <xdr:rowOff>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6487774" y="2143125"/>
          <a:ext cx="333375" cy="3143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印</a:t>
          </a:r>
        </a:p>
      </xdr:txBody>
    </xdr:sp>
    <xdr:clientData/>
  </xdr:twoCellAnchor>
  <xdr:twoCellAnchor>
    <xdr:from>
      <xdr:col>0</xdr:col>
      <xdr:colOff>66675</xdr:colOff>
      <xdr:row>19</xdr:row>
      <xdr:rowOff>54428</xdr:rowOff>
    </xdr:from>
    <xdr:to>
      <xdr:col>41</xdr:col>
      <xdr:colOff>0</xdr:colOff>
      <xdr:row>19</xdr:row>
      <xdr:rowOff>54428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1182350" y="6283778"/>
          <a:ext cx="7353300" cy="0"/>
        </a:xfrm>
        <a:prstGeom prst="line">
          <a:avLst/>
        </a:prstGeom>
        <a:noFill/>
        <a:ln w="635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156482</xdr:colOff>
      <xdr:row>18</xdr:row>
      <xdr:rowOff>1193800</xdr:rowOff>
    </xdr:from>
    <xdr:to>
      <xdr:col>23</xdr:col>
      <xdr:colOff>51707</xdr:colOff>
      <xdr:row>19</xdr:row>
      <xdr:rowOff>249008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467882" y="7086600"/>
          <a:ext cx="1381125" cy="42680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　リ　ト　リ　セ　ン</a:t>
          </a:r>
        </a:p>
      </xdr:txBody>
    </xdr:sp>
    <xdr:clientData/>
  </xdr:twoCellAnchor>
  <xdr:twoCellAnchor>
    <xdr:from>
      <xdr:col>37</xdr:col>
      <xdr:colOff>9525</xdr:colOff>
      <xdr:row>24</xdr:row>
      <xdr:rowOff>9525</xdr:rowOff>
    </xdr:from>
    <xdr:to>
      <xdr:col>38</xdr:col>
      <xdr:colOff>28575</xdr:colOff>
      <xdr:row>25</xdr:row>
      <xdr:rowOff>0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17821275" y="766762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25</xdr:row>
      <xdr:rowOff>19050</xdr:rowOff>
    </xdr:from>
    <xdr:to>
      <xdr:col>38</xdr:col>
      <xdr:colOff>28575</xdr:colOff>
      <xdr:row>26</xdr:row>
      <xdr:rowOff>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17821275" y="8020050"/>
          <a:ext cx="20002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38101</xdr:colOff>
      <xdr:row>4</xdr:row>
      <xdr:rowOff>285751</xdr:rowOff>
    </xdr:from>
    <xdr:to>
      <xdr:col>32</xdr:col>
      <xdr:colOff>47626</xdr:colOff>
      <xdr:row>6</xdr:row>
      <xdr:rowOff>190501</xdr:rowOff>
    </xdr:to>
    <xdr:sp macro="" textlink="">
      <xdr:nvSpPr>
        <xdr:cNvPr id="7" name="Rectangle 10"/>
        <xdr:cNvSpPr>
          <a:spLocks noChangeArrowheads="1"/>
        </xdr:cNvSpPr>
      </xdr:nvSpPr>
      <xdr:spPr bwMode="auto">
        <a:xfrm>
          <a:off x="16402051" y="1428751"/>
          <a:ext cx="552450" cy="533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公印</a:t>
          </a:r>
        </a:p>
      </xdr:txBody>
    </xdr:sp>
    <xdr:clientData/>
  </xdr:twoCellAnchor>
  <xdr:twoCellAnchor>
    <xdr:from>
      <xdr:col>37</xdr:col>
      <xdr:colOff>9525</xdr:colOff>
      <xdr:row>31</xdr:row>
      <xdr:rowOff>9525</xdr:rowOff>
    </xdr:from>
    <xdr:to>
      <xdr:col>38</xdr:col>
      <xdr:colOff>28575</xdr:colOff>
      <xdr:row>32</xdr:row>
      <xdr:rowOff>0</xdr:rowOff>
    </xdr:to>
    <xdr:sp macro="" textlink="">
      <xdr:nvSpPr>
        <xdr:cNvPr id="8" name="Oval 4"/>
        <xdr:cNvSpPr>
          <a:spLocks noChangeArrowheads="1"/>
        </xdr:cNvSpPr>
      </xdr:nvSpPr>
      <xdr:spPr bwMode="auto">
        <a:xfrm>
          <a:off x="17821275" y="978217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32</xdr:row>
      <xdr:rowOff>19050</xdr:rowOff>
    </xdr:from>
    <xdr:to>
      <xdr:col>38</xdr:col>
      <xdr:colOff>28575</xdr:colOff>
      <xdr:row>33</xdr:row>
      <xdr:rowOff>0</xdr:rowOff>
    </xdr:to>
    <xdr:sp macro="" textlink="">
      <xdr:nvSpPr>
        <xdr:cNvPr id="9" name="Oval 5"/>
        <xdr:cNvSpPr>
          <a:spLocks noChangeArrowheads="1"/>
        </xdr:cNvSpPr>
      </xdr:nvSpPr>
      <xdr:spPr bwMode="auto">
        <a:xfrm>
          <a:off x="17821275" y="10134600"/>
          <a:ext cx="200025" cy="3238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9525</xdr:colOff>
      <xdr:row>43</xdr:row>
      <xdr:rowOff>95250</xdr:rowOff>
    </xdr:from>
    <xdr:to>
      <xdr:col>42</xdr:col>
      <xdr:colOff>19050</xdr:colOff>
      <xdr:row>43</xdr:row>
      <xdr:rowOff>257175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7829550" y="9677400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41</xdr:col>
      <xdr:colOff>19050</xdr:colOff>
      <xdr:row>44</xdr:row>
      <xdr:rowOff>95250</xdr:rowOff>
    </xdr:from>
    <xdr:to>
      <xdr:col>42</xdr:col>
      <xdr:colOff>28575</xdr:colOff>
      <xdr:row>44</xdr:row>
      <xdr:rowOff>257175</xdr:rowOff>
    </xdr:to>
    <xdr:sp macro="" textlink="">
      <xdr:nvSpPr>
        <xdr:cNvPr id="3" name="Oval 2"/>
        <xdr:cNvSpPr>
          <a:spLocks noChangeArrowheads="1"/>
        </xdr:cNvSpPr>
      </xdr:nvSpPr>
      <xdr:spPr bwMode="auto">
        <a:xfrm>
          <a:off x="7839075" y="10001250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104775</xdr:colOff>
      <xdr:row>29</xdr:row>
      <xdr:rowOff>180975</xdr:rowOff>
    </xdr:from>
    <xdr:to>
      <xdr:col>47</xdr:col>
      <xdr:colOff>114300</xdr:colOff>
      <xdr:row>30</xdr:row>
      <xdr:rowOff>180975</xdr:rowOff>
    </xdr:to>
    <xdr:grpSp>
      <xdr:nvGrpSpPr>
        <xdr:cNvPr id="4" name="Group 3"/>
        <xdr:cNvGrpSpPr>
          <a:grpSpLocks/>
        </xdr:cNvGrpSpPr>
      </xdr:nvGrpSpPr>
      <xdr:grpSpPr bwMode="auto">
        <a:xfrm>
          <a:off x="2301128" y="7700122"/>
          <a:ext cx="6665819" cy="201706"/>
          <a:chOff x="7" y="867"/>
          <a:chExt cx="715" cy="21"/>
        </a:xfrm>
      </xdr:grpSpPr>
      <xdr:sp macro="" textlink="">
        <xdr:nvSpPr>
          <xdr:cNvPr id="5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41</xdr:col>
      <xdr:colOff>9525</xdr:colOff>
      <xdr:row>89</xdr:row>
      <xdr:rowOff>95250</xdr:rowOff>
    </xdr:from>
    <xdr:to>
      <xdr:col>42</xdr:col>
      <xdr:colOff>19050</xdr:colOff>
      <xdr:row>89</xdr:row>
      <xdr:rowOff>257175</xdr:rowOff>
    </xdr:to>
    <xdr:sp macro="" textlink="">
      <xdr:nvSpPr>
        <xdr:cNvPr id="7" name="Oval 1"/>
        <xdr:cNvSpPr>
          <a:spLocks noChangeArrowheads="1"/>
        </xdr:cNvSpPr>
      </xdr:nvSpPr>
      <xdr:spPr bwMode="auto">
        <a:xfrm>
          <a:off x="7829550" y="201644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41</xdr:col>
      <xdr:colOff>19050</xdr:colOff>
      <xdr:row>90</xdr:row>
      <xdr:rowOff>95250</xdr:rowOff>
    </xdr:from>
    <xdr:to>
      <xdr:col>42</xdr:col>
      <xdr:colOff>28575</xdr:colOff>
      <xdr:row>90</xdr:row>
      <xdr:rowOff>257175</xdr:rowOff>
    </xdr:to>
    <xdr:sp macro="" textlink="">
      <xdr:nvSpPr>
        <xdr:cNvPr id="8" name="Oval 2"/>
        <xdr:cNvSpPr>
          <a:spLocks noChangeArrowheads="1"/>
        </xdr:cNvSpPr>
      </xdr:nvSpPr>
      <xdr:spPr bwMode="auto">
        <a:xfrm>
          <a:off x="7839075" y="2048827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66675</xdr:colOff>
      <xdr:row>75</xdr:row>
      <xdr:rowOff>180975</xdr:rowOff>
    </xdr:from>
    <xdr:to>
      <xdr:col>47</xdr:col>
      <xdr:colOff>76200</xdr:colOff>
      <xdr:row>76</xdr:row>
      <xdr:rowOff>180975</xdr:rowOff>
    </xdr:to>
    <xdr:grpSp>
      <xdr:nvGrpSpPr>
        <xdr:cNvPr id="9" name="Group 3"/>
        <xdr:cNvGrpSpPr>
          <a:grpSpLocks/>
        </xdr:cNvGrpSpPr>
      </xdr:nvGrpSpPr>
      <xdr:grpSpPr bwMode="auto">
        <a:xfrm>
          <a:off x="2263028" y="18211240"/>
          <a:ext cx="6665819" cy="201706"/>
          <a:chOff x="7" y="867"/>
          <a:chExt cx="715" cy="21"/>
        </a:xfrm>
      </xdr:grpSpPr>
      <xdr:sp macro="" textlink="">
        <xdr:nvSpPr>
          <xdr:cNvPr id="10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Rectangle 5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41</xdr:col>
      <xdr:colOff>9525</xdr:colOff>
      <xdr:row>89</xdr:row>
      <xdr:rowOff>95250</xdr:rowOff>
    </xdr:from>
    <xdr:to>
      <xdr:col>42</xdr:col>
      <xdr:colOff>19050</xdr:colOff>
      <xdr:row>89</xdr:row>
      <xdr:rowOff>257175</xdr:rowOff>
    </xdr:to>
    <xdr:sp macro="" textlink="">
      <xdr:nvSpPr>
        <xdr:cNvPr id="12" name="Oval 1"/>
        <xdr:cNvSpPr>
          <a:spLocks noChangeArrowheads="1"/>
        </xdr:cNvSpPr>
      </xdr:nvSpPr>
      <xdr:spPr bwMode="auto">
        <a:xfrm>
          <a:off x="7829550" y="201644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41</xdr:col>
      <xdr:colOff>19050</xdr:colOff>
      <xdr:row>90</xdr:row>
      <xdr:rowOff>95250</xdr:rowOff>
    </xdr:from>
    <xdr:to>
      <xdr:col>42</xdr:col>
      <xdr:colOff>28575</xdr:colOff>
      <xdr:row>90</xdr:row>
      <xdr:rowOff>257175</xdr:rowOff>
    </xdr:to>
    <xdr:sp macro="" textlink="">
      <xdr:nvSpPr>
        <xdr:cNvPr id="13" name="Oval 2"/>
        <xdr:cNvSpPr>
          <a:spLocks noChangeArrowheads="1"/>
        </xdr:cNvSpPr>
      </xdr:nvSpPr>
      <xdr:spPr bwMode="auto">
        <a:xfrm>
          <a:off x="7839075" y="2048827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104775</xdr:colOff>
      <xdr:row>75</xdr:row>
      <xdr:rowOff>180975</xdr:rowOff>
    </xdr:from>
    <xdr:to>
      <xdr:col>47</xdr:col>
      <xdr:colOff>114300</xdr:colOff>
      <xdr:row>76</xdr:row>
      <xdr:rowOff>180975</xdr:rowOff>
    </xdr:to>
    <xdr:grpSp>
      <xdr:nvGrpSpPr>
        <xdr:cNvPr id="14" name="Group 3"/>
        <xdr:cNvGrpSpPr>
          <a:grpSpLocks/>
        </xdr:cNvGrpSpPr>
      </xdr:nvGrpSpPr>
      <xdr:grpSpPr bwMode="auto">
        <a:xfrm>
          <a:off x="2301128" y="18211240"/>
          <a:ext cx="6665819" cy="201706"/>
          <a:chOff x="7" y="867"/>
          <a:chExt cx="715" cy="21"/>
        </a:xfrm>
      </xdr:grpSpPr>
      <xdr:sp macro="" textlink="">
        <xdr:nvSpPr>
          <xdr:cNvPr id="15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Rectangle 5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41</xdr:col>
      <xdr:colOff>9525</xdr:colOff>
      <xdr:row>89</xdr:row>
      <xdr:rowOff>95250</xdr:rowOff>
    </xdr:from>
    <xdr:to>
      <xdr:col>42</xdr:col>
      <xdr:colOff>19050</xdr:colOff>
      <xdr:row>89</xdr:row>
      <xdr:rowOff>257175</xdr:rowOff>
    </xdr:to>
    <xdr:sp macro="" textlink="">
      <xdr:nvSpPr>
        <xdr:cNvPr id="17" name="Oval 1"/>
        <xdr:cNvSpPr>
          <a:spLocks noChangeArrowheads="1"/>
        </xdr:cNvSpPr>
      </xdr:nvSpPr>
      <xdr:spPr bwMode="auto">
        <a:xfrm>
          <a:off x="8078561" y="9810750"/>
          <a:ext cx="17281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41</xdr:col>
      <xdr:colOff>19050</xdr:colOff>
      <xdr:row>90</xdr:row>
      <xdr:rowOff>95250</xdr:rowOff>
    </xdr:from>
    <xdr:to>
      <xdr:col>42</xdr:col>
      <xdr:colOff>28575</xdr:colOff>
      <xdr:row>90</xdr:row>
      <xdr:rowOff>257175</xdr:rowOff>
    </xdr:to>
    <xdr:sp macro="" textlink="">
      <xdr:nvSpPr>
        <xdr:cNvPr id="18" name="Oval 2"/>
        <xdr:cNvSpPr>
          <a:spLocks noChangeArrowheads="1"/>
        </xdr:cNvSpPr>
      </xdr:nvSpPr>
      <xdr:spPr bwMode="auto">
        <a:xfrm>
          <a:off x="8088086" y="10137321"/>
          <a:ext cx="17281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112059</xdr:colOff>
      <xdr:row>125</xdr:row>
      <xdr:rowOff>145676</xdr:rowOff>
    </xdr:from>
    <xdr:to>
      <xdr:col>3</xdr:col>
      <xdr:colOff>1176618</xdr:colOff>
      <xdr:row>130</xdr:row>
      <xdr:rowOff>403411</xdr:rowOff>
    </xdr:to>
    <xdr:sp macro="" textlink="">
      <xdr:nvSpPr>
        <xdr:cNvPr id="21" name="四角形吹き出し 20"/>
        <xdr:cNvSpPr/>
      </xdr:nvSpPr>
      <xdr:spPr>
        <a:xfrm>
          <a:off x="717177" y="27622500"/>
          <a:ext cx="1064559" cy="2129117"/>
        </a:xfrm>
        <a:prstGeom prst="wedgeRectCallout">
          <a:avLst>
            <a:gd name="adj1" fmla="val 90359"/>
            <a:gd name="adj2" fmla="val -8553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6666FF"/>
              </a:solidFill>
            </a:rPr>
            <a:t>出欠欄を選択してください。</a:t>
          </a:r>
        </a:p>
      </xdr:txBody>
    </xdr:sp>
    <xdr:clientData/>
  </xdr:twoCellAnchor>
  <xdr:twoCellAnchor>
    <xdr:from>
      <xdr:col>0</xdr:col>
      <xdr:colOff>33617</xdr:colOff>
      <xdr:row>61</xdr:row>
      <xdr:rowOff>168088</xdr:rowOff>
    </xdr:from>
    <xdr:to>
      <xdr:col>3</xdr:col>
      <xdr:colOff>1048743</xdr:colOff>
      <xdr:row>63</xdr:row>
      <xdr:rowOff>142034</xdr:rowOff>
    </xdr:to>
    <xdr:sp macro="" textlink="">
      <xdr:nvSpPr>
        <xdr:cNvPr id="20" name="下矢印 19"/>
        <xdr:cNvSpPr/>
      </xdr:nvSpPr>
      <xdr:spPr>
        <a:xfrm>
          <a:off x="33617" y="14231470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89648</xdr:colOff>
      <xdr:row>15</xdr:row>
      <xdr:rowOff>123266</xdr:rowOff>
    </xdr:from>
    <xdr:to>
      <xdr:col>3</xdr:col>
      <xdr:colOff>1104774</xdr:colOff>
      <xdr:row>17</xdr:row>
      <xdr:rowOff>97213</xdr:rowOff>
    </xdr:to>
    <xdr:sp macro="" textlink="">
      <xdr:nvSpPr>
        <xdr:cNvPr id="22" name="下矢印 21"/>
        <xdr:cNvSpPr/>
      </xdr:nvSpPr>
      <xdr:spPr>
        <a:xfrm>
          <a:off x="89648" y="3675531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58</xdr:row>
      <xdr:rowOff>0</xdr:rowOff>
    </xdr:from>
    <xdr:to>
      <xdr:col>4</xdr:col>
      <xdr:colOff>259136</xdr:colOff>
      <xdr:row>61</xdr:row>
      <xdr:rowOff>181397</xdr:rowOff>
    </xdr:to>
    <xdr:sp macro="" textlink="">
      <xdr:nvSpPr>
        <xdr:cNvPr id="23" name="正方形/長方形 22"/>
        <xdr:cNvSpPr/>
      </xdr:nvSpPr>
      <xdr:spPr>
        <a:xfrm>
          <a:off x="0" y="13256559"/>
          <a:ext cx="2119312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33618</xdr:colOff>
      <xdr:row>10</xdr:row>
      <xdr:rowOff>268942</xdr:rowOff>
    </xdr:from>
    <xdr:to>
      <xdr:col>4</xdr:col>
      <xdr:colOff>292753</xdr:colOff>
      <xdr:row>14</xdr:row>
      <xdr:rowOff>237426</xdr:rowOff>
    </xdr:to>
    <xdr:sp macro="" textlink="">
      <xdr:nvSpPr>
        <xdr:cNvPr id="24" name="正方形/長方形 23"/>
        <xdr:cNvSpPr/>
      </xdr:nvSpPr>
      <xdr:spPr>
        <a:xfrm>
          <a:off x="33618" y="2532530"/>
          <a:ext cx="3329547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133350</xdr:colOff>
          <xdr:row>9</xdr:row>
          <xdr:rowOff>152400</xdr:rowOff>
        </xdr:from>
        <xdr:to>
          <xdr:col>73</xdr:col>
          <xdr:colOff>9525</xdr:colOff>
          <xdr:row>46</xdr:row>
          <xdr:rowOff>19050</xdr:rowOff>
        </xdr:to>
        <xdr:pic>
          <xdr:nvPicPr>
            <xdr:cNvPr id="6462" name="Picture 1"/>
            <xdr:cNvPicPr>
              <a:picLocks noChangeAspect="1" noChangeArrowheads="1"/>
              <a:extLst>
                <a:ext uri="{84589F7E-364E-4C9E-8A38-B11213B215E9}">
                  <a14:cameraTool cellRange="生徒情報入力!$A$3:$F$38" spid="_x0000_s646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515475" y="2209800"/>
              <a:ext cx="3762375" cy="8753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123825</xdr:colOff>
          <xdr:row>56</xdr:row>
          <xdr:rowOff>209550</xdr:rowOff>
        </xdr:from>
        <xdr:to>
          <xdr:col>73</xdr:col>
          <xdr:colOff>0</xdr:colOff>
          <xdr:row>93</xdr:row>
          <xdr:rowOff>123825</xdr:rowOff>
        </xdr:to>
        <xdr:pic>
          <xdr:nvPicPr>
            <xdr:cNvPr id="6463" name="Picture 2"/>
            <xdr:cNvPicPr>
              <a:picLocks noChangeAspect="1" noChangeArrowheads="1"/>
              <a:extLst>
                <a:ext uri="{84589F7E-364E-4C9E-8A38-B11213B215E9}">
                  <a14:cameraTool cellRange="生徒情報入力!$A$3:$F$38" spid="_x0000_s646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505950" y="13001625"/>
              <a:ext cx="3762375" cy="8753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9525</xdr:colOff>
      <xdr:row>14</xdr:row>
      <xdr:rowOff>66675</xdr:rowOff>
    </xdr:from>
    <xdr:to>
      <xdr:col>33</xdr:col>
      <xdr:colOff>28575</xdr:colOff>
      <xdr:row>14</xdr:row>
      <xdr:rowOff>247650</xdr:rowOff>
    </xdr:to>
    <xdr:sp macro="" textlink="">
      <xdr:nvSpPr>
        <xdr:cNvPr id="2" name="Oval 5"/>
        <xdr:cNvSpPr>
          <a:spLocks noChangeArrowheads="1"/>
        </xdr:cNvSpPr>
      </xdr:nvSpPr>
      <xdr:spPr bwMode="auto">
        <a:xfrm>
          <a:off x="5191125" y="260985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32</xdr:col>
      <xdr:colOff>9525</xdr:colOff>
      <xdr:row>15</xdr:row>
      <xdr:rowOff>76200</xdr:rowOff>
    </xdr:from>
    <xdr:to>
      <xdr:col>33</xdr:col>
      <xdr:colOff>28575</xdr:colOff>
      <xdr:row>15</xdr:row>
      <xdr:rowOff>257175</xdr:rowOff>
    </xdr:to>
    <xdr:sp macro="" textlink="">
      <xdr:nvSpPr>
        <xdr:cNvPr id="3" name="Oval 6"/>
        <xdr:cNvSpPr>
          <a:spLocks noChangeArrowheads="1"/>
        </xdr:cNvSpPr>
      </xdr:nvSpPr>
      <xdr:spPr bwMode="auto">
        <a:xfrm>
          <a:off x="5191125" y="290512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36</xdr:col>
      <xdr:colOff>9525</xdr:colOff>
      <xdr:row>54</xdr:row>
      <xdr:rowOff>9525</xdr:rowOff>
    </xdr:from>
    <xdr:to>
      <xdr:col>37</xdr:col>
      <xdr:colOff>28575</xdr:colOff>
      <xdr:row>55</xdr:row>
      <xdr:rowOff>19050</xdr:rowOff>
    </xdr:to>
    <xdr:sp macro="" textlink="">
      <xdr:nvSpPr>
        <xdr:cNvPr id="4" name="Oval 7"/>
        <xdr:cNvSpPr>
          <a:spLocks noChangeArrowheads="1"/>
        </xdr:cNvSpPr>
      </xdr:nvSpPr>
      <xdr:spPr bwMode="auto">
        <a:xfrm>
          <a:off x="5838825" y="922020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35</xdr:col>
      <xdr:colOff>114300</xdr:colOff>
      <xdr:row>56</xdr:row>
      <xdr:rowOff>9525</xdr:rowOff>
    </xdr:from>
    <xdr:to>
      <xdr:col>36</xdr:col>
      <xdr:colOff>133350</xdr:colOff>
      <xdr:row>57</xdr:row>
      <xdr:rowOff>19050</xdr:rowOff>
    </xdr:to>
    <xdr:sp macro="" textlink="">
      <xdr:nvSpPr>
        <xdr:cNvPr id="5" name="Oval 9"/>
        <xdr:cNvSpPr>
          <a:spLocks noChangeArrowheads="1"/>
        </xdr:cNvSpPr>
      </xdr:nvSpPr>
      <xdr:spPr bwMode="auto">
        <a:xfrm>
          <a:off x="5781675" y="953452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44</xdr:col>
      <xdr:colOff>0</xdr:colOff>
      <xdr:row>5</xdr:row>
      <xdr:rowOff>0</xdr:rowOff>
    </xdr:from>
    <xdr:to>
      <xdr:col>51</xdr:col>
      <xdr:colOff>71437</xdr:colOff>
      <xdr:row>30</xdr:row>
      <xdr:rowOff>161925</xdr:rowOff>
    </xdr:to>
    <xdr:sp macro="" textlink="">
      <xdr:nvSpPr>
        <xdr:cNvPr id="6" name="正方形/長方形 5"/>
        <xdr:cNvSpPr/>
      </xdr:nvSpPr>
      <xdr:spPr>
        <a:xfrm>
          <a:off x="7124700" y="866775"/>
          <a:ext cx="1204912" cy="461010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このページは必要な場合のみ、プリントアウトし、手書きで必要事項を記入し、大会当日に提出してください。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123824</xdr:colOff>
      <xdr:row>7</xdr:row>
      <xdr:rowOff>28575</xdr:rowOff>
    </xdr:from>
    <xdr:to>
      <xdr:col>31</xdr:col>
      <xdr:colOff>95249</xdr:colOff>
      <xdr:row>8</xdr:row>
      <xdr:rowOff>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5372099" y="2143125"/>
          <a:ext cx="333375" cy="3143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印</a:t>
          </a:r>
        </a:p>
      </xdr:txBody>
    </xdr:sp>
    <xdr:clientData/>
  </xdr:twoCellAnchor>
  <xdr:twoCellAnchor>
    <xdr:from>
      <xdr:col>0</xdr:col>
      <xdr:colOff>66675</xdr:colOff>
      <xdr:row>19</xdr:row>
      <xdr:rowOff>54428</xdr:rowOff>
    </xdr:from>
    <xdr:to>
      <xdr:col>41</xdr:col>
      <xdr:colOff>0</xdr:colOff>
      <xdr:row>19</xdr:row>
      <xdr:rowOff>54428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6675" y="6283778"/>
          <a:ext cx="7353300" cy="0"/>
        </a:xfrm>
        <a:prstGeom prst="line">
          <a:avLst/>
        </a:prstGeom>
        <a:noFill/>
        <a:ln w="635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156482</xdr:colOff>
      <xdr:row>18</xdr:row>
      <xdr:rowOff>638175</xdr:rowOff>
    </xdr:from>
    <xdr:to>
      <xdr:col>23</xdr:col>
      <xdr:colOff>51707</xdr:colOff>
      <xdr:row>19</xdr:row>
      <xdr:rowOff>249008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690132" y="6524625"/>
          <a:ext cx="1524000" cy="37283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　リ　ト　リ　セ　ン</a:t>
          </a:r>
        </a:p>
      </xdr:txBody>
    </xdr:sp>
    <xdr:clientData/>
  </xdr:twoCellAnchor>
  <xdr:twoCellAnchor>
    <xdr:from>
      <xdr:col>37</xdr:col>
      <xdr:colOff>9525</xdr:colOff>
      <xdr:row>24</xdr:row>
      <xdr:rowOff>9525</xdr:rowOff>
    </xdr:from>
    <xdr:to>
      <xdr:col>38</xdr:col>
      <xdr:colOff>28575</xdr:colOff>
      <xdr:row>25</xdr:row>
      <xdr:rowOff>0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6705600" y="766762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25</xdr:row>
      <xdr:rowOff>19050</xdr:rowOff>
    </xdr:from>
    <xdr:to>
      <xdr:col>38</xdr:col>
      <xdr:colOff>28575</xdr:colOff>
      <xdr:row>26</xdr:row>
      <xdr:rowOff>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6705600" y="8020050"/>
          <a:ext cx="20002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38101</xdr:colOff>
      <xdr:row>4</xdr:row>
      <xdr:rowOff>285751</xdr:rowOff>
    </xdr:from>
    <xdr:to>
      <xdr:col>32</xdr:col>
      <xdr:colOff>47626</xdr:colOff>
      <xdr:row>6</xdr:row>
      <xdr:rowOff>190501</xdr:rowOff>
    </xdr:to>
    <xdr:sp macro="" textlink="">
      <xdr:nvSpPr>
        <xdr:cNvPr id="7" name="Rectangle 10"/>
        <xdr:cNvSpPr>
          <a:spLocks noChangeArrowheads="1"/>
        </xdr:cNvSpPr>
      </xdr:nvSpPr>
      <xdr:spPr bwMode="auto">
        <a:xfrm>
          <a:off x="5286376" y="1428751"/>
          <a:ext cx="552450" cy="533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公印</a:t>
          </a:r>
        </a:p>
      </xdr:txBody>
    </xdr:sp>
    <xdr:clientData/>
  </xdr:twoCellAnchor>
  <xdr:twoCellAnchor>
    <xdr:from>
      <xdr:col>37</xdr:col>
      <xdr:colOff>9525</xdr:colOff>
      <xdr:row>31</xdr:row>
      <xdr:rowOff>9525</xdr:rowOff>
    </xdr:from>
    <xdr:to>
      <xdr:col>38</xdr:col>
      <xdr:colOff>28575</xdr:colOff>
      <xdr:row>32</xdr:row>
      <xdr:rowOff>0</xdr:rowOff>
    </xdr:to>
    <xdr:sp macro="" textlink="">
      <xdr:nvSpPr>
        <xdr:cNvPr id="8" name="Oval 4"/>
        <xdr:cNvSpPr>
          <a:spLocks noChangeArrowheads="1"/>
        </xdr:cNvSpPr>
      </xdr:nvSpPr>
      <xdr:spPr bwMode="auto">
        <a:xfrm>
          <a:off x="6705600" y="978217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32</xdr:row>
      <xdr:rowOff>19050</xdr:rowOff>
    </xdr:from>
    <xdr:to>
      <xdr:col>38</xdr:col>
      <xdr:colOff>28575</xdr:colOff>
      <xdr:row>33</xdr:row>
      <xdr:rowOff>0</xdr:rowOff>
    </xdr:to>
    <xdr:sp macro="" textlink="">
      <xdr:nvSpPr>
        <xdr:cNvPr id="9" name="Oval 5"/>
        <xdr:cNvSpPr>
          <a:spLocks noChangeArrowheads="1"/>
        </xdr:cNvSpPr>
      </xdr:nvSpPr>
      <xdr:spPr bwMode="auto">
        <a:xfrm>
          <a:off x="6705600" y="10134600"/>
          <a:ext cx="200025" cy="3238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54</xdr:row>
      <xdr:rowOff>0</xdr:rowOff>
    </xdr:from>
    <xdr:to>
      <xdr:col>42</xdr:col>
      <xdr:colOff>66675</xdr:colOff>
      <xdr:row>54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6675" y="7172325"/>
          <a:ext cx="6315075" cy="0"/>
        </a:xfrm>
        <a:prstGeom prst="line">
          <a:avLst/>
        </a:prstGeom>
        <a:noFill/>
        <a:ln w="6350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18</xdr:col>
      <xdr:colOff>142875</xdr:colOff>
      <xdr:row>53</xdr:row>
      <xdr:rowOff>85725</xdr:rowOff>
    </xdr:from>
    <xdr:to>
      <xdr:col>27</xdr:col>
      <xdr:colOff>9525</xdr:colOff>
      <xdr:row>54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571750" y="7038975"/>
          <a:ext cx="1323975" cy="219075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　リ　ト　リ　セ　ン</a:t>
          </a:r>
        </a:p>
      </xdr:txBody>
    </xdr:sp>
    <xdr:clientData/>
  </xdr:twoCellAnchor>
  <xdr:twoCellAnchor>
    <xdr:from>
      <xdr:col>39</xdr:col>
      <xdr:colOff>19050</xdr:colOff>
      <xdr:row>62</xdr:row>
      <xdr:rowOff>38100</xdr:rowOff>
    </xdr:from>
    <xdr:to>
      <xdr:col>40</xdr:col>
      <xdr:colOff>28575</xdr:colOff>
      <xdr:row>62</xdr:row>
      <xdr:rowOff>200025</xdr:rowOff>
    </xdr:to>
    <xdr:sp macro="" textlink="">
      <xdr:nvSpPr>
        <xdr:cNvPr id="4" name="Oval 3"/>
        <xdr:cNvSpPr>
          <a:spLocks noChangeArrowheads="1"/>
        </xdr:cNvSpPr>
      </xdr:nvSpPr>
      <xdr:spPr bwMode="auto">
        <a:xfrm>
          <a:off x="5848350" y="89630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39</xdr:col>
      <xdr:colOff>19050</xdr:colOff>
      <xdr:row>63</xdr:row>
      <xdr:rowOff>38100</xdr:rowOff>
    </xdr:from>
    <xdr:to>
      <xdr:col>40</xdr:col>
      <xdr:colOff>28575</xdr:colOff>
      <xdr:row>63</xdr:row>
      <xdr:rowOff>200025</xdr:rowOff>
    </xdr:to>
    <xdr:sp macro="" textlink="">
      <xdr:nvSpPr>
        <xdr:cNvPr id="5" name="Oval 7"/>
        <xdr:cNvSpPr>
          <a:spLocks noChangeArrowheads="1"/>
        </xdr:cNvSpPr>
      </xdr:nvSpPr>
      <xdr:spPr bwMode="auto">
        <a:xfrm>
          <a:off x="5848350" y="9182100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66675</xdr:colOff>
      <xdr:row>121</xdr:row>
      <xdr:rowOff>0</xdr:rowOff>
    </xdr:from>
    <xdr:to>
      <xdr:col>42</xdr:col>
      <xdr:colOff>66675</xdr:colOff>
      <xdr:row>121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2139763" y="7227794"/>
          <a:ext cx="6118412" cy="0"/>
        </a:xfrm>
        <a:prstGeom prst="line">
          <a:avLst/>
        </a:prstGeom>
        <a:noFill/>
        <a:ln w="6350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18</xdr:col>
      <xdr:colOff>142875</xdr:colOff>
      <xdr:row>120</xdr:row>
      <xdr:rowOff>85725</xdr:rowOff>
    </xdr:from>
    <xdr:to>
      <xdr:col>27</xdr:col>
      <xdr:colOff>9525</xdr:colOff>
      <xdr:row>121</xdr:row>
      <xdr:rowOff>85725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569199" y="7089401"/>
          <a:ext cx="1278591" cy="224118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　リ　ト　リ　セ　ン</a:t>
          </a:r>
        </a:p>
      </xdr:txBody>
    </xdr:sp>
    <xdr:clientData/>
  </xdr:twoCellAnchor>
  <xdr:twoCellAnchor>
    <xdr:from>
      <xdr:col>39</xdr:col>
      <xdr:colOff>19050</xdr:colOff>
      <xdr:row>129</xdr:row>
      <xdr:rowOff>38100</xdr:rowOff>
    </xdr:from>
    <xdr:to>
      <xdr:col>40</xdr:col>
      <xdr:colOff>28575</xdr:colOff>
      <xdr:row>129</xdr:row>
      <xdr:rowOff>200025</xdr:rowOff>
    </xdr:to>
    <xdr:sp macro="" textlink="">
      <xdr:nvSpPr>
        <xdr:cNvPr id="8" name="Oval 3"/>
        <xdr:cNvSpPr>
          <a:spLocks noChangeArrowheads="1"/>
        </xdr:cNvSpPr>
      </xdr:nvSpPr>
      <xdr:spPr bwMode="auto">
        <a:xfrm>
          <a:off x="7739903" y="9058835"/>
          <a:ext cx="166407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39</xdr:col>
      <xdr:colOff>19050</xdr:colOff>
      <xdr:row>130</xdr:row>
      <xdr:rowOff>38100</xdr:rowOff>
    </xdr:from>
    <xdr:to>
      <xdr:col>40</xdr:col>
      <xdr:colOff>28575</xdr:colOff>
      <xdr:row>130</xdr:row>
      <xdr:rowOff>200025</xdr:rowOff>
    </xdr:to>
    <xdr:sp macro="" textlink="">
      <xdr:nvSpPr>
        <xdr:cNvPr id="9" name="Oval 7"/>
        <xdr:cNvSpPr>
          <a:spLocks noChangeArrowheads="1"/>
        </xdr:cNvSpPr>
      </xdr:nvSpPr>
      <xdr:spPr bwMode="auto">
        <a:xfrm>
          <a:off x="7739903" y="9282953"/>
          <a:ext cx="166407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39</xdr:col>
      <xdr:colOff>19050</xdr:colOff>
      <xdr:row>129</xdr:row>
      <xdr:rowOff>38100</xdr:rowOff>
    </xdr:from>
    <xdr:to>
      <xdr:col>40</xdr:col>
      <xdr:colOff>28575</xdr:colOff>
      <xdr:row>129</xdr:row>
      <xdr:rowOff>200025</xdr:rowOff>
    </xdr:to>
    <xdr:sp macro="" textlink="">
      <xdr:nvSpPr>
        <xdr:cNvPr id="10" name="Oval 3"/>
        <xdr:cNvSpPr>
          <a:spLocks noChangeArrowheads="1"/>
        </xdr:cNvSpPr>
      </xdr:nvSpPr>
      <xdr:spPr bwMode="auto">
        <a:xfrm>
          <a:off x="7739903" y="9058835"/>
          <a:ext cx="166407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39</xdr:col>
      <xdr:colOff>19050</xdr:colOff>
      <xdr:row>130</xdr:row>
      <xdr:rowOff>38100</xdr:rowOff>
    </xdr:from>
    <xdr:to>
      <xdr:col>40</xdr:col>
      <xdr:colOff>28575</xdr:colOff>
      <xdr:row>130</xdr:row>
      <xdr:rowOff>200025</xdr:rowOff>
    </xdr:to>
    <xdr:sp macro="" textlink="">
      <xdr:nvSpPr>
        <xdr:cNvPr id="11" name="Oval 7"/>
        <xdr:cNvSpPr>
          <a:spLocks noChangeArrowheads="1"/>
        </xdr:cNvSpPr>
      </xdr:nvSpPr>
      <xdr:spPr bwMode="auto">
        <a:xfrm>
          <a:off x="7739903" y="9282953"/>
          <a:ext cx="166407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0</xdr:rowOff>
    </xdr:from>
    <xdr:to>
      <xdr:col>2</xdr:col>
      <xdr:colOff>291354</xdr:colOff>
      <xdr:row>8</xdr:row>
      <xdr:rowOff>324971</xdr:rowOff>
    </xdr:to>
    <xdr:sp macro="" textlink="">
      <xdr:nvSpPr>
        <xdr:cNvPr id="12" name="正方形/長方形 11"/>
        <xdr:cNvSpPr/>
      </xdr:nvSpPr>
      <xdr:spPr>
        <a:xfrm>
          <a:off x="0" y="1165412"/>
          <a:ext cx="1961030" cy="862853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入力・選択してください</a:t>
          </a:r>
        </a:p>
      </xdr:txBody>
    </xdr:sp>
    <xdr:clientData/>
  </xdr:twoCellAnchor>
  <xdr:twoCellAnchor>
    <xdr:from>
      <xdr:col>0</xdr:col>
      <xdr:colOff>145677</xdr:colOff>
      <xdr:row>8</xdr:row>
      <xdr:rowOff>324971</xdr:rowOff>
    </xdr:from>
    <xdr:to>
      <xdr:col>1</xdr:col>
      <xdr:colOff>560295</xdr:colOff>
      <xdr:row>10</xdr:row>
      <xdr:rowOff>123265</xdr:rowOff>
    </xdr:to>
    <xdr:sp macro="" textlink="">
      <xdr:nvSpPr>
        <xdr:cNvPr id="13" name="下矢印 12"/>
        <xdr:cNvSpPr/>
      </xdr:nvSpPr>
      <xdr:spPr>
        <a:xfrm>
          <a:off x="145677" y="2028265"/>
          <a:ext cx="1098177" cy="336176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73</xdr:row>
      <xdr:rowOff>0</xdr:rowOff>
    </xdr:from>
    <xdr:to>
      <xdr:col>2</xdr:col>
      <xdr:colOff>291354</xdr:colOff>
      <xdr:row>75</xdr:row>
      <xdr:rowOff>212912</xdr:rowOff>
    </xdr:to>
    <xdr:sp macro="" textlink="">
      <xdr:nvSpPr>
        <xdr:cNvPr id="14" name="正方形/長方形 13"/>
        <xdr:cNvSpPr/>
      </xdr:nvSpPr>
      <xdr:spPr>
        <a:xfrm>
          <a:off x="0" y="11149853"/>
          <a:ext cx="1961030" cy="862853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入力・選択してください</a:t>
          </a:r>
        </a:p>
      </xdr:txBody>
    </xdr:sp>
    <xdr:clientData/>
  </xdr:twoCellAnchor>
  <xdr:twoCellAnchor>
    <xdr:from>
      <xdr:col>0</xdr:col>
      <xdr:colOff>168088</xdr:colOff>
      <xdr:row>75</xdr:row>
      <xdr:rowOff>302560</xdr:rowOff>
    </xdr:from>
    <xdr:to>
      <xdr:col>1</xdr:col>
      <xdr:colOff>582706</xdr:colOff>
      <xdr:row>77</xdr:row>
      <xdr:rowOff>123265</xdr:rowOff>
    </xdr:to>
    <xdr:sp macro="" textlink="">
      <xdr:nvSpPr>
        <xdr:cNvPr id="15" name="下矢印 14"/>
        <xdr:cNvSpPr/>
      </xdr:nvSpPr>
      <xdr:spPr>
        <a:xfrm>
          <a:off x="168088" y="12102354"/>
          <a:ext cx="1098177" cy="336176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123824</xdr:colOff>
      <xdr:row>7</xdr:row>
      <xdr:rowOff>28575</xdr:rowOff>
    </xdr:from>
    <xdr:to>
      <xdr:col>31</xdr:col>
      <xdr:colOff>95249</xdr:colOff>
      <xdr:row>8</xdr:row>
      <xdr:rowOff>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5372099" y="2143125"/>
          <a:ext cx="333375" cy="3143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印</a:t>
          </a:r>
        </a:p>
      </xdr:txBody>
    </xdr:sp>
    <xdr:clientData/>
  </xdr:twoCellAnchor>
  <xdr:twoCellAnchor>
    <xdr:from>
      <xdr:col>0</xdr:col>
      <xdr:colOff>66675</xdr:colOff>
      <xdr:row>19</xdr:row>
      <xdr:rowOff>54428</xdr:rowOff>
    </xdr:from>
    <xdr:to>
      <xdr:col>41</xdr:col>
      <xdr:colOff>0</xdr:colOff>
      <xdr:row>19</xdr:row>
      <xdr:rowOff>54428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6675" y="6283778"/>
          <a:ext cx="7353300" cy="0"/>
        </a:xfrm>
        <a:prstGeom prst="line">
          <a:avLst/>
        </a:prstGeom>
        <a:noFill/>
        <a:ln w="635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156482</xdr:colOff>
      <xdr:row>18</xdr:row>
      <xdr:rowOff>600075</xdr:rowOff>
    </xdr:from>
    <xdr:to>
      <xdr:col>23</xdr:col>
      <xdr:colOff>51707</xdr:colOff>
      <xdr:row>19</xdr:row>
      <xdr:rowOff>249008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690132" y="6486525"/>
          <a:ext cx="1524000" cy="41093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　リ　ト　リ　セ　ン</a:t>
          </a:r>
        </a:p>
      </xdr:txBody>
    </xdr:sp>
    <xdr:clientData/>
  </xdr:twoCellAnchor>
  <xdr:twoCellAnchor>
    <xdr:from>
      <xdr:col>37</xdr:col>
      <xdr:colOff>9525</xdr:colOff>
      <xdr:row>24</xdr:row>
      <xdr:rowOff>9525</xdr:rowOff>
    </xdr:from>
    <xdr:to>
      <xdr:col>38</xdr:col>
      <xdr:colOff>28575</xdr:colOff>
      <xdr:row>25</xdr:row>
      <xdr:rowOff>0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6705600" y="766762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25</xdr:row>
      <xdr:rowOff>19050</xdr:rowOff>
    </xdr:from>
    <xdr:to>
      <xdr:col>38</xdr:col>
      <xdr:colOff>28575</xdr:colOff>
      <xdr:row>26</xdr:row>
      <xdr:rowOff>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6705600" y="8020050"/>
          <a:ext cx="20002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38101</xdr:colOff>
      <xdr:row>4</xdr:row>
      <xdr:rowOff>285751</xdr:rowOff>
    </xdr:from>
    <xdr:to>
      <xdr:col>32</xdr:col>
      <xdr:colOff>47626</xdr:colOff>
      <xdr:row>6</xdr:row>
      <xdr:rowOff>190501</xdr:rowOff>
    </xdr:to>
    <xdr:sp macro="" textlink="">
      <xdr:nvSpPr>
        <xdr:cNvPr id="7" name="Rectangle 10"/>
        <xdr:cNvSpPr>
          <a:spLocks noChangeArrowheads="1"/>
        </xdr:cNvSpPr>
      </xdr:nvSpPr>
      <xdr:spPr bwMode="auto">
        <a:xfrm>
          <a:off x="5286376" y="1428751"/>
          <a:ext cx="552450" cy="533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公印</a:t>
          </a:r>
        </a:p>
      </xdr:txBody>
    </xdr:sp>
    <xdr:clientData/>
  </xdr:twoCellAnchor>
  <xdr:twoCellAnchor>
    <xdr:from>
      <xdr:col>37</xdr:col>
      <xdr:colOff>9525</xdr:colOff>
      <xdr:row>31</xdr:row>
      <xdr:rowOff>9525</xdr:rowOff>
    </xdr:from>
    <xdr:to>
      <xdr:col>38</xdr:col>
      <xdr:colOff>28575</xdr:colOff>
      <xdr:row>32</xdr:row>
      <xdr:rowOff>0</xdr:rowOff>
    </xdr:to>
    <xdr:sp macro="" textlink="">
      <xdr:nvSpPr>
        <xdr:cNvPr id="8" name="Oval 4"/>
        <xdr:cNvSpPr>
          <a:spLocks noChangeArrowheads="1"/>
        </xdr:cNvSpPr>
      </xdr:nvSpPr>
      <xdr:spPr bwMode="auto">
        <a:xfrm>
          <a:off x="6705600" y="978217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32</xdr:row>
      <xdr:rowOff>19050</xdr:rowOff>
    </xdr:from>
    <xdr:to>
      <xdr:col>38</xdr:col>
      <xdr:colOff>28575</xdr:colOff>
      <xdr:row>33</xdr:row>
      <xdr:rowOff>0</xdr:rowOff>
    </xdr:to>
    <xdr:sp macro="" textlink="">
      <xdr:nvSpPr>
        <xdr:cNvPr id="9" name="Oval 5"/>
        <xdr:cNvSpPr>
          <a:spLocks noChangeArrowheads="1"/>
        </xdr:cNvSpPr>
      </xdr:nvSpPr>
      <xdr:spPr bwMode="auto">
        <a:xfrm>
          <a:off x="6705600" y="10134600"/>
          <a:ext cx="200025" cy="3238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9525</xdr:colOff>
      <xdr:row>43</xdr:row>
      <xdr:rowOff>95250</xdr:rowOff>
    </xdr:from>
    <xdr:to>
      <xdr:col>43</xdr:col>
      <xdr:colOff>19050</xdr:colOff>
      <xdr:row>43</xdr:row>
      <xdr:rowOff>257175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8029575" y="9677400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44</xdr:row>
      <xdr:rowOff>95250</xdr:rowOff>
    </xdr:from>
    <xdr:to>
      <xdr:col>43</xdr:col>
      <xdr:colOff>28575</xdr:colOff>
      <xdr:row>44</xdr:row>
      <xdr:rowOff>257175</xdr:rowOff>
    </xdr:to>
    <xdr:sp macro="" textlink="">
      <xdr:nvSpPr>
        <xdr:cNvPr id="3" name="Oval 2"/>
        <xdr:cNvSpPr>
          <a:spLocks noChangeArrowheads="1"/>
        </xdr:cNvSpPr>
      </xdr:nvSpPr>
      <xdr:spPr bwMode="auto">
        <a:xfrm>
          <a:off x="8039100" y="10001250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104775</xdr:colOff>
      <xdr:row>29</xdr:row>
      <xdr:rowOff>180975</xdr:rowOff>
    </xdr:from>
    <xdr:to>
      <xdr:col>48</xdr:col>
      <xdr:colOff>114300</xdr:colOff>
      <xdr:row>30</xdr:row>
      <xdr:rowOff>180975</xdr:rowOff>
    </xdr:to>
    <xdr:grpSp>
      <xdr:nvGrpSpPr>
        <xdr:cNvPr id="4" name="Group 3"/>
        <xdr:cNvGrpSpPr>
          <a:grpSpLocks/>
        </xdr:cNvGrpSpPr>
      </xdr:nvGrpSpPr>
      <xdr:grpSpPr bwMode="auto">
        <a:xfrm>
          <a:off x="2986088" y="7646194"/>
          <a:ext cx="7069931" cy="202406"/>
          <a:chOff x="7" y="867"/>
          <a:chExt cx="715" cy="21"/>
        </a:xfrm>
      </xdr:grpSpPr>
      <xdr:sp macro="" textlink="">
        <xdr:nvSpPr>
          <xdr:cNvPr id="5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42</xdr:col>
      <xdr:colOff>9525</xdr:colOff>
      <xdr:row>89</xdr:row>
      <xdr:rowOff>95250</xdr:rowOff>
    </xdr:from>
    <xdr:to>
      <xdr:col>43</xdr:col>
      <xdr:colOff>19050</xdr:colOff>
      <xdr:row>89</xdr:row>
      <xdr:rowOff>257175</xdr:rowOff>
    </xdr:to>
    <xdr:sp macro="" textlink="">
      <xdr:nvSpPr>
        <xdr:cNvPr id="7" name="Oval 1"/>
        <xdr:cNvSpPr>
          <a:spLocks noChangeArrowheads="1"/>
        </xdr:cNvSpPr>
      </xdr:nvSpPr>
      <xdr:spPr bwMode="auto">
        <a:xfrm>
          <a:off x="8029575" y="201644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90</xdr:row>
      <xdr:rowOff>95250</xdr:rowOff>
    </xdr:from>
    <xdr:to>
      <xdr:col>43</xdr:col>
      <xdr:colOff>28575</xdr:colOff>
      <xdr:row>90</xdr:row>
      <xdr:rowOff>257175</xdr:rowOff>
    </xdr:to>
    <xdr:sp macro="" textlink="">
      <xdr:nvSpPr>
        <xdr:cNvPr id="8" name="Oval 2"/>
        <xdr:cNvSpPr>
          <a:spLocks noChangeArrowheads="1"/>
        </xdr:cNvSpPr>
      </xdr:nvSpPr>
      <xdr:spPr bwMode="auto">
        <a:xfrm>
          <a:off x="8039100" y="2048827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66675</xdr:colOff>
      <xdr:row>75</xdr:row>
      <xdr:rowOff>180975</xdr:rowOff>
    </xdr:from>
    <xdr:to>
      <xdr:col>48</xdr:col>
      <xdr:colOff>76200</xdr:colOff>
      <xdr:row>76</xdr:row>
      <xdr:rowOff>180975</xdr:rowOff>
    </xdr:to>
    <xdr:grpSp>
      <xdr:nvGrpSpPr>
        <xdr:cNvPr id="9" name="Group 3"/>
        <xdr:cNvGrpSpPr>
          <a:grpSpLocks/>
        </xdr:cNvGrpSpPr>
      </xdr:nvGrpSpPr>
      <xdr:grpSpPr bwMode="auto">
        <a:xfrm>
          <a:off x="2947988" y="18099881"/>
          <a:ext cx="7069931" cy="202407"/>
          <a:chOff x="7" y="867"/>
          <a:chExt cx="715" cy="21"/>
        </a:xfrm>
      </xdr:grpSpPr>
      <xdr:sp macro="" textlink="">
        <xdr:nvSpPr>
          <xdr:cNvPr id="10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Rectangle 5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42</xdr:col>
      <xdr:colOff>9525</xdr:colOff>
      <xdr:row>89</xdr:row>
      <xdr:rowOff>95250</xdr:rowOff>
    </xdr:from>
    <xdr:to>
      <xdr:col>43</xdr:col>
      <xdr:colOff>19050</xdr:colOff>
      <xdr:row>89</xdr:row>
      <xdr:rowOff>257175</xdr:rowOff>
    </xdr:to>
    <xdr:sp macro="" textlink="">
      <xdr:nvSpPr>
        <xdr:cNvPr id="12" name="Oval 1"/>
        <xdr:cNvSpPr>
          <a:spLocks noChangeArrowheads="1"/>
        </xdr:cNvSpPr>
      </xdr:nvSpPr>
      <xdr:spPr bwMode="auto">
        <a:xfrm>
          <a:off x="8029575" y="201644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90</xdr:row>
      <xdr:rowOff>95250</xdr:rowOff>
    </xdr:from>
    <xdr:to>
      <xdr:col>43</xdr:col>
      <xdr:colOff>28575</xdr:colOff>
      <xdr:row>90</xdr:row>
      <xdr:rowOff>257175</xdr:rowOff>
    </xdr:to>
    <xdr:sp macro="" textlink="">
      <xdr:nvSpPr>
        <xdr:cNvPr id="13" name="Oval 2"/>
        <xdr:cNvSpPr>
          <a:spLocks noChangeArrowheads="1"/>
        </xdr:cNvSpPr>
      </xdr:nvSpPr>
      <xdr:spPr bwMode="auto">
        <a:xfrm>
          <a:off x="8039100" y="2048827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104775</xdr:colOff>
      <xdr:row>75</xdr:row>
      <xdr:rowOff>180963</xdr:rowOff>
    </xdr:from>
    <xdr:to>
      <xdr:col>48</xdr:col>
      <xdr:colOff>114300</xdr:colOff>
      <xdr:row>77</xdr:row>
      <xdr:rowOff>65702</xdr:rowOff>
    </xdr:to>
    <xdr:grpSp>
      <xdr:nvGrpSpPr>
        <xdr:cNvPr id="14" name="Group 3"/>
        <xdr:cNvGrpSpPr>
          <a:grpSpLocks/>
        </xdr:cNvGrpSpPr>
      </xdr:nvGrpSpPr>
      <xdr:grpSpPr bwMode="auto">
        <a:xfrm>
          <a:off x="2986088" y="18099869"/>
          <a:ext cx="7069931" cy="289552"/>
          <a:chOff x="7" y="867"/>
          <a:chExt cx="715" cy="30"/>
        </a:xfrm>
      </xdr:grpSpPr>
      <xdr:sp macro="" textlink="">
        <xdr:nvSpPr>
          <xdr:cNvPr id="15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Rectangle 5"/>
          <xdr:cNvSpPr>
            <a:spLocks noChangeArrowheads="1"/>
          </xdr:cNvSpPr>
        </xdr:nvSpPr>
        <xdr:spPr bwMode="auto">
          <a:xfrm>
            <a:off x="270" y="867"/>
            <a:ext cx="142" cy="3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42</xdr:col>
      <xdr:colOff>9525</xdr:colOff>
      <xdr:row>89</xdr:row>
      <xdr:rowOff>95250</xdr:rowOff>
    </xdr:from>
    <xdr:to>
      <xdr:col>43</xdr:col>
      <xdr:colOff>19050</xdr:colOff>
      <xdr:row>89</xdr:row>
      <xdr:rowOff>257175</xdr:rowOff>
    </xdr:to>
    <xdr:sp macro="" textlink="">
      <xdr:nvSpPr>
        <xdr:cNvPr id="17" name="Oval 1"/>
        <xdr:cNvSpPr>
          <a:spLocks noChangeArrowheads="1"/>
        </xdr:cNvSpPr>
      </xdr:nvSpPr>
      <xdr:spPr bwMode="auto">
        <a:xfrm>
          <a:off x="8029575" y="201644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90</xdr:row>
      <xdr:rowOff>95250</xdr:rowOff>
    </xdr:from>
    <xdr:to>
      <xdr:col>43</xdr:col>
      <xdr:colOff>28575</xdr:colOff>
      <xdr:row>90</xdr:row>
      <xdr:rowOff>257175</xdr:rowOff>
    </xdr:to>
    <xdr:sp macro="" textlink="">
      <xdr:nvSpPr>
        <xdr:cNvPr id="18" name="Oval 2"/>
        <xdr:cNvSpPr>
          <a:spLocks noChangeArrowheads="1"/>
        </xdr:cNvSpPr>
      </xdr:nvSpPr>
      <xdr:spPr bwMode="auto">
        <a:xfrm>
          <a:off x="8039100" y="2048827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111578</xdr:colOff>
      <xdr:row>116</xdr:row>
      <xdr:rowOff>2</xdr:rowOff>
    </xdr:from>
    <xdr:to>
      <xdr:col>47</xdr:col>
      <xdr:colOff>121103</xdr:colOff>
      <xdr:row>117</xdr:row>
      <xdr:rowOff>13609</xdr:rowOff>
    </xdr:to>
    <xdr:grpSp>
      <xdr:nvGrpSpPr>
        <xdr:cNvPr id="22" name="Group 1"/>
        <xdr:cNvGrpSpPr>
          <a:grpSpLocks/>
        </xdr:cNvGrpSpPr>
      </xdr:nvGrpSpPr>
      <xdr:grpSpPr bwMode="auto">
        <a:xfrm>
          <a:off x="2992891" y="25848471"/>
          <a:ext cx="6903243" cy="180294"/>
          <a:chOff x="7" y="867"/>
          <a:chExt cx="715" cy="21"/>
        </a:xfrm>
      </xdr:grpSpPr>
      <xdr:sp macro="" textlink="">
        <xdr:nvSpPr>
          <xdr:cNvPr id="23" name="Line 2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24" name="Rectangle 3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41</xdr:col>
      <xdr:colOff>9524</xdr:colOff>
      <xdr:row>182</xdr:row>
      <xdr:rowOff>22411</xdr:rowOff>
    </xdr:from>
    <xdr:to>
      <xdr:col>42</xdr:col>
      <xdr:colOff>33616</xdr:colOff>
      <xdr:row>183</xdr:row>
      <xdr:rowOff>3362</xdr:rowOff>
    </xdr:to>
    <xdr:sp macro="" textlink="">
      <xdr:nvSpPr>
        <xdr:cNvPr id="25" name="Oval 1"/>
        <xdr:cNvSpPr>
          <a:spLocks noChangeArrowheads="1"/>
        </xdr:cNvSpPr>
      </xdr:nvSpPr>
      <xdr:spPr bwMode="auto">
        <a:xfrm>
          <a:off x="7696759" y="40251529"/>
          <a:ext cx="180975" cy="149039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19050</xdr:colOff>
      <xdr:row>183</xdr:row>
      <xdr:rowOff>56029</xdr:rowOff>
    </xdr:from>
    <xdr:to>
      <xdr:col>42</xdr:col>
      <xdr:colOff>33617</xdr:colOff>
      <xdr:row>184</xdr:row>
      <xdr:rowOff>3362</xdr:rowOff>
    </xdr:to>
    <xdr:sp macro="" textlink="">
      <xdr:nvSpPr>
        <xdr:cNvPr id="26" name="Oval 2"/>
        <xdr:cNvSpPr>
          <a:spLocks noChangeArrowheads="1"/>
        </xdr:cNvSpPr>
      </xdr:nvSpPr>
      <xdr:spPr bwMode="auto">
        <a:xfrm>
          <a:off x="7706285" y="40453235"/>
          <a:ext cx="171450" cy="115421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169</xdr:row>
      <xdr:rowOff>85711</xdr:rowOff>
    </xdr:from>
    <xdr:to>
      <xdr:col>47</xdr:col>
      <xdr:colOff>76200</xdr:colOff>
      <xdr:row>170</xdr:row>
      <xdr:rowOff>133736</xdr:rowOff>
    </xdr:to>
    <xdr:grpSp>
      <xdr:nvGrpSpPr>
        <xdr:cNvPr id="27" name="Group 3"/>
        <xdr:cNvGrpSpPr>
          <a:grpSpLocks/>
        </xdr:cNvGrpSpPr>
      </xdr:nvGrpSpPr>
      <xdr:grpSpPr bwMode="auto">
        <a:xfrm>
          <a:off x="2881313" y="38554805"/>
          <a:ext cx="6969918" cy="214712"/>
          <a:chOff x="7" y="867"/>
          <a:chExt cx="715" cy="27"/>
        </a:xfrm>
      </xdr:grpSpPr>
      <xdr:sp macro="" textlink="">
        <xdr:nvSpPr>
          <xdr:cNvPr id="28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29" name="Rectangle 5"/>
          <xdr:cNvSpPr>
            <a:spLocks noChangeArrowheads="1"/>
          </xdr:cNvSpPr>
        </xdr:nvSpPr>
        <xdr:spPr bwMode="auto">
          <a:xfrm>
            <a:off x="270" y="867"/>
            <a:ext cx="142" cy="27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38</xdr:col>
      <xdr:colOff>0</xdr:colOff>
      <xdr:row>148</xdr:row>
      <xdr:rowOff>76200</xdr:rowOff>
    </xdr:from>
    <xdr:to>
      <xdr:col>39</xdr:col>
      <xdr:colOff>28575</xdr:colOff>
      <xdr:row>148</xdr:row>
      <xdr:rowOff>266700</xdr:rowOff>
    </xdr:to>
    <xdr:sp macro="" textlink="">
      <xdr:nvSpPr>
        <xdr:cNvPr id="30" name="Oval 6"/>
        <xdr:cNvSpPr>
          <a:spLocks noChangeArrowheads="1"/>
        </xdr:cNvSpPr>
      </xdr:nvSpPr>
      <xdr:spPr bwMode="auto">
        <a:xfrm>
          <a:off x="5181600" y="2266950"/>
          <a:ext cx="190500" cy="1905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0</xdr:colOff>
      <xdr:row>149</xdr:row>
      <xdr:rowOff>76200</xdr:rowOff>
    </xdr:from>
    <xdr:to>
      <xdr:col>39</xdr:col>
      <xdr:colOff>28575</xdr:colOff>
      <xdr:row>149</xdr:row>
      <xdr:rowOff>266700</xdr:rowOff>
    </xdr:to>
    <xdr:sp macro="" textlink="">
      <xdr:nvSpPr>
        <xdr:cNvPr id="31" name="Oval 7"/>
        <xdr:cNvSpPr>
          <a:spLocks noChangeArrowheads="1"/>
        </xdr:cNvSpPr>
      </xdr:nvSpPr>
      <xdr:spPr bwMode="auto">
        <a:xfrm>
          <a:off x="5181600" y="2590800"/>
          <a:ext cx="190500" cy="1905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9525</xdr:colOff>
      <xdr:row>231</xdr:row>
      <xdr:rowOff>11205</xdr:rowOff>
    </xdr:from>
    <xdr:to>
      <xdr:col>42</xdr:col>
      <xdr:colOff>44823</xdr:colOff>
      <xdr:row>232</xdr:row>
      <xdr:rowOff>3362</xdr:rowOff>
    </xdr:to>
    <xdr:sp macro="" textlink="">
      <xdr:nvSpPr>
        <xdr:cNvPr id="32" name="Oval 1"/>
        <xdr:cNvSpPr>
          <a:spLocks noChangeArrowheads="1"/>
        </xdr:cNvSpPr>
      </xdr:nvSpPr>
      <xdr:spPr bwMode="auto">
        <a:xfrm>
          <a:off x="8906996" y="50056676"/>
          <a:ext cx="192180" cy="16024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19051</xdr:colOff>
      <xdr:row>232</xdr:row>
      <xdr:rowOff>33617</xdr:rowOff>
    </xdr:from>
    <xdr:to>
      <xdr:col>42</xdr:col>
      <xdr:colOff>11206</xdr:colOff>
      <xdr:row>233</xdr:row>
      <xdr:rowOff>3362</xdr:rowOff>
    </xdr:to>
    <xdr:sp macro="" textlink="">
      <xdr:nvSpPr>
        <xdr:cNvPr id="33" name="Oval 2"/>
        <xdr:cNvSpPr>
          <a:spLocks noChangeArrowheads="1"/>
        </xdr:cNvSpPr>
      </xdr:nvSpPr>
      <xdr:spPr bwMode="auto">
        <a:xfrm>
          <a:off x="8916522" y="50247176"/>
          <a:ext cx="149037" cy="137833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218</xdr:row>
      <xdr:rowOff>85728</xdr:rowOff>
    </xdr:from>
    <xdr:to>
      <xdr:col>47</xdr:col>
      <xdr:colOff>76200</xdr:colOff>
      <xdr:row>219</xdr:row>
      <xdr:rowOff>165770</xdr:rowOff>
    </xdr:to>
    <xdr:grpSp>
      <xdr:nvGrpSpPr>
        <xdr:cNvPr id="34" name="Group 3"/>
        <xdr:cNvGrpSpPr>
          <a:grpSpLocks/>
        </xdr:cNvGrpSpPr>
      </xdr:nvGrpSpPr>
      <xdr:grpSpPr bwMode="auto">
        <a:xfrm>
          <a:off x="2881313" y="48472728"/>
          <a:ext cx="6969918" cy="246730"/>
          <a:chOff x="7" y="867"/>
          <a:chExt cx="715" cy="31"/>
        </a:xfrm>
      </xdr:grpSpPr>
      <xdr:sp macro="" textlink="">
        <xdr:nvSpPr>
          <xdr:cNvPr id="35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36" name="Rectangle 5"/>
          <xdr:cNvSpPr>
            <a:spLocks noChangeArrowheads="1"/>
          </xdr:cNvSpPr>
        </xdr:nvSpPr>
        <xdr:spPr bwMode="auto">
          <a:xfrm>
            <a:off x="270" y="867"/>
            <a:ext cx="142" cy="3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38</xdr:col>
      <xdr:colOff>0</xdr:colOff>
      <xdr:row>197</xdr:row>
      <xdr:rowOff>76200</xdr:rowOff>
    </xdr:from>
    <xdr:to>
      <xdr:col>39</xdr:col>
      <xdr:colOff>28575</xdr:colOff>
      <xdr:row>197</xdr:row>
      <xdr:rowOff>266700</xdr:rowOff>
    </xdr:to>
    <xdr:sp macro="" textlink="">
      <xdr:nvSpPr>
        <xdr:cNvPr id="37" name="Oval 6"/>
        <xdr:cNvSpPr>
          <a:spLocks noChangeArrowheads="1"/>
        </xdr:cNvSpPr>
      </xdr:nvSpPr>
      <xdr:spPr bwMode="auto">
        <a:xfrm>
          <a:off x="7216588" y="33312847"/>
          <a:ext cx="185458" cy="1905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0</xdr:colOff>
      <xdr:row>198</xdr:row>
      <xdr:rowOff>76200</xdr:rowOff>
    </xdr:from>
    <xdr:to>
      <xdr:col>39</xdr:col>
      <xdr:colOff>28575</xdr:colOff>
      <xdr:row>198</xdr:row>
      <xdr:rowOff>266700</xdr:rowOff>
    </xdr:to>
    <xdr:sp macro="" textlink="">
      <xdr:nvSpPr>
        <xdr:cNvPr id="38" name="Oval 7"/>
        <xdr:cNvSpPr>
          <a:spLocks noChangeArrowheads="1"/>
        </xdr:cNvSpPr>
      </xdr:nvSpPr>
      <xdr:spPr bwMode="auto">
        <a:xfrm>
          <a:off x="7216588" y="33637818"/>
          <a:ext cx="185458" cy="1905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537882</xdr:colOff>
      <xdr:row>126</xdr:row>
      <xdr:rowOff>0</xdr:rowOff>
    </xdr:from>
    <xdr:to>
      <xdr:col>4</xdr:col>
      <xdr:colOff>997324</xdr:colOff>
      <xdr:row>131</xdr:row>
      <xdr:rowOff>0</xdr:rowOff>
    </xdr:to>
    <xdr:sp macro="" textlink="">
      <xdr:nvSpPr>
        <xdr:cNvPr id="19" name="四角形吹き出し 18"/>
        <xdr:cNvSpPr/>
      </xdr:nvSpPr>
      <xdr:spPr>
        <a:xfrm>
          <a:off x="1221441" y="27644912"/>
          <a:ext cx="1064559" cy="2129117"/>
        </a:xfrm>
        <a:prstGeom prst="wedgeRectCallout">
          <a:avLst>
            <a:gd name="adj1" fmla="val 90359"/>
            <a:gd name="adj2" fmla="val -8553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6666FF"/>
              </a:solidFill>
            </a:rPr>
            <a:t>出欠欄を選択してください。</a:t>
          </a:r>
        </a:p>
      </xdr:txBody>
    </xdr:sp>
    <xdr:clientData/>
  </xdr:twoCellAnchor>
  <xdr:twoCellAnchor>
    <xdr:from>
      <xdr:col>0</xdr:col>
      <xdr:colOff>273843</xdr:colOff>
      <xdr:row>11</xdr:row>
      <xdr:rowOff>23813</xdr:rowOff>
    </xdr:from>
    <xdr:to>
      <xdr:col>4</xdr:col>
      <xdr:colOff>1107280</xdr:colOff>
      <xdr:row>15</xdr:row>
      <xdr:rowOff>23814</xdr:rowOff>
    </xdr:to>
    <xdr:sp macro="" textlink="">
      <xdr:nvSpPr>
        <xdr:cNvPr id="39" name="正方形/長方形 38"/>
        <xdr:cNvSpPr/>
      </xdr:nvSpPr>
      <xdr:spPr>
        <a:xfrm>
          <a:off x="273843" y="2559844"/>
          <a:ext cx="3309937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309284</xdr:colOff>
      <xdr:row>15</xdr:row>
      <xdr:rowOff>131108</xdr:rowOff>
    </xdr:from>
    <xdr:to>
      <xdr:col>4</xdr:col>
      <xdr:colOff>643653</xdr:colOff>
      <xdr:row>17</xdr:row>
      <xdr:rowOff>119062</xdr:rowOff>
    </xdr:to>
    <xdr:sp macro="" textlink="">
      <xdr:nvSpPr>
        <xdr:cNvPr id="40" name="下矢印 39"/>
        <xdr:cNvSpPr/>
      </xdr:nvSpPr>
      <xdr:spPr>
        <a:xfrm>
          <a:off x="309284" y="3655358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345282</xdr:colOff>
      <xdr:row>61</xdr:row>
      <xdr:rowOff>59531</xdr:rowOff>
    </xdr:from>
    <xdr:to>
      <xdr:col>4</xdr:col>
      <xdr:colOff>679651</xdr:colOff>
      <xdr:row>63</xdr:row>
      <xdr:rowOff>47485</xdr:rowOff>
    </xdr:to>
    <xdr:sp macro="" textlink="">
      <xdr:nvSpPr>
        <xdr:cNvPr id="41" name="下矢印 40"/>
        <xdr:cNvSpPr/>
      </xdr:nvSpPr>
      <xdr:spPr>
        <a:xfrm>
          <a:off x="345282" y="14037469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71437</xdr:colOff>
      <xdr:row>149</xdr:row>
      <xdr:rowOff>309563</xdr:rowOff>
    </xdr:from>
    <xdr:to>
      <xdr:col>4</xdr:col>
      <xdr:colOff>1096369</xdr:colOff>
      <xdr:row>151</xdr:row>
      <xdr:rowOff>178455</xdr:rowOff>
    </xdr:to>
    <xdr:sp macro="" textlink="">
      <xdr:nvSpPr>
        <xdr:cNvPr id="42" name="下矢印 41"/>
        <xdr:cNvSpPr/>
      </xdr:nvSpPr>
      <xdr:spPr>
        <a:xfrm>
          <a:off x="762000" y="34349532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199</xdr:row>
      <xdr:rowOff>142876</xdr:rowOff>
    </xdr:from>
    <xdr:to>
      <xdr:col>4</xdr:col>
      <xdr:colOff>1024932</xdr:colOff>
      <xdr:row>201</xdr:row>
      <xdr:rowOff>166548</xdr:rowOff>
    </xdr:to>
    <xdr:sp macro="" textlink="">
      <xdr:nvSpPr>
        <xdr:cNvPr id="43" name="下矢印 42"/>
        <xdr:cNvSpPr/>
      </xdr:nvSpPr>
      <xdr:spPr>
        <a:xfrm>
          <a:off x="690563" y="44493657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154781</xdr:colOff>
      <xdr:row>57</xdr:row>
      <xdr:rowOff>23812</xdr:rowOff>
    </xdr:from>
    <xdr:to>
      <xdr:col>4</xdr:col>
      <xdr:colOff>988218</xdr:colOff>
      <xdr:row>61</xdr:row>
      <xdr:rowOff>23813</xdr:rowOff>
    </xdr:to>
    <xdr:sp macro="" textlink="">
      <xdr:nvSpPr>
        <xdr:cNvPr id="44" name="正方形/長方形 43"/>
        <xdr:cNvSpPr/>
      </xdr:nvSpPr>
      <xdr:spPr>
        <a:xfrm>
          <a:off x="154781" y="13013531"/>
          <a:ext cx="2119312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464343</xdr:colOff>
      <xdr:row>146</xdr:row>
      <xdr:rowOff>226219</xdr:rowOff>
    </xdr:from>
    <xdr:to>
      <xdr:col>5</xdr:col>
      <xdr:colOff>35717</xdr:colOff>
      <xdr:row>149</xdr:row>
      <xdr:rowOff>250033</xdr:rowOff>
    </xdr:to>
    <xdr:sp macro="" textlink="">
      <xdr:nvSpPr>
        <xdr:cNvPr id="45" name="正方形/長方形 44"/>
        <xdr:cNvSpPr/>
      </xdr:nvSpPr>
      <xdr:spPr>
        <a:xfrm>
          <a:off x="464343" y="33301782"/>
          <a:ext cx="2119312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404813</xdr:colOff>
      <xdr:row>196</xdr:row>
      <xdr:rowOff>107157</xdr:rowOff>
    </xdr:from>
    <xdr:to>
      <xdr:col>4</xdr:col>
      <xdr:colOff>1238250</xdr:colOff>
      <xdr:row>199</xdr:row>
      <xdr:rowOff>130971</xdr:rowOff>
    </xdr:to>
    <xdr:sp macro="" textlink="">
      <xdr:nvSpPr>
        <xdr:cNvPr id="46" name="正方形/長方形 45"/>
        <xdr:cNvSpPr/>
      </xdr:nvSpPr>
      <xdr:spPr>
        <a:xfrm>
          <a:off x="404813" y="43493532"/>
          <a:ext cx="2119312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133350</xdr:colOff>
          <xdr:row>9</xdr:row>
          <xdr:rowOff>152400</xdr:rowOff>
        </xdr:from>
        <xdr:to>
          <xdr:col>74</xdr:col>
          <xdr:colOff>9525</xdr:colOff>
          <xdr:row>46</xdr:row>
          <xdr:rowOff>19050</xdr:rowOff>
        </xdr:to>
        <xdr:pic>
          <xdr:nvPicPr>
            <xdr:cNvPr id="9889" name="Picture 1"/>
            <xdr:cNvPicPr>
              <a:picLocks noChangeAspect="1" noChangeArrowheads="1"/>
              <a:extLst>
                <a:ext uri="{84589F7E-364E-4C9E-8A38-B11213B215E9}">
                  <a14:cameraTool cellRange="生徒情報入力!$A$3:$F$38" spid="_x0000_s98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201275" y="2209800"/>
              <a:ext cx="3762375" cy="8753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142875</xdr:colOff>
          <xdr:row>55</xdr:row>
          <xdr:rowOff>47625</xdr:rowOff>
        </xdr:from>
        <xdr:to>
          <xdr:col>74</xdr:col>
          <xdr:colOff>19050</xdr:colOff>
          <xdr:row>91</xdr:row>
          <xdr:rowOff>66675</xdr:rowOff>
        </xdr:to>
        <xdr:pic>
          <xdr:nvPicPr>
            <xdr:cNvPr id="9890" name="Picture 2"/>
            <xdr:cNvPicPr>
              <a:picLocks noChangeAspect="1" noChangeArrowheads="1"/>
              <a:extLst>
                <a:ext uri="{84589F7E-364E-4C9E-8A38-B11213B215E9}">
                  <a14:cameraTool cellRange="生徒情報入力!$A$3:$F$38" spid="_x0000_s989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210800" y="12639675"/>
              <a:ext cx="3762375" cy="8753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142875</xdr:colOff>
          <xdr:row>143</xdr:row>
          <xdr:rowOff>38100</xdr:rowOff>
        </xdr:from>
        <xdr:to>
          <xdr:col>74</xdr:col>
          <xdr:colOff>19050</xdr:colOff>
          <xdr:row>184</xdr:row>
          <xdr:rowOff>152400</xdr:rowOff>
        </xdr:to>
        <xdr:pic>
          <xdr:nvPicPr>
            <xdr:cNvPr id="9891" name="Picture 144"/>
            <xdr:cNvPicPr>
              <a:picLocks noChangeAspect="1" noChangeArrowheads="1"/>
              <a:extLst>
                <a:ext uri="{84589F7E-364E-4C9E-8A38-B11213B215E9}">
                  <a14:cameraTool cellRange="生徒情報入力!$A$3:$F$38" spid="_x0000_s989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210800" y="32708850"/>
              <a:ext cx="3762375" cy="8753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9525</xdr:colOff>
          <xdr:row>192</xdr:row>
          <xdr:rowOff>104775</xdr:rowOff>
        </xdr:from>
        <xdr:to>
          <xdr:col>74</xdr:col>
          <xdr:colOff>47625</xdr:colOff>
          <xdr:row>233</xdr:row>
          <xdr:rowOff>152400</xdr:rowOff>
        </xdr:to>
        <xdr:pic>
          <xdr:nvPicPr>
            <xdr:cNvPr id="9892" name="Picture 145"/>
            <xdr:cNvPicPr>
              <a:picLocks noChangeAspect="1" noChangeArrowheads="1"/>
              <a:extLst>
                <a:ext uri="{84589F7E-364E-4C9E-8A38-B11213B215E9}">
                  <a14:cameraTool cellRange="生徒情報入力!$A$3:$F$38" spid="_x0000_s989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239375" y="42795825"/>
              <a:ext cx="3762375" cy="8753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123824</xdr:colOff>
      <xdr:row>7</xdr:row>
      <xdr:rowOff>28575</xdr:rowOff>
    </xdr:from>
    <xdr:to>
      <xdr:col>31</xdr:col>
      <xdr:colOff>95249</xdr:colOff>
      <xdr:row>8</xdr:row>
      <xdr:rowOff>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5372099" y="2143125"/>
          <a:ext cx="333375" cy="3143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印</a:t>
          </a:r>
        </a:p>
      </xdr:txBody>
    </xdr:sp>
    <xdr:clientData/>
  </xdr:twoCellAnchor>
  <xdr:twoCellAnchor>
    <xdr:from>
      <xdr:col>0</xdr:col>
      <xdr:colOff>66675</xdr:colOff>
      <xdr:row>19</xdr:row>
      <xdr:rowOff>54428</xdr:rowOff>
    </xdr:from>
    <xdr:to>
      <xdr:col>41</xdr:col>
      <xdr:colOff>0</xdr:colOff>
      <xdr:row>19</xdr:row>
      <xdr:rowOff>54428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6675" y="6283778"/>
          <a:ext cx="7353300" cy="0"/>
        </a:xfrm>
        <a:prstGeom prst="line">
          <a:avLst/>
        </a:prstGeom>
        <a:noFill/>
        <a:ln w="635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156482</xdr:colOff>
      <xdr:row>18</xdr:row>
      <xdr:rowOff>781050</xdr:rowOff>
    </xdr:from>
    <xdr:to>
      <xdr:col>23</xdr:col>
      <xdr:colOff>51707</xdr:colOff>
      <xdr:row>19</xdr:row>
      <xdr:rowOff>249008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690132" y="6667500"/>
          <a:ext cx="1524000" cy="42045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　リ　ト　リ　セ　ン</a:t>
          </a:r>
        </a:p>
      </xdr:txBody>
    </xdr:sp>
    <xdr:clientData/>
  </xdr:twoCellAnchor>
  <xdr:twoCellAnchor>
    <xdr:from>
      <xdr:col>37</xdr:col>
      <xdr:colOff>9525</xdr:colOff>
      <xdr:row>24</xdr:row>
      <xdr:rowOff>9525</xdr:rowOff>
    </xdr:from>
    <xdr:to>
      <xdr:col>38</xdr:col>
      <xdr:colOff>28575</xdr:colOff>
      <xdr:row>25</xdr:row>
      <xdr:rowOff>0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6705600" y="766762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25</xdr:row>
      <xdr:rowOff>19050</xdr:rowOff>
    </xdr:from>
    <xdr:to>
      <xdr:col>38</xdr:col>
      <xdr:colOff>28575</xdr:colOff>
      <xdr:row>26</xdr:row>
      <xdr:rowOff>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6705600" y="8020050"/>
          <a:ext cx="20002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38101</xdr:colOff>
      <xdr:row>4</xdr:row>
      <xdr:rowOff>285751</xdr:rowOff>
    </xdr:from>
    <xdr:to>
      <xdr:col>32</xdr:col>
      <xdr:colOff>47626</xdr:colOff>
      <xdr:row>6</xdr:row>
      <xdr:rowOff>190501</xdr:rowOff>
    </xdr:to>
    <xdr:sp macro="" textlink="">
      <xdr:nvSpPr>
        <xdr:cNvPr id="7" name="Rectangle 10"/>
        <xdr:cNvSpPr>
          <a:spLocks noChangeArrowheads="1"/>
        </xdr:cNvSpPr>
      </xdr:nvSpPr>
      <xdr:spPr bwMode="auto">
        <a:xfrm>
          <a:off x="5286376" y="1428751"/>
          <a:ext cx="552450" cy="533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公印</a:t>
          </a:r>
        </a:p>
      </xdr:txBody>
    </xdr:sp>
    <xdr:clientData/>
  </xdr:twoCellAnchor>
  <xdr:twoCellAnchor>
    <xdr:from>
      <xdr:col>37</xdr:col>
      <xdr:colOff>9525</xdr:colOff>
      <xdr:row>31</xdr:row>
      <xdr:rowOff>9525</xdr:rowOff>
    </xdr:from>
    <xdr:to>
      <xdr:col>38</xdr:col>
      <xdr:colOff>28575</xdr:colOff>
      <xdr:row>32</xdr:row>
      <xdr:rowOff>0</xdr:rowOff>
    </xdr:to>
    <xdr:sp macro="" textlink="">
      <xdr:nvSpPr>
        <xdr:cNvPr id="8" name="Oval 4"/>
        <xdr:cNvSpPr>
          <a:spLocks noChangeArrowheads="1"/>
        </xdr:cNvSpPr>
      </xdr:nvSpPr>
      <xdr:spPr bwMode="auto">
        <a:xfrm>
          <a:off x="6705600" y="978217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32</xdr:row>
      <xdr:rowOff>19050</xdr:rowOff>
    </xdr:from>
    <xdr:to>
      <xdr:col>38</xdr:col>
      <xdr:colOff>28575</xdr:colOff>
      <xdr:row>33</xdr:row>
      <xdr:rowOff>0</xdr:rowOff>
    </xdr:to>
    <xdr:sp macro="" textlink="">
      <xdr:nvSpPr>
        <xdr:cNvPr id="9" name="Oval 5"/>
        <xdr:cNvSpPr>
          <a:spLocks noChangeArrowheads="1"/>
        </xdr:cNvSpPr>
      </xdr:nvSpPr>
      <xdr:spPr bwMode="auto">
        <a:xfrm>
          <a:off x="6705600" y="10134600"/>
          <a:ext cx="200025" cy="3238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9525</xdr:colOff>
      <xdr:row>15</xdr:row>
      <xdr:rowOff>66675</xdr:rowOff>
    </xdr:from>
    <xdr:to>
      <xdr:col>33</xdr:col>
      <xdr:colOff>28575</xdr:colOff>
      <xdr:row>15</xdr:row>
      <xdr:rowOff>247650</xdr:rowOff>
    </xdr:to>
    <xdr:sp macro="" textlink="">
      <xdr:nvSpPr>
        <xdr:cNvPr id="2" name="Oval 6"/>
        <xdr:cNvSpPr>
          <a:spLocks noChangeArrowheads="1"/>
        </xdr:cNvSpPr>
      </xdr:nvSpPr>
      <xdr:spPr bwMode="auto">
        <a:xfrm>
          <a:off x="5191125" y="283845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36</xdr:col>
      <xdr:colOff>9525</xdr:colOff>
      <xdr:row>55</xdr:row>
      <xdr:rowOff>9525</xdr:rowOff>
    </xdr:from>
    <xdr:to>
      <xdr:col>37</xdr:col>
      <xdr:colOff>28575</xdr:colOff>
      <xdr:row>56</xdr:row>
      <xdr:rowOff>19050</xdr:rowOff>
    </xdr:to>
    <xdr:sp macro="" textlink="">
      <xdr:nvSpPr>
        <xdr:cNvPr id="3" name="Oval 7"/>
        <xdr:cNvSpPr>
          <a:spLocks noChangeArrowheads="1"/>
        </xdr:cNvSpPr>
      </xdr:nvSpPr>
      <xdr:spPr bwMode="auto">
        <a:xfrm>
          <a:off x="5838825" y="918210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35</xdr:col>
      <xdr:colOff>114300</xdr:colOff>
      <xdr:row>57</xdr:row>
      <xdr:rowOff>9525</xdr:rowOff>
    </xdr:from>
    <xdr:to>
      <xdr:col>36</xdr:col>
      <xdr:colOff>133350</xdr:colOff>
      <xdr:row>58</xdr:row>
      <xdr:rowOff>19050</xdr:rowOff>
    </xdr:to>
    <xdr:sp macro="" textlink="">
      <xdr:nvSpPr>
        <xdr:cNvPr id="4" name="Oval 9"/>
        <xdr:cNvSpPr>
          <a:spLocks noChangeArrowheads="1"/>
        </xdr:cNvSpPr>
      </xdr:nvSpPr>
      <xdr:spPr bwMode="auto">
        <a:xfrm>
          <a:off x="5781675" y="952500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32</xdr:col>
      <xdr:colOff>9525</xdr:colOff>
      <xdr:row>14</xdr:row>
      <xdr:rowOff>66675</xdr:rowOff>
    </xdr:from>
    <xdr:to>
      <xdr:col>33</xdr:col>
      <xdr:colOff>28575</xdr:colOff>
      <xdr:row>14</xdr:row>
      <xdr:rowOff>247650</xdr:rowOff>
    </xdr:to>
    <xdr:sp macro="" textlink="">
      <xdr:nvSpPr>
        <xdr:cNvPr id="5" name="Oval 6"/>
        <xdr:cNvSpPr>
          <a:spLocks noChangeArrowheads="1"/>
        </xdr:cNvSpPr>
      </xdr:nvSpPr>
      <xdr:spPr bwMode="auto">
        <a:xfrm>
          <a:off x="5191125" y="255270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32</xdr:col>
      <xdr:colOff>9525</xdr:colOff>
      <xdr:row>74</xdr:row>
      <xdr:rowOff>66675</xdr:rowOff>
    </xdr:from>
    <xdr:to>
      <xdr:col>33</xdr:col>
      <xdr:colOff>28575</xdr:colOff>
      <xdr:row>74</xdr:row>
      <xdr:rowOff>247650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5191125" y="260985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32</xdr:col>
      <xdr:colOff>9525</xdr:colOff>
      <xdr:row>75</xdr:row>
      <xdr:rowOff>76200</xdr:rowOff>
    </xdr:from>
    <xdr:to>
      <xdr:col>33</xdr:col>
      <xdr:colOff>28575</xdr:colOff>
      <xdr:row>75</xdr:row>
      <xdr:rowOff>257175</xdr:rowOff>
    </xdr:to>
    <xdr:sp macro="" textlink="">
      <xdr:nvSpPr>
        <xdr:cNvPr id="7" name="Oval 6"/>
        <xdr:cNvSpPr>
          <a:spLocks noChangeArrowheads="1"/>
        </xdr:cNvSpPr>
      </xdr:nvSpPr>
      <xdr:spPr bwMode="auto">
        <a:xfrm>
          <a:off x="5191125" y="290512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36</xdr:col>
      <xdr:colOff>9525</xdr:colOff>
      <xdr:row>114</xdr:row>
      <xdr:rowOff>9525</xdr:rowOff>
    </xdr:from>
    <xdr:to>
      <xdr:col>37</xdr:col>
      <xdr:colOff>28575</xdr:colOff>
      <xdr:row>115</xdr:row>
      <xdr:rowOff>19050</xdr:rowOff>
    </xdr:to>
    <xdr:sp macro="" textlink="">
      <xdr:nvSpPr>
        <xdr:cNvPr id="8" name="Oval 7"/>
        <xdr:cNvSpPr>
          <a:spLocks noChangeArrowheads="1"/>
        </xdr:cNvSpPr>
      </xdr:nvSpPr>
      <xdr:spPr bwMode="auto">
        <a:xfrm>
          <a:off x="5838825" y="922020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35</xdr:col>
      <xdr:colOff>114300</xdr:colOff>
      <xdr:row>116</xdr:row>
      <xdr:rowOff>9525</xdr:rowOff>
    </xdr:from>
    <xdr:to>
      <xdr:col>36</xdr:col>
      <xdr:colOff>133350</xdr:colOff>
      <xdr:row>117</xdr:row>
      <xdr:rowOff>19050</xdr:rowOff>
    </xdr:to>
    <xdr:sp macro="" textlink="">
      <xdr:nvSpPr>
        <xdr:cNvPr id="9" name="Oval 9"/>
        <xdr:cNvSpPr>
          <a:spLocks noChangeArrowheads="1"/>
        </xdr:cNvSpPr>
      </xdr:nvSpPr>
      <xdr:spPr bwMode="auto">
        <a:xfrm>
          <a:off x="5781675" y="953452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36</xdr:col>
      <xdr:colOff>9525</xdr:colOff>
      <xdr:row>167</xdr:row>
      <xdr:rowOff>9525</xdr:rowOff>
    </xdr:from>
    <xdr:to>
      <xdr:col>37</xdr:col>
      <xdr:colOff>28575</xdr:colOff>
      <xdr:row>168</xdr:row>
      <xdr:rowOff>19050</xdr:rowOff>
    </xdr:to>
    <xdr:sp macro="" textlink="">
      <xdr:nvSpPr>
        <xdr:cNvPr id="10" name="Oval 5"/>
        <xdr:cNvSpPr>
          <a:spLocks noChangeArrowheads="1"/>
        </xdr:cNvSpPr>
      </xdr:nvSpPr>
      <xdr:spPr bwMode="auto">
        <a:xfrm>
          <a:off x="5667375" y="848677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35</xdr:col>
      <xdr:colOff>114300</xdr:colOff>
      <xdr:row>169</xdr:row>
      <xdr:rowOff>9525</xdr:rowOff>
    </xdr:from>
    <xdr:to>
      <xdr:col>36</xdr:col>
      <xdr:colOff>133350</xdr:colOff>
      <xdr:row>170</xdr:row>
      <xdr:rowOff>19050</xdr:rowOff>
    </xdr:to>
    <xdr:sp macro="" textlink="">
      <xdr:nvSpPr>
        <xdr:cNvPr id="11" name="Oval 6"/>
        <xdr:cNvSpPr>
          <a:spLocks noChangeArrowheads="1"/>
        </xdr:cNvSpPr>
      </xdr:nvSpPr>
      <xdr:spPr bwMode="auto">
        <a:xfrm>
          <a:off x="5610225" y="882967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32</xdr:col>
      <xdr:colOff>9525</xdr:colOff>
      <xdr:row>134</xdr:row>
      <xdr:rowOff>66675</xdr:rowOff>
    </xdr:from>
    <xdr:to>
      <xdr:col>33</xdr:col>
      <xdr:colOff>28575</xdr:colOff>
      <xdr:row>134</xdr:row>
      <xdr:rowOff>247650</xdr:rowOff>
    </xdr:to>
    <xdr:sp macro="" textlink="">
      <xdr:nvSpPr>
        <xdr:cNvPr id="12" name="Oval 6"/>
        <xdr:cNvSpPr>
          <a:spLocks noChangeArrowheads="1"/>
        </xdr:cNvSpPr>
      </xdr:nvSpPr>
      <xdr:spPr bwMode="auto">
        <a:xfrm>
          <a:off x="5019675" y="266700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32</xdr:col>
      <xdr:colOff>9525</xdr:colOff>
      <xdr:row>135</xdr:row>
      <xdr:rowOff>66675</xdr:rowOff>
    </xdr:from>
    <xdr:to>
      <xdr:col>33</xdr:col>
      <xdr:colOff>28575</xdr:colOff>
      <xdr:row>135</xdr:row>
      <xdr:rowOff>247650</xdr:rowOff>
    </xdr:to>
    <xdr:sp macro="" textlink="">
      <xdr:nvSpPr>
        <xdr:cNvPr id="13" name="Oval 7"/>
        <xdr:cNvSpPr>
          <a:spLocks noChangeArrowheads="1"/>
        </xdr:cNvSpPr>
      </xdr:nvSpPr>
      <xdr:spPr bwMode="auto">
        <a:xfrm>
          <a:off x="5019675" y="295275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43</xdr:col>
      <xdr:colOff>0</xdr:colOff>
      <xdr:row>3</xdr:row>
      <xdr:rowOff>133350</xdr:rowOff>
    </xdr:from>
    <xdr:to>
      <xdr:col>52</xdr:col>
      <xdr:colOff>47625</xdr:colOff>
      <xdr:row>29</xdr:row>
      <xdr:rowOff>247650</xdr:rowOff>
    </xdr:to>
    <xdr:sp macro="" textlink="">
      <xdr:nvSpPr>
        <xdr:cNvPr id="14" name="正方形/長方形 13"/>
        <xdr:cNvSpPr/>
      </xdr:nvSpPr>
      <xdr:spPr>
        <a:xfrm>
          <a:off x="6962775" y="600075"/>
          <a:ext cx="1504950" cy="461010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富士高校で補充登録の手続きをした学校は、１ページ目をプリントアウトし、手書きで必要事項を記入し、大会当日に提出してください。</a:t>
          </a:r>
        </a:p>
      </xdr:txBody>
    </xdr:sp>
    <xdr:clientData/>
  </xdr:twoCellAnchor>
  <xdr:twoCellAnchor>
    <xdr:from>
      <xdr:col>44</xdr:col>
      <xdr:colOff>0</xdr:colOff>
      <xdr:row>65</xdr:row>
      <xdr:rowOff>0</xdr:rowOff>
    </xdr:from>
    <xdr:to>
      <xdr:col>51</xdr:col>
      <xdr:colOff>71437</xdr:colOff>
      <xdr:row>90</xdr:row>
      <xdr:rowOff>161925</xdr:rowOff>
    </xdr:to>
    <xdr:sp macro="" textlink="">
      <xdr:nvSpPr>
        <xdr:cNvPr id="15" name="正方形/長方形 14"/>
        <xdr:cNvSpPr/>
      </xdr:nvSpPr>
      <xdr:spPr>
        <a:xfrm>
          <a:off x="7334250" y="10727531"/>
          <a:ext cx="1238250" cy="4626769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２ページ目は必要な場合のみ、プリントアウトし、手書きで必要事項を記入し、大会当日に提出してください。</a:t>
          </a: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52</xdr:col>
      <xdr:colOff>71438</xdr:colOff>
      <xdr:row>148</xdr:row>
      <xdr:rowOff>66675</xdr:rowOff>
    </xdr:to>
    <xdr:sp macro="" textlink="">
      <xdr:nvSpPr>
        <xdr:cNvPr id="17" name="正方形/長方形 16"/>
        <xdr:cNvSpPr/>
      </xdr:nvSpPr>
      <xdr:spPr>
        <a:xfrm>
          <a:off x="7500938" y="20847844"/>
          <a:ext cx="1238250" cy="4626769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３ページ目は必要な場合のみ、プリントアウトし、手書きで必要事項を記入し、大会当日に提出してください。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57150</xdr:colOff>
      <xdr:row>9</xdr:row>
      <xdr:rowOff>133350</xdr:rowOff>
    </xdr:from>
    <xdr:to>
      <xdr:col>41</xdr:col>
      <xdr:colOff>57150</xdr:colOff>
      <xdr:row>9</xdr:row>
      <xdr:rowOff>295275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6534150" y="2019300"/>
          <a:ext cx="161925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40</xdr:col>
      <xdr:colOff>57150</xdr:colOff>
      <xdr:row>41</xdr:row>
      <xdr:rowOff>133350</xdr:rowOff>
    </xdr:from>
    <xdr:to>
      <xdr:col>41</xdr:col>
      <xdr:colOff>57150</xdr:colOff>
      <xdr:row>41</xdr:row>
      <xdr:rowOff>295275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6534150" y="2019300"/>
          <a:ext cx="161925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43</xdr:col>
      <xdr:colOff>38101</xdr:colOff>
      <xdr:row>0</xdr:row>
      <xdr:rowOff>66675</xdr:rowOff>
    </xdr:from>
    <xdr:to>
      <xdr:col>50</xdr:col>
      <xdr:colOff>9526</xdr:colOff>
      <xdr:row>18</xdr:row>
      <xdr:rowOff>200025</xdr:rowOff>
    </xdr:to>
    <xdr:sp macro="" textlink="">
      <xdr:nvSpPr>
        <xdr:cNvPr id="4" name="フローチャート: 処理 3"/>
        <xdr:cNvSpPr/>
      </xdr:nvSpPr>
      <xdr:spPr>
        <a:xfrm>
          <a:off x="7000876" y="66675"/>
          <a:ext cx="1104900" cy="4371975"/>
        </a:xfrm>
        <a:prstGeom prst="flowChartProcess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印刷の上、提出をお願いします。</a:t>
          </a:r>
        </a:p>
      </xdr:txBody>
    </xdr:sp>
    <xdr:clientData/>
  </xdr:twoCellAnchor>
  <xdr:oneCellAnchor>
    <xdr:from>
      <xdr:col>53</xdr:col>
      <xdr:colOff>142875</xdr:colOff>
      <xdr:row>62</xdr:row>
      <xdr:rowOff>28575</xdr:rowOff>
    </xdr:from>
    <xdr:ext cx="385555" cy="92398"/>
    <xdr:sp macro="" textlink="">
      <xdr:nvSpPr>
        <xdr:cNvPr id="5" name="テキスト ボックス 4"/>
        <xdr:cNvSpPr txBox="1"/>
      </xdr:nvSpPr>
      <xdr:spPr>
        <a:xfrm>
          <a:off x="8724900" y="156305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123824</xdr:colOff>
      <xdr:row>7</xdr:row>
      <xdr:rowOff>28575</xdr:rowOff>
    </xdr:from>
    <xdr:to>
      <xdr:col>31</xdr:col>
      <xdr:colOff>95249</xdr:colOff>
      <xdr:row>8</xdr:row>
      <xdr:rowOff>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5372099" y="2143125"/>
          <a:ext cx="333375" cy="3143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印</a:t>
          </a:r>
        </a:p>
      </xdr:txBody>
    </xdr:sp>
    <xdr:clientData/>
  </xdr:twoCellAnchor>
  <xdr:twoCellAnchor>
    <xdr:from>
      <xdr:col>0</xdr:col>
      <xdr:colOff>66675</xdr:colOff>
      <xdr:row>19</xdr:row>
      <xdr:rowOff>54428</xdr:rowOff>
    </xdr:from>
    <xdr:to>
      <xdr:col>41</xdr:col>
      <xdr:colOff>0</xdr:colOff>
      <xdr:row>19</xdr:row>
      <xdr:rowOff>54428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6675" y="6283778"/>
          <a:ext cx="7353300" cy="0"/>
        </a:xfrm>
        <a:prstGeom prst="line">
          <a:avLst/>
        </a:prstGeom>
        <a:noFill/>
        <a:ln w="635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156482</xdr:colOff>
      <xdr:row>18</xdr:row>
      <xdr:rowOff>809625</xdr:rowOff>
    </xdr:from>
    <xdr:to>
      <xdr:col>23</xdr:col>
      <xdr:colOff>51707</xdr:colOff>
      <xdr:row>19</xdr:row>
      <xdr:rowOff>249007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690132" y="6696075"/>
          <a:ext cx="1524000" cy="39188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　リ　ト　リ　セ　ン</a:t>
          </a:r>
        </a:p>
      </xdr:txBody>
    </xdr:sp>
    <xdr:clientData/>
  </xdr:twoCellAnchor>
  <xdr:twoCellAnchor>
    <xdr:from>
      <xdr:col>37</xdr:col>
      <xdr:colOff>9525</xdr:colOff>
      <xdr:row>24</xdr:row>
      <xdr:rowOff>9525</xdr:rowOff>
    </xdr:from>
    <xdr:to>
      <xdr:col>38</xdr:col>
      <xdr:colOff>28575</xdr:colOff>
      <xdr:row>25</xdr:row>
      <xdr:rowOff>0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6705600" y="766762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25</xdr:row>
      <xdr:rowOff>19050</xdr:rowOff>
    </xdr:from>
    <xdr:to>
      <xdr:col>38</xdr:col>
      <xdr:colOff>28575</xdr:colOff>
      <xdr:row>26</xdr:row>
      <xdr:rowOff>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6705600" y="8020050"/>
          <a:ext cx="20002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29</xdr:col>
      <xdr:colOff>38101</xdr:colOff>
      <xdr:row>4</xdr:row>
      <xdr:rowOff>285751</xdr:rowOff>
    </xdr:from>
    <xdr:to>
      <xdr:col>32</xdr:col>
      <xdr:colOff>47626</xdr:colOff>
      <xdr:row>6</xdr:row>
      <xdr:rowOff>190501</xdr:rowOff>
    </xdr:to>
    <xdr:sp macro="" textlink="">
      <xdr:nvSpPr>
        <xdr:cNvPr id="7" name="Rectangle 10"/>
        <xdr:cNvSpPr>
          <a:spLocks noChangeArrowheads="1"/>
        </xdr:cNvSpPr>
      </xdr:nvSpPr>
      <xdr:spPr bwMode="auto">
        <a:xfrm>
          <a:off x="5286376" y="1428751"/>
          <a:ext cx="552450" cy="533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公印</a:t>
          </a:r>
        </a:p>
      </xdr:txBody>
    </xdr:sp>
    <xdr:clientData/>
  </xdr:twoCellAnchor>
  <xdr:twoCellAnchor>
    <xdr:from>
      <xdr:col>37</xdr:col>
      <xdr:colOff>9525</xdr:colOff>
      <xdr:row>31</xdr:row>
      <xdr:rowOff>9525</xdr:rowOff>
    </xdr:from>
    <xdr:to>
      <xdr:col>38</xdr:col>
      <xdr:colOff>28575</xdr:colOff>
      <xdr:row>32</xdr:row>
      <xdr:rowOff>0</xdr:rowOff>
    </xdr:to>
    <xdr:sp macro="" textlink="">
      <xdr:nvSpPr>
        <xdr:cNvPr id="8" name="Oval 4"/>
        <xdr:cNvSpPr>
          <a:spLocks noChangeArrowheads="1"/>
        </xdr:cNvSpPr>
      </xdr:nvSpPr>
      <xdr:spPr bwMode="auto">
        <a:xfrm>
          <a:off x="6705600" y="9782175"/>
          <a:ext cx="200025" cy="3333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9525</xdr:colOff>
      <xdr:row>32</xdr:row>
      <xdr:rowOff>19050</xdr:rowOff>
    </xdr:from>
    <xdr:to>
      <xdr:col>38</xdr:col>
      <xdr:colOff>28575</xdr:colOff>
      <xdr:row>33</xdr:row>
      <xdr:rowOff>0</xdr:rowOff>
    </xdr:to>
    <xdr:sp macro="" textlink="">
      <xdr:nvSpPr>
        <xdr:cNvPr id="9" name="Oval 5"/>
        <xdr:cNvSpPr>
          <a:spLocks noChangeArrowheads="1"/>
        </xdr:cNvSpPr>
      </xdr:nvSpPr>
      <xdr:spPr bwMode="auto">
        <a:xfrm>
          <a:off x="6705600" y="10134600"/>
          <a:ext cx="200025" cy="3238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9525</xdr:colOff>
      <xdr:row>43</xdr:row>
      <xdr:rowOff>95250</xdr:rowOff>
    </xdr:from>
    <xdr:to>
      <xdr:col>43</xdr:col>
      <xdr:colOff>19050</xdr:colOff>
      <xdr:row>43</xdr:row>
      <xdr:rowOff>257175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8029575" y="9677400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44</xdr:row>
      <xdr:rowOff>95250</xdr:rowOff>
    </xdr:from>
    <xdr:to>
      <xdr:col>43</xdr:col>
      <xdr:colOff>28575</xdr:colOff>
      <xdr:row>44</xdr:row>
      <xdr:rowOff>257175</xdr:rowOff>
    </xdr:to>
    <xdr:sp macro="" textlink="">
      <xdr:nvSpPr>
        <xdr:cNvPr id="3" name="Oval 2"/>
        <xdr:cNvSpPr>
          <a:spLocks noChangeArrowheads="1"/>
        </xdr:cNvSpPr>
      </xdr:nvSpPr>
      <xdr:spPr bwMode="auto">
        <a:xfrm>
          <a:off x="8039100" y="10001250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104775</xdr:colOff>
      <xdr:row>29</xdr:row>
      <xdr:rowOff>180975</xdr:rowOff>
    </xdr:from>
    <xdr:to>
      <xdr:col>48</xdr:col>
      <xdr:colOff>114300</xdr:colOff>
      <xdr:row>30</xdr:row>
      <xdr:rowOff>180975</xdr:rowOff>
    </xdr:to>
    <xdr:grpSp>
      <xdr:nvGrpSpPr>
        <xdr:cNvPr id="4" name="Group 3"/>
        <xdr:cNvGrpSpPr>
          <a:grpSpLocks/>
        </xdr:cNvGrpSpPr>
      </xdr:nvGrpSpPr>
      <xdr:grpSpPr bwMode="auto">
        <a:xfrm>
          <a:off x="3141569" y="7700122"/>
          <a:ext cx="6665819" cy="201706"/>
          <a:chOff x="7" y="867"/>
          <a:chExt cx="715" cy="21"/>
        </a:xfrm>
      </xdr:grpSpPr>
      <xdr:sp macro="" textlink="">
        <xdr:nvSpPr>
          <xdr:cNvPr id="5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42</xdr:col>
      <xdr:colOff>9525</xdr:colOff>
      <xdr:row>89</xdr:row>
      <xdr:rowOff>95250</xdr:rowOff>
    </xdr:from>
    <xdr:to>
      <xdr:col>43</xdr:col>
      <xdr:colOff>19050</xdr:colOff>
      <xdr:row>89</xdr:row>
      <xdr:rowOff>257175</xdr:rowOff>
    </xdr:to>
    <xdr:sp macro="" textlink="">
      <xdr:nvSpPr>
        <xdr:cNvPr id="7" name="Oval 1"/>
        <xdr:cNvSpPr>
          <a:spLocks noChangeArrowheads="1"/>
        </xdr:cNvSpPr>
      </xdr:nvSpPr>
      <xdr:spPr bwMode="auto">
        <a:xfrm>
          <a:off x="8029575" y="201644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90</xdr:row>
      <xdr:rowOff>95250</xdr:rowOff>
    </xdr:from>
    <xdr:to>
      <xdr:col>43</xdr:col>
      <xdr:colOff>28575</xdr:colOff>
      <xdr:row>90</xdr:row>
      <xdr:rowOff>257175</xdr:rowOff>
    </xdr:to>
    <xdr:sp macro="" textlink="">
      <xdr:nvSpPr>
        <xdr:cNvPr id="8" name="Oval 2"/>
        <xdr:cNvSpPr>
          <a:spLocks noChangeArrowheads="1"/>
        </xdr:cNvSpPr>
      </xdr:nvSpPr>
      <xdr:spPr bwMode="auto">
        <a:xfrm>
          <a:off x="8039100" y="2048827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66675</xdr:colOff>
      <xdr:row>75</xdr:row>
      <xdr:rowOff>180975</xdr:rowOff>
    </xdr:from>
    <xdr:to>
      <xdr:col>48</xdr:col>
      <xdr:colOff>76200</xdr:colOff>
      <xdr:row>76</xdr:row>
      <xdr:rowOff>180975</xdr:rowOff>
    </xdr:to>
    <xdr:grpSp>
      <xdr:nvGrpSpPr>
        <xdr:cNvPr id="9" name="Group 3"/>
        <xdr:cNvGrpSpPr>
          <a:grpSpLocks/>
        </xdr:cNvGrpSpPr>
      </xdr:nvGrpSpPr>
      <xdr:grpSpPr bwMode="auto">
        <a:xfrm>
          <a:off x="3103469" y="18211240"/>
          <a:ext cx="6665819" cy="201706"/>
          <a:chOff x="7" y="867"/>
          <a:chExt cx="715" cy="21"/>
        </a:xfrm>
      </xdr:grpSpPr>
      <xdr:sp macro="" textlink="">
        <xdr:nvSpPr>
          <xdr:cNvPr id="10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Rectangle 5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42</xdr:col>
      <xdr:colOff>9525</xdr:colOff>
      <xdr:row>89</xdr:row>
      <xdr:rowOff>95250</xdr:rowOff>
    </xdr:from>
    <xdr:to>
      <xdr:col>43</xdr:col>
      <xdr:colOff>19050</xdr:colOff>
      <xdr:row>89</xdr:row>
      <xdr:rowOff>257175</xdr:rowOff>
    </xdr:to>
    <xdr:sp macro="" textlink="">
      <xdr:nvSpPr>
        <xdr:cNvPr id="12" name="Oval 1"/>
        <xdr:cNvSpPr>
          <a:spLocks noChangeArrowheads="1"/>
        </xdr:cNvSpPr>
      </xdr:nvSpPr>
      <xdr:spPr bwMode="auto">
        <a:xfrm>
          <a:off x="8029575" y="201644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90</xdr:row>
      <xdr:rowOff>95250</xdr:rowOff>
    </xdr:from>
    <xdr:to>
      <xdr:col>43</xdr:col>
      <xdr:colOff>28575</xdr:colOff>
      <xdr:row>90</xdr:row>
      <xdr:rowOff>257175</xdr:rowOff>
    </xdr:to>
    <xdr:sp macro="" textlink="">
      <xdr:nvSpPr>
        <xdr:cNvPr id="13" name="Oval 2"/>
        <xdr:cNvSpPr>
          <a:spLocks noChangeArrowheads="1"/>
        </xdr:cNvSpPr>
      </xdr:nvSpPr>
      <xdr:spPr bwMode="auto">
        <a:xfrm>
          <a:off x="8039100" y="2048827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104775</xdr:colOff>
      <xdr:row>75</xdr:row>
      <xdr:rowOff>180963</xdr:rowOff>
    </xdr:from>
    <xdr:to>
      <xdr:col>48</xdr:col>
      <xdr:colOff>114300</xdr:colOff>
      <xdr:row>77</xdr:row>
      <xdr:rowOff>65702</xdr:rowOff>
    </xdr:to>
    <xdr:grpSp>
      <xdr:nvGrpSpPr>
        <xdr:cNvPr id="14" name="Group 3"/>
        <xdr:cNvGrpSpPr>
          <a:grpSpLocks/>
        </xdr:cNvGrpSpPr>
      </xdr:nvGrpSpPr>
      <xdr:grpSpPr bwMode="auto">
        <a:xfrm>
          <a:off x="3141569" y="18211228"/>
          <a:ext cx="6665819" cy="288150"/>
          <a:chOff x="7" y="867"/>
          <a:chExt cx="715" cy="30"/>
        </a:xfrm>
      </xdr:grpSpPr>
      <xdr:sp macro="" textlink="">
        <xdr:nvSpPr>
          <xdr:cNvPr id="15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Rectangle 5"/>
          <xdr:cNvSpPr>
            <a:spLocks noChangeArrowheads="1"/>
          </xdr:cNvSpPr>
        </xdr:nvSpPr>
        <xdr:spPr bwMode="auto">
          <a:xfrm>
            <a:off x="270" y="867"/>
            <a:ext cx="142" cy="3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42</xdr:col>
      <xdr:colOff>9525</xdr:colOff>
      <xdr:row>89</xdr:row>
      <xdr:rowOff>95250</xdr:rowOff>
    </xdr:from>
    <xdr:to>
      <xdr:col>43</xdr:col>
      <xdr:colOff>19050</xdr:colOff>
      <xdr:row>89</xdr:row>
      <xdr:rowOff>257175</xdr:rowOff>
    </xdr:to>
    <xdr:sp macro="" textlink="">
      <xdr:nvSpPr>
        <xdr:cNvPr id="17" name="Oval 1"/>
        <xdr:cNvSpPr>
          <a:spLocks noChangeArrowheads="1"/>
        </xdr:cNvSpPr>
      </xdr:nvSpPr>
      <xdr:spPr bwMode="auto">
        <a:xfrm>
          <a:off x="8029575" y="2016442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42</xdr:col>
      <xdr:colOff>19050</xdr:colOff>
      <xdr:row>90</xdr:row>
      <xdr:rowOff>95250</xdr:rowOff>
    </xdr:from>
    <xdr:to>
      <xdr:col>43</xdr:col>
      <xdr:colOff>28575</xdr:colOff>
      <xdr:row>90</xdr:row>
      <xdr:rowOff>257175</xdr:rowOff>
    </xdr:to>
    <xdr:sp macro="" textlink="">
      <xdr:nvSpPr>
        <xdr:cNvPr id="18" name="Oval 2"/>
        <xdr:cNvSpPr>
          <a:spLocks noChangeArrowheads="1"/>
        </xdr:cNvSpPr>
      </xdr:nvSpPr>
      <xdr:spPr bwMode="auto">
        <a:xfrm>
          <a:off x="8039100" y="20488275"/>
          <a:ext cx="17145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111578</xdr:colOff>
      <xdr:row>116</xdr:row>
      <xdr:rowOff>2</xdr:rowOff>
    </xdr:from>
    <xdr:to>
      <xdr:col>47</xdr:col>
      <xdr:colOff>121103</xdr:colOff>
      <xdr:row>117</xdr:row>
      <xdr:rowOff>13609</xdr:rowOff>
    </xdr:to>
    <xdr:grpSp>
      <xdr:nvGrpSpPr>
        <xdr:cNvPr id="19" name="Group 1"/>
        <xdr:cNvGrpSpPr>
          <a:grpSpLocks/>
        </xdr:cNvGrpSpPr>
      </xdr:nvGrpSpPr>
      <xdr:grpSpPr bwMode="auto">
        <a:xfrm>
          <a:off x="3148372" y="25964031"/>
          <a:ext cx="6508937" cy="181696"/>
          <a:chOff x="7" y="867"/>
          <a:chExt cx="715" cy="21"/>
        </a:xfrm>
      </xdr:grpSpPr>
      <xdr:sp macro="" textlink="">
        <xdr:nvSpPr>
          <xdr:cNvPr id="20" name="Line 2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21" name="Rectangle 3"/>
          <xdr:cNvSpPr>
            <a:spLocks noChangeArrowheads="1"/>
          </xdr:cNvSpPr>
        </xdr:nvSpPr>
        <xdr:spPr bwMode="auto">
          <a:xfrm>
            <a:off x="270" y="867"/>
            <a:ext cx="142" cy="2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41</xdr:col>
      <xdr:colOff>9524</xdr:colOff>
      <xdr:row>182</xdr:row>
      <xdr:rowOff>22411</xdr:rowOff>
    </xdr:from>
    <xdr:to>
      <xdr:col>42</xdr:col>
      <xdr:colOff>33616</xdr:colOff>
      <xdr:row>183</xdr:row>
      <xdr:rowOff>3362</xdr:rowOff>
    </xdr:to>
    <xdr:sp macro="" textlink="">
      <xdr:nvSpPr>
        <xdr:cNvPr id="22" name="Oval 1"/>
        <xdr:cNvSpPr>
          <a:spLocks noChangeArrowheads="1"/>
        </xdr:cNvSpPr>
      </xdr:nvSpPr>
      <xdr:spPr bwMode="auto">
        <a:xfrm>
          <a:off x="7867649" y="40379836"/>
          <a:ext cx="186017" cy="152401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19050</xdr:colOff>
      <xdr:row>183</xdr:row>
      <xdr:rowOff>56029</xdr:rowOff>
    </xdr:from>
    <xdr:to>
      <xdr:col>42</xdr:col>
      <xdr:colOff>33617</xdr:colOff>
      <xdr:row>184</xdr:row>
      <xdr:rowOff>3362</xdr:rowOff>
    </xdr:to>
    <xdr:sp macro="" textlink="">
      <xdr:nvSpPr>
        <xdr:cNvPr id="23" name="Oval 2"/>
        <xdr:cNvSpPr>
          <a:spLocks noChangeArrowheads="1"/>
        </xdr:cNvSpPr>
      </xdr:nvSpPr>
      <xdr:spPr bwMode="auto">
        <a:xfrm>
          <a:off x="7877175" y="40584904"/>
          <a:ext cx="176492" cy="118783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169</xdr:row>
      <xdr:rowOff>85711</xdr:rowOff>
    </xdr:from>
    <xdr:to>
      <xdr:col>47</xdr:col>
      <xdr:colOff>76200</xdr:colOff>
      <xdr:row>170</xdr:row>
      <xdr:rowOff>133736</xdr:rowOff>
    </xdr:to>
    <xdr:grpSp>
      <xdr:nvGrpSpPr>
        <xdr:cNvPr id="24" name="Group 3"/>
        <xdr:cNvGrpSpPr>
          <a:grpSpLocks/>
        </xdr:cNvGrpSpPr>
      </xdr:nvGrpSpPr>
      <xdr:grpSpPr bwMode="auto">
        <a:xfrm>
          <a:off x="3036794" y="38746005"/>
          <a:ext cx="6575612" cy="216113"/>
          <a:chOff x="7" y="867"/>
          <a:chExt cx="715" cy="27"/>
        </a:xfrm>
      </xdr:grpSpPr>
      <xdr:sp macro="" textlink="">
        <xdr:nvSpPr>
          <xdr:cNvPr id="25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26" name="Rectangle 5"/>
          <xdr:cNvSpPr>
            <a:spLocks noChangeArrowheads="1"/>
          </xdr:cNvSpPr>
        </xdr:nvSpPr>
        <xdr:spPr bwMode="auto">
          <a:xfrm>
            <a:off x="270" y="867"/>
            <a:ext cx="142" cy="27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38</xdr:col>
      <xdr:colOff>0</xdr:colOff>
      <xdr:row>148</xdr:row>
      <xdr:rowOff>76200</xdr:rowOff>
    </xdr:from>
    <xdr:to>
      <xdr:col>39</xdr:col>
      <xdr:colOff>28575</xdr:colOff>
      <xdr:row>148</xdr:row>
      <xdr:rowOff>266700</xdr:rowOff>
    </xdr:to>
    <xdr:sp macro="" textlink="">
      <xdr:nvSpPr>
        <xdr:cNvPr id="27" name="Oval 6"/>
        <xdr:cNvSpPr>
          <a:spLocks noChangeArrowheads="1"/>
        </xdr:cNvSpPr>
      </xdr:nvSpPr>
      <xdr:spPr bwMode="auto">
        <a:xfrm>
          <a:off x="7372350" y="33347025"/>
          <a:ext cx="190500" cy="1905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0</xdr:colOff>
      <xdr:row>149</xdr:row>
      <xdr:rowOff>76200</xdr:rowOff>
    </xdr:from>
    <xdr:to>
      <xdr:col>39</xdr:col>
      <xdr:colOff>28575</xdr:colOff>
      <xdr:row>149</xdr:row>
      <xdr:rowOff>266700</xdr:rowOff>
    </xdr:to>
    <xdr:sp macro="" textlink="">
      <xdr:nvSpPr>
        <xdr:cNvPr id="28" name="Oval 7"/>
        <xdr:cNvSpPr>
          <a:spLocks noChangeArrowheads="1"/>
        </xdr:cNvSpPr>
      </xdr:nvSpPr>
      <xdr:spPr bwMode="auto">
        <a:xfrm>
          <a:off x="7372350" y="33670875"/>
          <a:ext cx="190500" cy="1905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9525</xdr:colOff>
      <xdr:row>230</xdr:row>
      <xdr:rowOff>11205</xdr:rowOff>
    </xdr:from>
    <xdr:to>
      <xdr:col>42</xdr:col>
      <xdr:colOff>44823</xdr:colOff>
      <xdr:row>231</xdr:row>
      <xdr:rowOff>3362</xdr:rowOff>
    </xdr:to>
    <xdr:sp macro="" textlink="">
      <xdr:nvSpPr>
        <xdr:cNvPr id="29" name="Oval 1"/>
        <xdr:cNvSpPr>
          <a:spLocks noChangeArrowheads="1"/>
        </xdr:cNvSpPr>
      </xdr:nvSpPr>
      <xdr:spPr bwMode="auto">
        <a:xfrm>
          <a:off x="7867650" y="50465130"/>
          <a:ext cx="197223" cy="163607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19051</xdr:colOff>
      <xdr:row>231</xdr:row>
      <xdr:rowOff>33617</xdr:rowOff>
    </xdr:from>
    <xdr:to>
      <xdr:col>42</xdr:col>
      <xdr:colOff>11206</xdr:colOff>
      <xdr:row>232</xdr:row>
      <xdr:rowOff>3362</xdr:rowOff>
    </xdr:to>
    <xdr:sp macro="" textlink="">
      <xdr:nvSpPr>
        <xdr:cNvPr id="30" name="Oval 2"/>
        <xdr:cNvSpPr>
          <a:spLocks noChangeArrowheads="1"/>
        </xdr:cNvSpPr>
      </xdr:nvSpPr>
      <xdr:spPr bwMode="auto">
        <a:xfrm>
          <a:off x="7877176" y="50658992"/>
          <a:ext cx="154080" cy="14119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217</xdr:row>
      <xdr:rowOff>85728</xdr:rowOff>
    </xdr:from>
    <xdr:to>
      <xdr:col>47</xdr:col>
      <xdr:colOff>76200</xdr:colOff>
      <xdr:row>218</xdr:row>
      <xdr:rowOff>165770</xdr:rowOff>
    </xdr:to>
    <xdr:grpSp>
      <xdr:nvGrpSpPr>
        <xdr:cNvPr id="31" name="Group 3"/>
        <xdr:cNvGrpSpPr>
          <a:grpSpLocks/>
        </xdr:cNvGrpSpPr>
      </xdr:nvGrpSpPr>
      <xdr:grpSpPr bwMode="auto">
        <a:xfrm>
          <a:off x="3036794" y="48483934"/>
          <a:ext cx="6575612" cy="248130"/>
          <a:chOff x="7" y="867"/>
          <a:chExt cx="715" cy="31"/>
        </a:xfrm>
      </xdr:grpSpPr>
      <xdr:sp macro="" textlink="">
        <xdr:nvSpPr>
          <xdr:cNvPr id="32" name="Line 4"/>
          <xdr:cNvSpPr>
            <a:spLocks noChangeShapeType="1"/>
          </xdr:cNvSpPr>
        </xdr:nvSpPr>
        <xdr:spPr bwMode="auto">
          <a:xfrm>
            <a:off x="7" y="879"/>
            <a:ext cx="715" cy="0"/>
          </a:xfrm>
          <a:prstGeom prst="line">
            <a:avLst/>
          </a:prstGeom>
          <a:noFill/>
          <a:ln w="6350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33" name="Rectangle 5"/>
          <xdr:cNvSpPr>
            <a:spLocks noChangeArrowheads="1"/>
          </xdr:cNvSpPr>
        </xdr:nvSpPr>
        <xdr:spPr bwMode="auto">
          <a:xfrm>
            <a:off x="270" y="867"/>
            <a:ext cx="142" cy="3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キ　リ　ト　リ　セ　ン</a:t>
            </a:r>
          </a:p>
        </xdr:txBody>
      </xdr:sp>
    </xdr:grpSp>
    <xdr:clientData/>
  </xdr:twoCellAnchor>
  <xdr:twoCellAnchor>
    <xdr:from>
      <xdr:col>38</xdr:col>
      <xdr:colOff>0</xdr:colOff>
      <xdr:row>196</xdr:row>
      <xdr:rowOff>76200</xdr:rowOff>
    </xdr:from>
    <xdr:to>
      <xdr:col>39</xdr:col>
      <xdr:colOff>28575</xdr:colOff>
      <xdr:row>196</xdr:row>
      <xdr:rowOff>266700</xdr:rowOff>
    </xdr:to>
    <xdr:sp macro="" textlink="">
      <xdr:nvSpPr>
        <xdr:cNvPr id="34" name="Oval 6"/>
        <xdr:cNvSpPr>
          <a:spLocks noChangeArrowheads="1"/>
        </xdr:cNvSpPr>
      </xdr:nvSpPr>
      <xdr:spPr bwMode="auto">
        <a:xfrm>
          <a:off x="7372350" y="43519725"/>
          <a:ext cx="190500" cy="1905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0</xdr:colOff>
      <xdr:row>197</xdr:row>
      <xdr:rowOff>76200</xdr:rowOff>
    </xdr:from>
    <xdr:to>
      <xdr:col>39</xdr:col>
      <xdr:colOff>28575</xdr:colOff>
      <xdr:row>197</xdr:row>
      <xdr:rowOff>266700</xdr:rowOff>
    </xdr:to>
    <xdr:sp macro="" textlink="">
      <xdr:nvSpPr>
        <xdr:cNvPr id="35" name="Oval 7"/>
        <xdr:cNvSpPr>
          <a:spLocks noChangeArrowheads="1"/>
        </xdr:cNvSpPr>
      </xdr:nvSpPr>
      <xdr:spPr bwMode="auto">
        <a:xfrm>
          <a:off x="7372350" y="43843575"/>
          <a:ext cx="190500" cy="1905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537883</xdr:colOff>
      <xdr:row>125</xdr:row>
      <xdr:rowOff>-1</xdr:rowOff>
    </xdr:from>
    <xdr:to>
      <xdr:col>4</xdr:col>
      <xdr:colOff>997324</xdr:colOff>
      <xdr:row>130</xdr:row>
      <xdr:rowOff>257734</xdr:rowOff>
    </xdr:to>
    <xdr:sp macro="" textlink="">
      <xdr:nvSpPr>
        <xdr:cNvPr id="38" name="四角形吹き出し 37"/>
        <xdr:cNvSpPr/>
      </xdr:nvSpPr>
      <xdr:spPr>
        <a:xfrm>
          <a:off x="1378324" y="27476823"/>
          <a:ext cx="1064559" cy="2129117"/>
        </a:xfrm>
        <a:prstGeom prst="wedgeRectCallout">
          <a:avLst>
            <a:gd name="adj1" fmla="val 90359"/>
            <a:gd name="adj2" fmla="val -8553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6666FF"/>
              </a:solidFill>
            </a:rPr>
            <a:t>出欠欄を選択してください。</a:t>
          </a:r>
        </a:p>
      </xdr:txBody>
    </xdr:sp>
    <xdr:clientData/>
  </xdr:twoCellAnchor>
  <xdr:twoCellAnchor>
    <xdr:from>
      <xdr:col>0</xdr:col>
      <xdr:colOff>212913</xdr:colOff>
      <xdr:row>10</xdr:row>
      <xdr:rowOff>190501</xdr:rowOff>
    </xdr:from>
    <xdr:to>
      <xdr:col>4</xdr:col>
      <xdr:colOff>886666</xdr:colOff>
      <xdr:row>14</xdr:row>
      <xdr:rowOff>158985</xdr:rowOff>
    </xdr:to>
    <xdr:sp macro="" textlink="">
      <xdr:nvSpPr>
        <xdr:cNvPr id="37" name="正方形/長方形 36"/>
        <xdr:cNvSpPr/>
      </xdr:nvSpPr>
      <xdr:spPr>
        <a:xfrm>
          <a:off x="212913" y="2454089"/>
          <a:ext cx="3329547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313764</xdr:colOff>
      <xdr:row>15</xdr:row>
      <xdr:rowOff>89647</xdr:rowOff>
    </xdr:from>
    <xdr:to>
      <xdr:col>4</xdr:col>
      <xdr:colOff>488449</xdr:colOff>
      <xdr:row>17</xdr:row>
      <xdr:rowOff>63594</xdr:rowOff>
    </xdr:to>
    <xdr:sp macro="" textlink="">
      <xdr:nvSpPr>
        <xdr:cNvPr id="39" name="下矢印 38"/>
        <xdr:cNvSpPr/>
      </xdr:nvSpPr>
      <xdr:spPr>
        <a:xfrm>
          <a:off x="313764" y="3641912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448235</xdr:colOff>
      <xdr:row>61</xdr:row>
      <xdr:rowOff>134471</xdr:rowOff>
    </xdr:from>
    <xdr:to>
      <xdr:col>4</xdr:col>
      <xdr:colOff>622920</xdr:colOff>
      <xdr:row>63</xdr:row>
      <xdr:rowOff>108417</xdr:rowOff>
    </xdr:to>
    <xdr:sp macro="" textlink="">
      <xdr:nvSpPr>
        <xdr:cNvPr id="40" name="下矢印 39"/>
        <xdr:cNvSpPr/>
      </xdr:nvSpPr>
      <xdr:spPr>
        <a:xfrm>
          <a:off x="448235" y="14197853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425823</xdr:colOff>
      <xdr:row>149</xdr:row>
      <xdr:rowOff>33618</xdr:rowOff>
    </xdr:from>
    <xdr:to>
      <xdr:col>4</xdr:col>
      <xdr:colOff>600508</xdr:colOff>
      <xdr:row>150</xdr:row>
      <xdr:rowOff>220477</xdr:rowOff>
    </xdr:to>
    <xdr:sp macro="" textlink="">
      <xdr:nvSpPr>
        <xdr:cNvPr id="41" name="下矢印 40"/>
        <xdr:cNvSpPr/>
      </xdr:nvSpPr>
      <xdr:spPr>
        <a:xfrm>
          <a:off x="425823" y="34256383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470647</xdr:colOff>
      <xdr:row>196</xdr:row>
      <xdr:rowOff>313765</xdr:rowOff>
    </xdr:from>
    <xdr:to>
      <xdr:col>4</xdr:col>
      <xdr:colOff>645332</xdr:colOff>
      <xdr:row>198</xdr:row>
      <xdr:rowOff>175653</xdr:rowOff>
    </xdr:to>
    <xdr:sp macro="" textlink="">
      <xdr:nvSpPr>
        <xdr:cNvPr id="42" name="下矢印 41"/>
        <xdr:cNvSpPr/>
      </xdr:nvSpPr>
      <xdr:spPr>
        <a:xfrm>
          <a:off x="470647" y="43927059"/>
          <a:ext cx="1620244" cy="511829"/>
        </a:xfrm>
        <a:prstGeom prst="downArrow">
          <a:avLst/>
        </a:prstGeom>
        <a:solidFill>
          <a:srgbClr val="FF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291353</xdr:colOff>
      <xdr:row>58</xdr:row>
      <xdr:rowOff>22411</xdr:rowOff>
    </xdr:from>
    <xdr:to>
      <xdr:col>4</xdr:col>
      <xdr:colOff>965106</xdr:colOff>
      <xdr:row>61</xdr:row>
      <xdr:rowOff>203808</xdr:rowOff>
    </xdr:to>
    <xdr:sp macro="" textlink="">
      <xdr:nvSpPr>
        <xdr:cNvPr id="43" name="正方形/長方形 42"/>
        <xdr:cNvSpPr/>
      </xdr:nvSpPr>
      <xdr:spPr>
        <a:xfrm>
          <a:off x="291353" y="13278970"/>
          <a:ext cx="2119312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89647</xdr:colOff>
      <xdr:row>146</xdr:row>
      <xdr:rowOff>0</xdr:rowOff>
    </xdr:from>
    <xdr:to>
      <xdr:col>4</xdr:col>
      <xdr:colOff>763400</xdr:colOff>
      <xdr:row>149</xdr:row>
      <xdr:rowOff>13308</xdr:rowOff>
    </xdr:to>
    <xdr:sp macro="" textlink="">
      <xdr:nvSpPr>
        <xdr:cNvPr id="44" name="正方形/長方形 43"/>
        <xdr:cNvSpPr/>
      </xdr:nvSpPr>
      <xdr:spPr>
        <a:xfrm>
          <a:off x="89647" y="33247853"/>
          <a:ext cx="2119312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291353</xdr:colOff>
      <xdr:row>193</xdr:row>
      <xdr:rowOff>33617</xdr:rowOff>
    </xdr:from>
    <xdr:to>
      <xdr:col>4</xdr:col>
      <xdr:colOff>965106</xdr:colOff>
      <xdr:row>196</xdr:row>
      <xdr:rowOff>203808</xdr:rowOff>
    </xdr:to>
    <xdr:sp macro="" textlink="">
      <xdr:nvSpPr>
        <xdr:cNvPr id="45" name="正方形/長方形 44"/>
        <xdr:cNvSpPr/>
      </xdr:nvSpPr>
      <xdr:spPr>
        <a:xfrm>
          <a:off x="291353" y="42828882"/>
          <a:ext cx="2119312" cy="98822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t"/>
        <a:lstStyle/>
        <a:p>
          <a:pPr algn="l"/>
          <a:r>
            <a:rPr kumimoji="1" lang="ja-JP" altLang="en-US" sz="2400">
              <a:solidFill>
                <a:srgbClr val="FF0000"/>
              </a:solidFill>
            </a:rPr>
            <a:t>入力と選択をしてください。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133350</xdr:colOff>
          <xdr:row>9</xdr:row>
          <xdr:rowOff>152400</xdr:rowOff>
        </xdr:from>
        <xdr:to>
          <xdr:col>74</xdr:col>
          <xdr:colOff>9525</xdr:colOff>
          <xdr:row>46</xdr:row>
          <xdr:rowOff>19050</xdr:rowOff>
        </xdr:to>
        <xdr:pic>
          <xdr:nvPicPr>
            <xdr:cNvPr id="12605" name="Picture 1"/>
            <xdr:cNvPicPr>
              <a:picLocks noChangeAspect="1" noChangeArrowheads="1"/>
              <a:extLst>
                <a:ext uri="{84589F7E-364E-4C9E-8A38-B11213B215E9}">
                  <a14:cameraTool cellRange="生徒情報入力!$A$3:$F$38" spid="_x0000_s1260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353675" y="2209800"/>
              <a:ext cx="3762375" cy="8753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9525</xdr:colOff>
          <xdr:row>52</xdr:row>
          <xdr:rowOff>104775</xdr:rowOff>
        </xdr:from>
        <xdr:to>
          <xdr:col>74</xdr:col>
          <xdr:colOff>47625</xdr:colOff>
          <xdr:row>89</xdr:row>
          <xdr:rowOff>247650</xdr:rowOff>
        </xdr:to>
        <xdr:pic>
          <xdr:nvPicPr>
            <xdr:cNvPr id="12606" name="Picture 2"/>
            <xdr:cNvPicPr>
              <a:picLocks noChangeAspect="1" noChangeArrowheads="1"/>
              <a:extLst>
                <a:ext uri="{84589F7E-364E-4C9E-8A38-B11213B215E9}">
                  <a14:cameraTool cellRange="生徒情報入力!$A$3:$F$38" spid="_x0000_s1260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391775" y="12172950"/>
              <a:ext cx="3762375" cy="8753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9525</xdr:colOff>
      <xdr:row>14</xdr:row>
      <xdr:rowOff>66675</xdr:rowOff>
    </xdr:from>
    <xdr:to>
      <xdr:col>33</xdr:col>
      <xdr:colOff>28575</xdr:colOff>
      <xdr:row>14</xdr:row>
      <xdr:rowOff>247650</xdr:rowOff>
    </xdr:to>
    <xdr:sp macro="" textlink="">
      <xdr:nvSpPr>
        <xdr:cNvPr id="2" name="Oval 5"/>
        <xdr:cNvSpPr>
          <a:spLocks noChangeArrowheads="1"/>
        </xdr:cNvSpPr>
      </xdr:nvSpPr>
      <xdr:spPr bwMode="auto">
        <a:xfrm>
          <a:off x="5191125" y="1254442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32</xdr:col>
      <xdr:colOff>9525</xdr:colOff>
      <xdr:row>15</xdr:row>
      <xdr:rowOff>76200</xdr:rowOff>
    </xdr:from>
    <xdr:to>
      <xdr:col>33</xdr:col>
      <xdr:colOff>28575</xdr:colOff>
      <xdr:row>15</xdr:row>
      <xdr:rowOff>257175</xdr:rowOff>
    </xdr:to>
    <xdr:sp macro="" textlink="">
      <xdr:nvSpPr>
        <xdr:cNvPr id="3" name="Oval 6"/>
        <xdr:cNvSpPr>
          <a:spLocks noChangeArrowheads="1"/>
        </xdr:cNvSpPr>
      </xdr:nvSpPr>
      <xdr:spPr bwMode="auto">
        <a:xfrm>
          <a:off x="5191125" y="1283970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36</xdr:col>
      <xdr:colOff>9525</xdr:colOff>
      <xdr:row>54</xdr:row>
      <xdr:rowOff>9525</xdr:rowOff>
    </xdr:from>
    <xdr:to>
      <xdr:col>37</xdr:col>
      <xdr:colOff>28575</xdr:colOff>
      <xdr:row>55</xdr:row>
      <xdr:rowOff>19050</xdr:rowOff>
    </xdr:to>
    <xdr:sp macro="" textlink="">
      <xdr:nvSpPr>
        <xdr:cNvPr id="4" name="Oval 7"/>
        <xdr:cNvSpPr>
          <a:spLocks noChangeArrowheads="1"/>
        </xdr:cNvSpPr>
      </xdr:nvSpPr>
      <xdr:spPr bwMode="auto">
        <a:xfrm>
          <a:off x="5838825" y="1915477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35</xdr:col>
      <xdr:colOff>114300</xdr:colOff>
      <xdr:row>56</xdr:row>
      <xdr:rowOff>9525</xdr:rowOff>
    </xdr:from>
    <xdr:to>
      <xdr:col>36</xdr:col>
      <xdr:colOff>133350</xdr:colOff>
      <xdr:row>57</xdr:row>
      <xdr:rowOff>19050</xdr:rowOff>
    </xdr:to>
    <xdr:sp macro="" textlink="">
      <xdr:nvSpPr>
        <xdr:cNvPr id="5" name="Oval 9"/>
        <xdr:cNvSpPr>
          <a:spLocks noChangeArrowheads="1"/>
        </xdr:cNvSpPr>
      </xdr:nvSpPr>
      <xdr:spPr bwMode="auto">
        <a:xfrm>
          <a:off x="5781675" y="1946910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36</xdr:col>
      <xdr:colOff>9525</xdr:colOff>
      <xdr:row>107</xdr:row>
      <xdr:rowOff>9525</xdr:rowOff>
    </xdr:from>
    <xdr:to>
      <xdr:col>37</xdr:col>
      <xdr:colOff>28575</xdr:colOff>
      <xdr:row>108</xdr:row>
      <xdr:rowOff>19050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5838825" y="2852737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35</xdr:col>
      <xdr:colOff>114300</xdr:colOff>
      <xdr:row>109</xdr:row>
      <xdr:rowOff>9525</xdr:rowOff>
    </xdr:from>
    <xdr:to>
      <xdr:col>36</xdr:col>
      <xdr:colOff>133350</xdr:colOff>
      <xdr:row>110</xdr:row>
      <xdr:rowOff>19050</xdr:rowOff>
    </xdr:to>
    <xdr:sp macro="" textlink="">
      <xdr:nvSpPr>
        <xdr:cNvPr id="7" name="Oval 6"/>
        <xdr:cNvSpPr>
          <a:spLocks noChangeArrowheads="1"/>
        </xdr:cNvSpPr>
      </xdr:nvSpPr>
      <xdr:spPr bwMode="auto">
        <a:xfrm>
          <a:off x="5781675" y="28870275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32</xdr:col>
      <xdr:colOff>9525</xdr:colOff>
      <xdr:row>74</xdr:row>
      <xdr:rowOff>66675</xdr:rowOff>
    </xdr:from>
    <xdr:to>
      <xdr:col>33</xdr:col>
      <xdr:colOff>28575</xdr:colOff>
      <xdr:row>74</xdr:row>
      <xdr:rowOff>247650</xdr:rowOff>
    </xdr:to>
    <xdr:sp macro="" textlink="">
      <xdr:nvSpPr>
        <xdr:cNvPr id="8" name="Oval 6"/>
        <xdr:cNvSpPr>
          <a:spLocks noChangeArrowheads="1"/>
        </xdr:cNvSpPr>
      </xdr:nvSpPr>
      <xdr:spPr bwMode="auto">
        <a:xfrm>
          <a:off x="5191125" y="2270760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32</xdr:col>
      <xdr:colOff>9525</xdr:colOff>
      <xdr:row>75</xdr:row>
      <xdr:rowOff>66675</xdr:rowOff>
    </xdr:from>
    <xdr:to>
      <xdr:col>33</xdr:col>
      <xdr:colOff>28575</xdr:colOff>
      <xdr:row>75</xdr:row>
      <xdr:rowOff>247650</xdr:rowOff>
    </xdr:to>
    <xdr:sp macro="" textlink="">
      <xdr:nvSpPr>
        <xdr:cNvPr id="9" name="Oval 7"/>
        <xdr:cNvSpPr>
          <a:spLocks noChangeArrowheads="1"/>
        </xdr:cNvSpPr>
      </xdr:nvSpPr>
      <xdr:spPr bwMode="auto">
        <a:xfrm>
          <a:off x="5191125" y="22993350"/>
          <a:ext cx="180975" cy="1809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44</xdr:col>
      <xdr:colOff>0</xdr:colOff>
      <xdr:row>5</xdr:row>
      <xdr:rowOff>0</xdr:rowOff>
    </xdr:from>
    <xdr:to>
      <xdr:col>51</xdr:col>
      <xdr:colOff>71437</xdr:colOff>
      <xdr:row>30</xdr:row>
      <xdr:rowOff>161925</xdr:rowOff>
    </xdr:to>
    <xdr:sp macro="" textlink="">
      <xdr:nvSpPr>
        <xdr:cNvPr id="10" name="正方形/長方形 9"/>
        <xdr:cNvSpPr/>
      </xdr:nvSpPr>
      <xdr:spPr>
        <a:xfrm>
          <a:off x="7124700" y="10801350"/>
          <a:ext cx="1204912" cy="4610100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１ページ目は必要な場合のみ、プリントアウトし、手書きで必要事項を記入し、大会当日に提出してください。</a:t>
          </a: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52</xdr:col>
      <xdr:colOff>71438</xdr:colOff>
      <xdr:row>88</xdr:row>
      <xdr:rowOff>66675</xdr:rowOff>
    </xdr:to>
    <xdr:sp macro="" textlink="">
      <xdr:nvSpPr>
        <xdr:cNvPr id="11" name="正方形/長方形 10"/>
        <xdr:cNvSpPr/>
      </xdr:nvSpPr>
      <xdr:spPr>
        <a:xfrm>
          <a:off x="7286625" y="20964525"/>
          <a:ext cx="1204913" cy="4600575"/>
        </a:xfrm>
        <a:prstGeom prst="rect">
          <a:avLst/>
        </a:prstGeom>
        <a:noFill/>
        <a:ln>
          <a:solidFill>
            <a:srgbClr val="FFCC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2000">
              <a:solidFill>
                <a:srgbClr val="FF0000"/>
              </a:solidFill>
            </a:rPr>
            <a:t>２ページ目は必要な場合のみ、プリントアウトし、手書きで必要事項を記入し、大会当日に提出してください。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C90"/>
  <sheetViews>
    <sheetView tabSelected="1" zoomScaleNormal="100" workbookViewId="0"/>
  </sheetViews>
  <sheetFormatPr defaultRowHeight="12"/>
  <cols>
    <col min="1" max="5" width="2.125" style="47" customWidth="1"/>
    <col min="6" max="6" width="0.875" style="47" customWidth="1"/>
    <col min="7" max="7" width="2.875" style="47" customWidth="1"/>
    <col min="8" max="8" width="0.875" style="47" customWidth="1"/>
    <col min="9" max="10" width="1.875" style="47" customWidth="1"/>
    <col min="11" max="12" width="2.125" style="47" customWidth="1"/>
    <col min="13" max="13" width="2.625" style="47" customWidth="1"/>
    <col min="14" max="14" width="2.875" style="47" customWidth="1"/>
    <col min="15" max="15" width="0.875" style="47" customWidth="1"/>
    <col min="16" max="19" width="2.375" style="47" customWidth="1"/>
    <col min="20" max="20" width="1.5" style="47" customWidth="1"/>
    <col min="21" max="21" width="2.375" style="47" customWidth="1"/>
    <col min="22" max="22" width="1.5" style="47" customWidth="1"/>
    <col min="23" max="25" width="2.625" style="47" customWidth="1"/>
    <col min="26" max="26" width="11.75" style="47" customWidth="1"/>
    <col min="27" max="27" width="0.875" style="47" customWidth="1"/>
    <col min="28" max="31" width="2.375" style="47" customWidth="1"/>
    <col min="32" max="32" width="1.5" style="47" customWidth="1"/>
    <col min="33" max="33" width="2.375" style="47" customWidth="1"/>
    <col min="34" max="34" width="1.5" style="47" customWidth="1"/>
    <col min="35" max="35" width="1.625" style="47" customWidth="1"/>
    <col min="36" max="97" width="2.125" style="47" customWidth="1"/>
    <col min="98" max="256" width="9" style="47"/>
    <col min="257" max="261" width="2.125" style="47" customWidth="1"/>
    <col min="262" max="262" width="0.875" style="47" customWidth="1"/>
    <col min="263" max="263" width="2.875" style="47" customWidth="1"/>
    <col min="264" max="264" width="0.875" style="47" customWidth="1"/>
    <col min="265" max="266" width="1.875" style="47" customWidth="1"/>
    <col min="267" max="268" width="2.125" style="47" customWidth="1"/>
    <col min="269" max="269" width="2.625" style="47" customWidth="1"/>
    <col min="270" max="270" width="2.875" style="47" customWidth="1"/>
    <col min="271" max="271" width="0.875" style="47" customWidth="1"/>
    <col min="272" max="275" width="2.375" style="47" customWidth="1"/>
    <col min="276" max="276" width="1.5" style="47" customWidth="1"/>
    <col min="277" max="277" width="2.375" style="47" customWidth="1"/>
    <col min="278" max="278" width="1.5" style="47" customWidth="1"/>
    <col min="279" max="281" width="2.625" style="47" customWidth="1"/>
    <col min="282" max="282" width="11.75" style="47" customWidth="1"/>
    <col min="283" max="283" width="0.875" style="47" customWidth="1"/>
    <col min="284" max="287" width="2.375" style="47" customWidth="1"/>
    <col min="288" max="288" width="1.5" style="47" customWidth="1"/>
    <col min="289" max="289" width="2.375" style="47" customWidth="1"/>
    <col min="290" max="290" width="1.5" style="47" customWidth="1"/>
    <col min="291" max="291" width="1.625" style="47" customWidth="1"/>
    <col min="292" max="353" width="2.125" style="47" customWidth="1"/>
    <col min="354" max="512" width="9" style="47"/>
    <col min="513" max="517" width="2.125" style="47" customWidth="1"/>
    <col min="518" max="518" width="0.875" style="47" customWidth="1"/>
    <col min="519" max="519" width="2.875" style="47" customWidth="1"/>
    <col min="520" max="520" width="0.875" style="47" customWidth="1"/>
    <col min="521" max="522" width="1.875" style="47" customWidth="1"/>
    <col min="523" max="524" width="2.125" style="47" customWidth="1"/>
    <col min="525" max="525" width="2.625" style="47" customWidth="1"/>
    <col min="526" max="526" width="2.875" style="47" customWidth="1"/>
    <col min="527" max="527" width="0.875" style="47" customWidth="1"/>
    <col min="528" max="531" width="2.375" style="47" customWidth="1"/>
    <col min="532" max="532" width="1.5" style="47" customWidth="1"/>
    <col min="533" max="533" width="2.375" style="47" customWidth="1"/>
    <col min="534" max="534" width="1.5" style="47" customWidth="1"/>
    <col min="535" max="537" width="2.625" style="47" customWidth="1"/>
    <col min="538" max="538" width="11.75" style="47" customWidth="1"/>
    <col min="539" max="539" width="0.875" style="47" customWidth="1"/>
    <col min="540" max="543" width="2.375" style="47" customWidth="1"/>
    <col min="544" max="544" width="1.5" style="47" customWidth="1"/>
    <col min="545" max="545" width="2.375" style="47" customWidth="1"/>
    <col min="546" max="546" width="1.5" style="47" customWidth="1"/>
    <col min="547" max="547" width="1.625" style="47" customWidth="1"/>
    <col min="548" max="609" width="2.125" style="47" customWidth="1"/>
    <col min="610" max="768" width="9" style="47"/>
    <col min="769" max="773" width="2.125" style="47" customWidth="1"/>
    <col min="774" max="774" width="0.875" style="47" customWidth="1"/>
    <col min="775" max="775" width="2.875" style="47" customWidth="1"/>
    <col min="776" max="776" width="0.875" style="47" customWidth="1"/>
    <col min="777" max="778" width="1.875" style="47" customWidth="1"/>
    <col min="779" max="780" width="2.125" style="47" customWidth="1"/>
    <col min="781" max="781" width="2.625" style="47" customWidth="1"/>
    <col min="782" max="782" width="2.875" style="47" customWidth="1"/>
    <col min="783" max="783" width="0.875" style="47" customWidth="1"/>
    <col min="784" max="787" width="2.375" style="47" customWidth="1"/>
    <col min="788" max="788" width="1.5" style="47" customWidth="1"/>
    <col min="789" max="789" width="2.375" style="47" customWidth="1"/>
    <col min="790" max="790" width="1.5" style="47" customWidth="1"/>
    <col min="791" max="793" width="2.625" style="47" customWidth="1"/>
    <col min="794" max="794" width="11.75" style="47" customWidth="1"/>
    <col min="795" max="795" width="0.875" style="47" customWidth="1"/>
    <col min="796" max="799" width="2.375" style="47" customWidth="1"/>
    <col min="800" max="800" width="1.5" style="47" customWidth="1"/>
    <col min="801" max="801" width="2.375" style="47" customWidth="1"/>
    <col min="802" max="802" width="1.5" style="47" customWidth="1"/>
    <col min="803" max="803" width="1.625" style="47" customWidth="1"/>
    <col min="804" max="865" width="2.125" style="47" customWidth="1"/>
    <col min="866" max="1024" width="9" style="47"/>
    <col min="1025" max="1029" width="2.125" style="47" customWidth="1"/>
    <col min="1030" max="1030" width="0.875" style="47" customWidth="1"/>
    <col min="1031" max="1031" width="2.875" style="47" customWidth="1"/>
    <col min="1032" max="1032" width="0.875" style="47" customWidth="1"/>
    <col min="1033" max="1034" width="1.875" style="47" customWidth="1"/>
    <col min="1035" max="1036" width="2.125" style="47" customWidth="1"/>
    <col min="1037" max="1037" width="2.625" style="47" customWidth="1"/>
    <col min="1038" max="1038" width="2.875" style="47" customWidth="1"/>
    <col min="1039" max="1039" width="0.875" style="47" customWidth="1"/>
    <col min="1040" max="1043" width="2.375" style="47" customWidth="1"/>
    <col min="1044" max="1044" width="1.5" style="47" customWidth="1"/>
    <col min="1045" max="1045" width="2.375" style="47" customWidth="1"/>
    <col min="1046" max="1046" width="1.5" style="47" customWidth="1"/>
    <col min="1047" max="1049" width="2.625" style="47" customWidth="1"/>
    <col min="1050" max="1050" width="11.75" style="47" customWidth="1"/>
    <col min="1051" max="1051" width="0.875" style="47" customWidth="1"/>
    <col min="1052" max="1055" width="2.375" style="47" customWidth="1"/>
    <col min="1056" max="1056" width="1.5" style="47" customWidth="1"/>
    <col min="1057" max="1057" width="2.375" style="47" customWidth="1"/>
    <col min="1058" max="1058" width="1.5" style="47" customWidth="1"/>
    <col min="1059" max="1059" width="1.625" style="47" customWidth="1"/>
    <col min="1060" max="1121" width="2.125" style="47" customWidth="1"/>
    <col min="1122" max="1280" width="9" style="47"/>
    <col min="1281" max="1285" width="2.125" style="47" customWidth="1"/>
    <col min="1286" max="1286" width="0.875" style="47" customWidth="1"/>
    <col min="1287" max="1287" width="2.875" style="47" customWidth="1"/>
    <col min="1288" max="1288" width="0.875" style="47" customWidth="1"/>
    <col min="1289" max="1290" width="1.875" style="47" customWidth="1"/>
    <col min="1291" max="1292" width="2.125" style="47" customWidth="1"/>
    <col min="1293" max="1293" width="2.625" style="47" customWidth="1"/>
    <col min="1294" max="1294" width="2.875" style="47" customWidth="1"/>
    <col min="1295" max="1295" width="0.875" style="47" customWidth="1"/>
    <col min="1296" max="1299" width="2.375" style="47" customWidth="1"/>
    <col min="1300" max="1300" width="1.5" style="47" customWidth="1"/>
    <col min="1301" max="1301" width="2.375" style="47" customWidth="1"/>
    <col min="1302" max="1302" width="1.5" style="47" customWidth="1"/>
    <col min="1303" max="1305" width="2.625" style="47" customWidth="1"/>
    <col min="1306" max="1306" width="11.75" style="47" customWidth="1"/>
    <col min="1307" max="1307" width="0.875" style="47" customWidth="1"/>
    <col min="1308" max="1311" width="2.375" style="47" customWidth="1"/>
    <col min="1312" max="1312" width="1.5" style="47" customWidth="1"/>
    <col min="1313" max="1313" width="2.375" style="47" customWidth="1"/>
    <col min="1314" max="1314" width="1.5" style="47" customWidth="1"/>
    <col min="1315" max="1315" width="1.625" style="47" customWidth="1"/>
    <col min="1316" max="1377" width="2.125" style="47" customWidth="1"/>
    <col min="1378" max="1536" width="9" style="47"/>
    <col min="1537" max="1541" width="2.125" style="47" customWidth="1"/>
    <col min="1542" max="1542" width="0.875" style="47" customWidth="1"/>
    <col min="1543" max="1543" width="2.875" style="47" customWidth="1"/>
    <col min="1544" max="1544" width="0.875" style="47" customWidth="1"/>
    <col min="1545" max="1546" width="1.875" style="47" customWidth="1"/>
    <col min="1547" max="1548" width="2.125" style="47" customWidth="1"/>
    <col min="1549" max="1549" width="2.625" style="47" customWidth="1"/>
    <col min="1550" max="1550" width="2.875" style="47" customWidth="1"/>
    <col min="1551" max="1551" width="0.875" style="47" customWidth="1"/>
    <col min="1552" max="1555" width="2.375" style="47" customWidth="1"/>
    <col min="1556" max="1556" width="1.5" style="47" customWidth="1"/>
    <col min="1557" max="1557" width="2.375" style="47" customWidth="1"/>
    <col min="1558" max="1558" width="1.5" style="47" customWidth="1"/>
    <col min="1559" max="1561" width="2.625" style="47" customWidth="1"/>
    <col min="1562" max="1562" width="11.75" style="47" customWidth="1"/>
    <col min="1563" max="1563" width="0.875" style="47" customWidth="1"/>
    <col min="1564" max="1567" width="2.375" style="47" customWidth="1"/>
    <col min="1568" max="1568" width="1.5" style="47" customWidth="1"/>
    <col min="1569" max="1569" width="2.375" style="47" customWidth="1"/>
    <col min="1570" max="1570" width="1.5" style="47" customWidth="1"/>
    <col min="1571" max="1571" width="1.625" style="47" customWidth="1"/>
    <col min="1572" max="1633" width="2.125" style="47" customWidth="1"/>
    <col min="1634" max="1792" width="9" style="47"/>
    <col min="1793" max="1797" width="2.125" style="47" customWidth="1"/>
    <col min="1798" max="1798" width="0.875" style="47" customWidth="1"/>
    <col min="1799" max="1799" width="2.875" style="47" customWidth="1"/>
    <col min="1800" max="1800" width="0.875" style="47" customWidth="1"/>
    <col min="1801" max="1802" width="1.875" style="47" customWidth="1"/>
    <col min="1803" max="1804" width="2.125" style="47" customWidth="1"/>
    <col min="1805" max="1805" width="2.625" style="47" customWidth="1"/>
    <col min="1806" max="1806" width="2.875" style="47" customWidth="1"/>
    <col min="1807" max="1807" width="0.875" style="47" customWidth="1"/>
    <col min="1808" max="1811" width="2.375" style="47" customWidth="1"/>
    <col min="1812" max="1812" width="1.5" style="47" customWidth="1"/>
    <col min="1813" max="1813" width="2.375" style="47" customWidth="1"/>
    <col min="1814" max="1814" width="1.5" style="47" customWidth="1"/>
    <col min="1815" max="1817" width="2.625" style="47" customWidth="1"/>
    <col min="1818" max="1818" width="11.75" style="47" customWidth="1"/>
    <col min="1819" max="1819" width="0.875" style="47" customWidth="1"/>
    <col min="1820" max="1823" width="2.375" style="47" customWidth="1"/>
    <col min="1824" max="1824" width="1.5" style="47" customWidth="1"/>
    <col min="1825" max="1825" width="2.375" style="47" customWidth="1"/>
    <col min="1826" max="1826" width="1.5" style="47" customWidth="1"/>
    <col min="1827" max="1827" width="1.625" style="47" customWidth="1"/>
    <col min="1828" max="1889" width="2.125" style="47" customWidth="1"/>
    <col min="1890" max="2048" width="9" style="47"/>
    <col min="2049" max="2053" width="2.125" style="47" customWidth="1"/>
    <col min="2054" max="2054" width="0.875" style="47" customWidth="1"/>
    <col min="2055" max="2055" width="2.875" style="47" customWidth="1"/>
    <col min="2056" max="2056" width="0.875" style="47" customWidth="1"/>
    <col min="2057" max="2058" width="1.875" style="47" customWidth="1"/>
    <col min="2059" max="2060" width="2.125" style="47" customWidth="1"/>
    <col min="2061" max="2061" width="2.625" style="47" customWidth="1"/>
    <col min="2062" max="2062" width="2.875" style="47" customWidth="1"/>
    <col min="2063" max="2063" width="0.875" style="47" customWidth="1"/>
    <col min="2064" max="2067" width="2.375" style="47" customWidth="1"/>
    <col min="2068" max="2068" width="1.5" style="47" customWidth="1"/>
    <col min="2069" max="2069" width="2.375" style="47" customWidth="1"/>
    <col min="2070" max="2070" width="1.5" style="47" customWidth="1"/>
    <col min="2071" max="2073" width="2.625" style="47" customWidth="1"/>
    <col min="2074" max="2074" width="11.75" style="47" customWidth="1"/>
    <col min="2075" max="2075" width="0.875" style="47" customWidth="1"/>
    <col min="2076" max="2079" width="2.375" style="47" customWidth="1"/>
    <col min="2080" max="2080" width="1.5" style="47" customWidth="1"/>
    <col min="2081" max="2081" width="2.375" style="47" customWidth="1"/>
    <col min="2082" max="2082" width="1.5" style="47" customWidth="1"/>
    <col min="2083" max="2083" width="1.625" style="47" customWidth="1"/>
    <col min="2084" max="2145" width="2.125" style="47" customWidth="1"/>
    <col min="2146" max="2304" width="9" style="47"/>
    <col min="2305" max="2309" width="2.125" style="47" customWidth="1"/>
    <col min="2310" max="2310" width="0.875" style="47" customWidth="1"/>
    <col min="2311" max="2311" width="2.875" style="47" customWidth="1"/>
    <col min="2312" max="2312" width="0.875" style="47" customWidth="1"/>
    <col min="2313" max="2314" width="1.875" style="47" customWidth="1"/>
    <col min="2315" max="2316" width="2.125" style="47" customWidth="1"/>
    <col min="2317" max="2317" width="2.625" style="47" customWidth="1"/>
    <col min="2318" max="2318" width="2.875" style="47" customWidth="1"/>
    <col min="2319" max="2319" width="0.875" style="47" customWidth="1"/>
    <col min="2320" max="2323" width="2.375" style="47" customWidth="1"/>
    <col min="2324" max="2324" width="1.5" style="47" customWidth="1"/>
    <col min="2325" max="2325" width="2.375" style="47" customWidth="1"/>
    <col min="2326" max="2326" width="1.5" style="47" customWidth="1"/>
    <col min="2327" max="2329" width="2.625" style="47" customWidth="1"/>
    <col min="2330" max="2330" width="11.75" style="47" customWidth="1"/>
    <col min="2331" max="2331" width="0.875" style="47" customWidth="1"/>
    <col min="2332" max="2335" width="2.375" style="47" customWidth="1"/>
    <col min="2336" max="2336" width="1.5" style="47" customWidth="1"/>
    <col min="2337" max="2337" width="2.375" style="47" customWidth="1"/>
    <col min="2338" max="2338" width="1.5" style="47" customWidth="1"/>
    <col min="2339" max="2339" width="1.625" style="47" customWidth="1"/>
    <col min="2340" max="2401" width="2.125" style="47" customWidth="1"/>
    <col min="2402" max="2560" width="9" style="47"/>
    <col min="2561" max="2565" width="2.125" style="47" customWidth="1"/>
    <col min="2566" max="2566" width="0.875" style="47" customWidth="1"/>
    <col min="2567" max="2567" width="2.875" style="47" customWidth="1"/>
    <col min="2568" max="2568" width="0.875" style="47" customWidth="1"/>
    <col min="2569" max="2570" width="1.875" style="47" customWidth="1"/>
    <col min="2571" max="2572" width="2.125" style="47" customWidth="1"/>
    <col min="2573" max="2573" width="2.625" style="47" customWidth="1"/>
    <col min="2574" max="2574" width="2.875" style="47" customWidth="1"/>
    <col min="2575" max="2575" width="0.875" style="47" customWidth="1"/>
    <col min="2576" max="2579" width="2.375" style="47" customWidth="1"/>
    <col min="2580" max="2580" width="1.5" style="47" customWidth="1"/>
    <col min="2581" max="2581" width="2.375" style="47" customWidth="1"/>
    <col min="2582" max="2582" width="1.5" style="47" customWidth="1"/>
    <col min="2583" max="2585" width="2.625" style="47" customWidth="1"/>
    <col min="2586" max="2586" width="11.75" style="47" customWidth="1"/>
    <col min="2587" max="2587" width="0.875" style="47" customWidth="1"/>
    <col min="2588" max="2591" width="2.375" style="47" customWidth="1"/>
    <col min="2592" max="2592" width="1.5" style="47" customWidth="1"/>
    <col min="2593" max="2593" width="2.375" style="47" customWidth="1"/>
    <col min="2594" max="2594" width="1.5" style="47" customWidth="1"/>
    <col min="2595" max="2595" width="1.625" style="47" customWidth="1"/>
    <col min="2596" max="2657" width="2.125" style="47" customWidth="1"/>
    <col min="2658" max="2816" width="9" style="47"/>
    <col min="2817" max="2821" width="2.125" style="47" customWidth="1"/>
    <col min="2822" max="2822" width="0.875" style="47" customWidth="1"/>
    <col min="2823" max="2823" width="2.875" style="47" customWidth="1"/>
    <col min="2824" max="2824" width="0.875" style="47" customWidth="1"/>
    <col min="2825" max="2826" width="1.875" style="47" customWidth="1"/>
    <col min="2827" max="2828" width="2.125" style="47" customWidth="1"/>
    <col min="2829" max="2829" width="2.625" style="47" customWidth="1"/>
    <col min="2830" max="2830" width="2.875" style="47" customWidth="1"/>
    <col min="2831" max="2831" width="0.875" style="47" customWidth="1"/>
    <col min="2832" max="2835" width="2.375" style="47" customWidth="1"/>
    <col min="2836" max="2836" width="1.5" style="47" customWidth="1"/>
    <col min="2837" max="2837" width="2.375" style="47" customWidth="1"/>
    <col min="2838" max="2838" width="1.5" style="47" customWidth="1"/>
    <col min="2839" max="2841" width="2.625" style="47" customWidth="1"/>
    <col min="2842" max="2842" width="11.75" style="47" customWidth="1"/>
    <col min="2843" max="2843" width="0.875" style="47" customWidth="1"/>
    <col min="2844" max="2847" width="2.375" style="47" customWidth="1"/>
    <col min="2848" max="2848" width="1.5" style="47" customWidth="1"/>
    <col min="2849" max="2849" width="2.375" style="47" customWidth="1"/>
    <col min="2850" max="2850" width="1.5" style="47" customWidth="1"/>
    <col min="2851" max="2851" width="1.625" style="47" customWidth="1"/>
    <col min="2852" max="2913" width="2.125" style="47" customWidth="1"/>
    <col min="2914" max="3072" width="9" style="47"/>
    <col min="3073" max="3077" width="2.125" style="47" customWidth="1"/>
    <col min="3078" max="3078" width="0.875" style="47" customWidth="1"/>
    <col min="3079" max="3079" width="2.875" style="47" customWidth="1"/>
    <col min="3080" max="3080" width="0.875" style="47" customWidth="1"/>
    <col min="3081" max="3082" width="1.875" style="47" customWidth="1"/>
    <col min="3083" max="3084" width="2.125" style="47" customWidth="1"/>
    <col min="3085" max="3085" width="2.625" style="47" customWidth="1"/>
    <col min="3086" max="3086" width="2.875" style="47" customWidth="1"/>
    <col min="3087" max="3087" width="0.875" style="47" customWidth="1"/>
    <col min="3088" max="3091" width="2.375" style="47" customWidth="1"/>
    <col min="3092" max="3092" width="1.5" style="47" customWidth="1"/>
    <col min="3093" max="3093" width="2.375" style="47" customWidth="1"/>
    <col min="3094" max="3094" width="1.5" style="47" customWidth="1"/>
    <col min="3095" max="3097" width="2.625" style="47" customWidth="1"/>
    <col min="3098" max="3098" width="11.75" style="47" customWidth="1"/>
    <col min="3099" max="3099" width="0.875" style="47" customWidth="1"/>
    <col min="3100" max="3103" width="2.375" style="47" customWidth="1"/>
    <col min="3104" max="3104" width="1.5" style="47" customWidth="1"/>
    <col min="3105" max="3105" width="2.375" style="47" customWidth="1"/>
    <col min="3106" max="3106" width="1.5" style="47" customWidth="1"/>
    <col min="3107" max="3107" width="1.625" style="47" customWidth="1"/>
    <col min="3108" max="3169" width="2.125" style="47" customWidth="1"/>
    <col min="3170" max="3328" width="9" style="47"/>
    <col min="3329" max="3333" width="2.125" style="47" customWidth="1"/>
    <col min="3334" max="3334" width="0.875" style="47" customWidth="1"/>
    <col min="3335" max="3335" width="2.875" style="47" customWidth="1"/>
    <col min="3336" max="3336" width="0.875" style="47" customWidth="1"/>
    <col min="3337" max="3338" width="1.875" style="47" customWidth="1"/>
    <col min="3339" max="3340" width="2.125" style="47" customWidth="1"/>
    <col min="3341" max="3341" width="2.625" style="47" customWidth="1"/>
    <col min="3342" max="3342" width="2.875" style="47" customWidth="1"/>
    <col min="3343" max="3343" width="0.875" style="47" customWidth="1"/>
    <col min="3344" max="3347" width="2.375" style="47" customWidth="1"/>
    <col min="3348" max="3348" width="1.5" style="47" customWidth="1"/>
    <col min="3349" max="3349" width="2.375" style="47" customWidth="1"/>
    <col min="3350" max="3350" width="1.5" style="47" customWidth="1"/>
    <col min="3351" max="3353" width="2.625" style="47" customWidth="1"/>
    <col min="3354" max="3354" width="11.75" style="47" customWidth="1"/>
    <col min="3355" max="3355" width="0.875" style="47" customWidth="1"/>
    <col min="3356" max="3359" width="2.375" style="47" customWidth="1"/>
    <col min="3360" max="3360" width="1.5" style="47" customWidth="1"/>
    <col min="3361" max="3361" width="2.375" style="47" customWidth="1"/>
    <col min="3362" max="3362" width="1.5" style="47" customWidth="1"/>
    <col min="3363" max="3363" width="1.625" style="47" customWidth="1"/>
    <col min="3364" max="3425" width="2.125" style="47" customWidth="1"/>
    <col min="3426" max="3584" width="9" style="47"/>
    <col min="3585" max="3589" width="2.125" style="47" customWidth="1"/>
    <col min="3590" max="3590" width="0.875" style="47" customWidth="1"/>
    <col min="3591" max="3591" width="2.875" style="47" customWidth="1"/>
    <col min="3592" max="3592" width="0.875" style="47" customWidth="1"/>
    <col min="3593" max="3594" width="1.875" style="47" customWidth="1"/>
    <col min="3595" max="3596" width="2.125" style="47" customWidth="1"/>
    <col min="3597" max="3597" width="2.625" style="47" customWidth="1"/>
    <col min="3598" max="3598" width="2.875" style="47" customWidth="1"/>
    <col min="3599" max="3599" width="0.875" style="47" customWidth="1"/>
    <col min="3600" max="3603" width="2.375" style="47" customWidth="1"/>
    <col min="3604" max="3604" width="1.5" style="47" customWidth="1"/>
    <col min="3605" max="3605" width="2.375" style="47" customWidth="1"/>
    <col min="3606" max="3606" width="1.5" style="47" customWidth="1"/>
    <col min="3607" max="3609" width="2.625" style="47" customWidth="1"/>
    <col min="3610" max="3610" width="11.75" style="47" customWidth="1"/>
    <col min="3611" max="3611" width="0.875" style="47" customWidth="1"/>
    <col min="3612" max="3615" width="2.375" style="47" customWidth="1"/>
    <col min="3616" max="3616" width="1.5" style="47" customWidth="1"/>
    <col min="3617" max="3617" width="2.375" style="47" customWidth="1"/>
    <col min="3618" max="3618" width="1.5" style="47" customWidth="1"/>
    <col min="3619" max="3619" width="1.625" style="47" customWidth="1"/>
    <col min="3620" max="3681" width="2.125" style="47" customWidth="1"/>
    <col min="3682" max="3840" width="9" style="47"/>
    <col min="3841" max="3845" width="2.125" style="47" customWidth="1"/>
    <col min="3846" max="3846" width="0.875" style="47" customWidth="1"/>
    <col min="3847" max="3847" width="2.875" style="47" customWidth="1"/>
    <col min="3848" max="3848" width="0.875" style="47" customWidth="1"/>
    <col min="3849" max="3850" width="1.875" style="47" customWidth="1"/>
    <col min="3851" max="3852" width="2.125" style="47" customWidth="1"/>
    <col min="3853" max="3853" width="2.625" style="47" customWidth="1"/>
    <col min="3854" max="3854" width="2.875" style="47" customWidth="1"/>
    <col min="3855" max="3855" width="0.875" style="47" customWidth="1"/>
    <col min="3856" max="3859" width="2.375" style="47" customWidth="1"/>
    <col min="3860" max="3860" width="1.5" style="47" customWidth="1"/>
    <col min="3861" max="3861" width="2.375" style="47" customWidth="1"/>
    <col min="3862" max="3862" width="1.5" style="47" customWidth="1"/>
    <col min="3863" max="3865" width="2.625" style="47" customWidth="1"/>
    <col min="3866" max="3866" width="11.75" style="47" customWidth="1"/>
    <col min="3867" max="3867" width="0.875" style="47" customWidth="1"/>
    <col min="3868" max="3871" width="2.375" style="47" customWidth="1"/>
    <col min="3872" max="3872" width="1.5" style="47" customWidth="1"/>
    <col min="3873" max="3873" width="2.375" style="47" customWidth="1"/>
    <col min="3874" max="3874" width="1.5" style="47" customWidth="1"/>
    <col min="3875" max="3875" width="1.625" style="47" customWidth="1"/>
    <col min="3876" max="3937" width="2.125" style="47" customWidth="1"/>
    <col min="3938" max="4096" width="9" style="47"/>
    <col min="4097" max="4101" width="2.125" style="47" customWidth="1"/>
    <col min="4102" max="4102" width="0.875" style="47" customWidth="1"/>
    <col min="4103" max="4103" width="2.875" style="47" customWidth="1"/>
    <col min="4104" max="4104" width="0.875" style="47" customWidth="1"/>
    <col min="4105" max="4106" width="1.875" style="47" customWidth="1"/>
    <col min="4107" max="4108" width="2.125" style="47" customWidth="1"/>
    <col min="4109" max="4109" width="2.625" style="47" customWidth="1"/>
    <col min="4110" max="4110" width="2.875" style="47" customWidth="1"/>
    <col min="4111" max="4111" width="0.875" style="47" customWidth="1"/>
    <col min="4112" max="4115" width="2.375" style="47" customWidth="1"/>
    <col min="4116" max="4116" width="1.5" style="47" customWidth="1"/>
    <col min="4117" max="4117" width="2.375" style="47" customWidth="1"/>
    <col min="4118" max="4118" width="1.5" style="47" customWidth="1"/>
    <col min="4119" max="4121" width="2.625" style="47" customWidth="1"/>
    <col min="4122" max="4122" width="11.75" style="47" customWidth="1"/>
    <col min="4123" max="4123" width="0.875" style="47" customWidth="1"/>
    <col min="4124" max="4127" width="2.375" style="47" customWidth="1"/>
    <col min="4128" max="4128" width="1.5" style="47" customWidth="1"/>
    <col min="4129" max="4129" width="2.375" style="47" customWidth="1"/>
    <col min="4130" max="4130" width="1.5" style="47" customWidth="1"/>
    <col min="4131" max="4131" width="1.625" style="47" customWidth="1"/>
    <col min="4132" max="4193" width="2.125" style="47" customWidth="1"/>
    <col min="4194" max="4352" width="9" style="47"/>
    <col min="4353" max="4357" width="2.125" style="47" customWidth="1"/>
    <col min="4358" max="4358" width="0.875" style="47" customWidth="1"/>
    <col min="4359" max="4359" width="2.875" style="47" customWidth="1"/>
    <col min="4360" max="4360" width="0.875" style="47" customWidth="1"/>
    <col min="4361" max="4362" width="1.875" style="47" customWidth="1"/>
    <col min="4363" max="4364" width="2.125" style="47" customWidth="1"/>
    <col min="4365" max="4365" width="2.625" style="47" customWidth="1"/>
    <col min="4366" max="4366" width="2.875" style="47" customWidth="1"/>
    <col min="4367" max="4367" width="0.875" style="47" customWidth="1"/>
    <col min="4368" max="4371" width="2.375" style="47" customWidth="1"/>
    <col min="4372" max="4372" width="1.5" style="47" customWidth="1"/>
    <col min="4373" max="4373" width="2.375" style="47" customWidth="1"/>
    <col min="4374" max="4374" width="1.5" style="47" customWidth="1"/>
    <col min="4375" max="4377" width="2.625" style="47" customWidth="1"/>
    <col min="4378" max="4378" width="11.75" style="47" customWidth="1"/>
    <col min="4379" max="4379" width="0.875" style="47" customWidth="1"/>
    <col min="4380" max="4383" width="2.375" style="47" customWidth="1"/>
    <col min="4384" max="4384" width="1.5" style="47" customWidth="1"/>
    <col min="4385" max="4385" width="2.375" style="47" customWidth="1"/>
    <col min="4386" max="4386" width="1.5" style="47" customWidth="1"/>
    <col min="4387" max="4387" width="1.625" style="47" customWidth="1"/>
    <col min="4388" max="4449" width="2.125" style="47" customWidth="1"/>
    <col min="4450" max="4608" width="9" style="47"/>
    <col min="4609" max="4613" width="2.125" style="47" customWidth="1"/>
    <col min="4614" max="4614" width="0.875" style="47" customWidth="1"/>
    <col min="4615" max="4615" width="2.875" style="47" customWidth="1"/>
    <col min="4616" max="4616" width="0.875" style="47" customWidth="1"/>
    <col min="4617" max="4618" width="1.875" style="47" customWidth="1"/>
    <col min="4619" max="4620" width="2.125" style="47" customWidth="1"/>
    <col min="4621" max="4621" width="2.625" style="47" customWidth="1"/>
    <col min="4622" max="4622" width="2.875" style="47" customWidth="1"/>
    <col min="4623" max="4623" width="0.875" style="47" customWidth="1"/>
    <col min="4624" max="4627" width="2.375" style="47" customWidth="1"/>
    <col min="4628" max="4628" width="1.5" style="47" customWidth="1"/>
    <col min="4629" max="4629" width="2.375" style="47" customWidth="1"/>
    <col min="4630" max="4630" width="1.5" style="47" customWidth="1"/>
    <col min="4631" max="4633" width="2.625" style="47" customWidth="1"/>
    <col min="4634" max="4634" width="11.75" style="47" customWidth="1"/>
    <col min="4635" max="4635" width="0.875" style="47" customWidth="1"/>
    <col min="4636" max="4639" width="2.375" style="47" customWidth="1"/>
    <col min="4640" max="4640" width="1.5" style="47" customWidth="1"/>
    <col min="4641" max="4641" width="2.375" style="47" customWidth="1"/>
    <col min="4642" max="4642" width="1.5" style="47" customWidth="1"/>
    <col min="4643" max="4643" width="1.625" style="47" customWidth="1"/>
    <col min="4644" max="4705" width="2.125" style="47" customWidth="1"/>
    <col min="4706" max="4864" width="9" style="47"/>
    <col min="4865" max="4869" width="2.125" style="47" customWidth="1"/>
    <col min="4870" max="4870" width="0.875" style="47" customWidth="1"/>
    <col min="4871" max="4871" width="2.875" style="47" customWidth="1"/>
    <col min="4872" max="4872" width="0.875" style="47" customWidth="1"/>
    <col min="4873" max="4874" width="1.875" style="47" customWidth="1"/>
    <col min="4875" max="4876" width="2.125" style="47" customWidth="1"/>
    <col min="4877" max="4877" width="2.625" style="47" customWidth="1"/>
    <col min="4878" max="4878" width="2.875" style="47" customWidth="1"/>
    <col min="4879" max="4879" width="0.875" style="47" customWidth="1"/>
    <col min="4880" max="4883" width="2.375" style="47" customWidth="1"/>
    <col min="4884" max="4884" width="1.5" style="47" customWidth="1"/>
    <col min="4885" max="4885" width="2.375" style="47" customWidth="1"/>
    <col min="4886" max="4886" width="1.5" style="47" customWidth="1"/>
    <col min="4887" max="4889" width="2.625" style="47" customWidth="1"/>
    <col min="4890" max="4890" width="11.75" style="47" customWidth="1"/>
    <col min="4891" max="4891" width="0.875" style="47" customWidth="1"/>
    <col min="4892" max="4895" width="2.375" style="47" customWidth="1"/>
    <col min="4896" max="4896" width="1.5" style="47" customWidth="1"/>
    <col min="4897" max="4897" width="2.375" style="47" customWidth="1"/>
    <col min="4898" max="4898" width="1.5" style="47" customWidth="1"/>
    <col min="4899" max="4899" width="1.625" style="47" customWidth="1"/>
    <col min="4900" max="4961" width="2.125" style="47" customWidth="1"/>
    <col min="4962" max="5120" width="9" style="47"/>
    <col min="5121" max="5125" width="2.125" style="47" customWidth="1"/>
    <col min="5126" max="5126" width="0.875" style="47" customWidth="1"/>
    <col min="5127" max="5127" width="2.875" style="47" customWidth="1"/>
    <col min="5128" max="5128" width="0.875" style="47" customWidth="1"/>
    <col min="5129" max="5130" width="1.875" style="47" customWidth="1"/>
    <col min="5131" max="5132" width="2.125" style="47" customWidth="1"/>
    <col min="5133" max="5133" width="2.625" style="47" customWidth="1"/>
    <col min="5134" max="5134" width="2.875" style="47" customWidth="1"/>
    <col min="5135" max="5135" width="0.875" style="47" customWidth="1"/>
    <col min="5136" max="5139" width="2.375" style="47" customWidth="1"/>
    <col min="5140" max="5140" width="1.5" style="47" customWidth="1"/>
    <col min="5141" max="5141" width="2.375" style="47" customWidth="1"/>
    <col min="5142" max="5142" width="1.5" style="47" customWidth="1"/>
    <col min="5143" max="5145" width="2.625" style="47" customWidth="1"/>
    <col min="5146" max="5146" width="11.75" style="47" customWidth="1"/>
    <col min="5147" max="5147" width="0.875" style="47" customWidth="1"/>
    <col min="5148" max="5151" width="2.375" style="47" customWidth="1"/>
    <col min="5152" max="5152" width="1.5" style="47" customWidth="1"/>
    <col min="5153" max="5153" width="2.375" style="47" customWidth="1"/>
    <col min="5154" max="5154" width="1.5" style="47" customWidth="1"/>
    <col min="5155" max="5155" width="1.625" style="47" customWidth="1"/>
    <col min="5156" max="5217" width="2.125" style="47" customWidth="1"/>
    <col min="5218" max="5376" width="9" style="47"/>
    <col min="5377" max="5381" width="2.125" style="47" customWidth="1"/>
    <col min="5382" max="5382" width="0.875" style="47" customWidth="1"/>
    <col min="5383" max="5383" width="2.875" style="47" customWidth="1"/>
    <col min="5384" max="5384" width="0.875" style="47" customWidth="1"/>
    <col min="5385" max="5386" width="1.875" style="47" customWidth="1"/>
    <col min="5387" max="5388" width="2.125" style="47" customWidth="1"/>
    <col min="5389" max="5389" width="2.625" style="47" customWidth="1"/>
    <col min="5390" max="5390" width="2.875" style="47" customWidth="1"/>
    <col min="5391" max="5391" width="0.875" style="47" customWidth="1"/>
    <col min="5392" max="5395" width="2.375" style="47" customWidth="1"/>
    <col min="5396" max="5396" width="1.5" style="47" customWidth="1"/>
    <col min="5397" max="5397" width="2.375" style="47" customWidth="1"/>
    <col min="5398" max="5398" width="1.5" style="47" customWidth="1"/>
    <col min="5399" max="5401" width="2.625" style="47" customWidth="1"/>
    <col min="5402" max="5402" width="11.75" style="47" customWidth="1"/>
    <col min="5403" max="5403" width="0.875" style="47" customWidth="1"/>
    <col min="5404" max="5407" width="2.375" style="47" customWidth="1"/>
    <col min="5408" max="5408" width="1.5" style="47" customWidth="1"/>
    <col min="5409" max="5409" width="2.375" style="47" customWidth="1"/>
    <col min="5410" max="5410" width="1.5" style="47" customWidth="1"/>
    <col min="5411" max="5411" width="1.625" style="47" customWidth="1"/>
    <col min="5412" max="5473" width="2.125" style="47" customWidth="1"/>
    <col min="5474" max="5632" width="9" style="47"/>
    <col min="5633" max="5637" width="2.125" style="47" customWidth="1"/>
    <col min="5638" max="5638" width="0.875" style="47" customWidth="1"/>
    <col min="5639" max="5639" width="2.875" style="47" customWidth="1"/>
    <col min="5640" max="5640" width="0.875" style="47" customWidth="1"/>
    <col min="5641" max="5642" width="1.875" style="47" customWidth="1"/>
    <col min="5643" max="5644" width="2.125" style="47" customWidth="1"/>
    <col min="5645" max="5645" width="2.625" style="47" customWidth="1"/>
    <col min="5646" max="5646" width="2.875" style="47" customWidth="1"/>
    <col min="5647" max="5647" width="0.875" style="47" customWidth="1"/>
    <col min="5648" max="5651" width="2.375" style="47" customWidth="1"/>
    <col min="5652" max="5652" width="1.5" style="47" customWidth="1"/>
    <col min="5653" max="5653" width="2.375" style="47" customWidth="1"/>
    <col min="5654" max="5654" width="1.5" style="47" customWidth="1"/>
    <col min="5655" max="5657" width="2.625" style="47" customWidth="1"/>
    <col min="5658" max="5658" width="11.75" style="47" customWidth="1"/>
    <col min="5659" max="5659" width="0.875" style="47" customWidth="1"/>
    <col min="5660" max="5663" width="2.375" style="47" customWidth="1"/>
    <col min="5664" max="5664" width="1.5" style="47" customWidth="1"/>
    <col min="5665" max="5665" width="2.375" style="47" customWidth="1"/>
    <col min="5666" max="5666" width="1.5" style="47" customWidth="1"/>
    <col min="5667" max="5667" width="1.625" style="47" customWidth="1"/>
    <col min="5668" max="5729" width="2.125" style="47" customWidth="1"/>
    <col min="5730" max="5888" width="9" style="47"/>
    <col min="5889" max="5893" width="2.125" style="47" customWidth="1"/>
    <col min="5894" max="5894" width="0.875" style="47" customWidth="1"/>
    <col min="5895" max="5895" width="2.875" style="47" customWidth="1"/>
    <col min="5896" max="5896" width="0.875" style="47" customWidth="1"/>
    <col min="5897" max="5898" width="1.875" style="47" customWidth="1"/>
    <col min="5899" max="5900" width="2.125" style="47" customWidth="1"/>
    <col min="5901" max="5901" width="2.625" style="47" customWidth="1"/>
    <col min="5902" max="5902" width="2.875" style="47" customWidth="1"/>
    <col min="5903" max="5903" width="0.875" style="47" customWidth="1"/>
    <col min="5904" max="5907" width="2.375" style="47" customWidth="1"/>
    <col min="5908" max="5908" width="1.5" style="47" customWidth="1"/>
    <col min="5909" max="5909" width="2.375" style="47" customWidth="1"/>
    <col min="5910" max="5910" width="1.5" style="47" customWidth="1"/>
    <col min="5911" max="5913" width="2.625" style="47" customWidth="1"/>
    <col min="5914" max="5914" width="11.75" style="47" customWidth="1"/>
    <col min="5915" max="5915" width="0.875" style="47" customWidth="1"/>
    <col min="5916" max="5919" width="2.375" style="47" customWidth="1"/>
    <col min="5920" max="5920" width="1.5" style="47" customWidth="1"/>
    <col min="5921" max="5921" width="2.375" style="47" customWidth="1"/>
    <col min="5922" max="5922" width="1.5" style="47" customWidth="1"/>
    <col min="5923" max="5923" width="1.625" style="47" customWidth="1"/>
    <col min="5924" max="5985" width="2.125" style="47" customWidth="1"/>
    <col min="5986" max="6144" width="9" style="47"/>
    <col min="6145" max="6149" width="2.125" style="47" customWidth="1"/>
    <col min="6150" max="6150" width="0.875" style="47" customWidth="1"/>
    <col min="6151" max="6151" width="2.875" style="47" customWidth="1"/>
    <col min="6152" max="6152" width="0.875" style="47" customWidth="1"/>
    <col min="6153" max="6154" width="1.875" style="47" customWidth="1"/>
    <col min="6155" max="6156" width="2.125" style="47" customWidth="1"/>
    <col min="6157" max="6157" width="2.625" style="47" customWidth="1"/>
    <col min="6158" max="6158" width="2.875" style="47" customWidth="1"/>
    <col min="6159" max="6159" width="0.875" style="47" customWidth="1"/>
    <col min="6160" max="6163" width="2.375" style="47" customWidth="1"/>
    <col min="6164" max="6164" width="1.5" style="47" customWidth="1"/>
    <col min="6165" max="6165" width="2.375" style="47" customWidth="1"/>
    <col min="6166" max="6166" width="1.5" style="47" customWidth="1"/>
    <col min="6167" max="6169" width="2.625" style="47" customWidth="1"/>
    <col min="6170" max="6170" width="11.75" style="47" customWidth="1"/>
    <col min="6171" max="6171" width="0.875" style="47" customWidth="1"/>
    <col min="6172" max="6175" width="2.375" style="47" customWidth="1"/>
    <col min="6176" max="6176" width="1.5" style="47" customWidth="1"/>
    <col min="6177" max="6177" width="2.375" style="47" customWidth="1"/>
    <col min="6178" max="6178" width="1.5" style="47" customWidth="1"/>
    <col min="6179" max="6179" width="1.625" style="47" customWidth="1"/>
    <col min="6180" max="6241" width="2.125" style="47" customWidth="1"/>
    <col min="6242" max="6400" width="9" style="47"/>
    <col min="6401" max="6405" width="2.125" style="47" customWidth="1"/>
    <col min="6406" max="6406" width="0.875" style="47" customWidth="1"/>
    <col min="6407" max="6407" width="2.875" style="47" customWidth="1"/>
    <col min="6408" max="6408" width="0.875" style="47" customWidth="1"/>
    <col min="6409" max="6410" width="1.875" style="47" customWidth="1"/>
    <col min="6411" max="6412" width="2.125" style="47" customWidth="1"/>
    <col min="6413" max="6413" width="2.625" style="47" customWidth="1"/>
    <col min="6414" max="6414" width="2.875" style="47" customWidth="1"/>
    <col min="6415" max="6415" width="0.875" style="47" customWidth="1"/>
    <col min="6416" max="6419" width="2.375" style="47" customWidth="1"/>
    <col min="6420" max="6420" width="1.5" style="47" customWidth="1"/>
    <col min="6421" max="6421" width="2.375" style="47" customWidth="1"/>
    <col min="6422" max="6422" width="1.5" style="47" customWidth="1"/>
    <col min="6423" max="6425" width="2.625" style="47" customWidth="1"/>
    <col min="6426" max="6426" width="11.75" style="47" customWidth="1"/>
    <col min="6427" max="6427" width="0.875" style="47" customWidth="1"/>
    <col min="6428" max="6431" width="2.375" style="47" customWidth="1"/>
    <col min="6432" max="6432" width="1.5" style="47" customWidth="1"/>
    <col min="6433" max="6433" width="2.375" style="47" customWidth="1"/>
    <col min="6434" max="6434" width="1.5" style="47" customWidth="1"/>
    <col min="6435" max="6435" width="1.625" style="47" customWidth="1"/>
    <col min="6436" max="6497" width="2.125" style="47" customWidth="1"/>
    <col min="6498" max="6656" width="9" style="47"/>
    <col min="6657" max="6661" width="2.125" style="47" customWidth="1"/>
    <col min="6662" max="6662" width="0.875" style="47" customWidth="1"/>
    <col min="6663" max="6663" width="2.875" style="47" customWidth="1"/>
    <col min="6664" max="6664" width="0.875" style="47" customWidth="1"/>
    <col min="6665" max="6666" width="1.875" style="47" customWidth="1"/>
    <col min="6667" max="6668" width="2.125" style="47" customWidth="1"/>
    <col min="6669" max="6669" width="2.625" style="47" customWidth="1"/>
    <col min="6670" max="6670" width="2.875" style="47" customWidth="1"/>
    <col min="6671" max="6671" width="0.875" style="47" customWidth="1"/>
    <col min="6672" max="6675" width="2.375" style="47" customWidth="1"/>
    <col min="6676" max="6676" width="1.5" style="47" customWidth="1"/>
    <col min="6677" max="6677" width="2.375" style="47" customWidth="1"/>
    <col min="6678" max="6678" width="1.5" style="47" customWidth="1"/>
    <col min="6679" max="6681" width="2.625" style="47" customWidth="1"/>
    <col min="6682" max="6682" width="11.75" style="47" customWidth="1"/>
    <col min="6683" max="6683" width="0.875" style="47" customWidth="1"/>
    <col min="6684" max="6687" width="2.375" style="47" customWidth="1"/>
    <col min="6688" max="6688" width="1.5" style="47" customWidth="1"/>
    <col min="6689" max="6689" width="2.375" style="47" customWidth="1"/>
    <col min="6690" max="6690" width="1.5" style="47" customWidth="1"/>
    <col min="6691" max="6691" width="1.625" style="47" customWidth="1"/>
    <col min="6692" max="6753" width="2.125" style="47" customWidth="1"/>
    <col min="6754" max="6912" width="9" style="47"/>
    <col min="6913" max="6917" width="2.125" style="47" customWidth="1"/>
    <col min="6918" max="6918" width="0.875" style="47" customWidth="1"/>
    <col min="6919" max="6919" width="2.875" style="47" customWidth="1"/>
    <col min="6920" max="6920" width="0.875" style="47" customWidth="1"/>
    <col min="6921" max="6922" width="1.875" style="47" customWidth="1"/>
    <col min="6923" max="6924" width="2.125" style="47" customWidth="1"/>
    <col min="6925" max="6925" width="2.625" style="47" customWidth="1"/>
    <col min="6926" max="6926" width="2.875" style="47" customWidth="1"/>
    <col min="6927" max="6927" width="0.875" style="47" customWidth="1"/>
    <col min="6928" max="6931" width="2.375" style="47" customWidth="1"/>
    <col min="6932" max="6932" width="1.5" style="47" customWidth="1"/>
    <col min="6933" max="6933" width="2.375" style="47" customWidth="1"/>
    <col min="6934" max="6934" width="1.5" style="47" customWidth="1"/>
    <col min="6935" max="6937" width="2.625" style="47" customWidth="1"/>
    <col min="6938" max="6938" width="11.75" style="47" customWidth="1"/>
    <col min="6939" max="6939" width="0.875" style="47" customWidth="1"/>
    <col min="6940" max="6943" width="2.375" style="47" customWidth="1"/>
    <col min="6944" max="6944" width="1.5" style="47" customWidth="1"/>
    <col min="6945" max="6945" width="2.375" style="47" customWidth="1"/>
    <col min="6946" max="6946" width="1.5" style="47" customWidth="1"/>
    <col min="6947" max="6947" width="1.625" style="47" customWidth="1"/>
    <col min="6948" max="7009" width="2.125" style="47" customWidth="1"/>
    <col min="7010" max="7168" width="9" style="47"/>
    <col min="7169" max="7173" width="2.125" style="47" customWidth="1"/>
    <col min="7174" max="7174" width="0.875" style="47" customWidth="1"/>
    <col min="7175" max="7175" width="2.875" style="47" customWidth="1"/>
    <col min="7176" max="7176" width="0.875" style="47" customWidth="1"/>
    <col min="7177" max="7178" width="1.875" style="47" customWidth="1"/>
    <col min="7179" max="7180" width="2.125" style="47" customWidth="1"/>
    <col min="7181" max="7181" width="2.625" style="47" customWidth="1"/>
    <col min="7182" max="7182" width="2.875" style="47" customWidth="1"/>
    <col min="7183" max="7183" width="0.875" style="47" customWidth="1"/>
    <col min="7184" max="7187" width="2.375" style="47" customWidth="1"/>
    <col min="7188" max="7188" width="1.5" style="47" customWidth="1"/>
    <col min="7189" max="7189" width="2.375" style="47" customWidth="1"/>
    <col min="7190" max="7190" width="1.5" style="47" customWidth="1"/>
    <col min="7191" max="7193" width="2.625" style="47" customWidth="1"/>
    <col min="7194" max="7194" width="11.75" style="47" customWidth="1"/>
    <col min="7195" max="7195" width="0.875" style="47" customWidth="1"/>
    <col min="7196" max="7199" width="2.375" style="47" customWidth="1"/>
    <col min="7200" max="7200" width="1.5" style="47" customWidth="1"/>
    <col min="7201" max="7201" width="2.375" style="47" customWidth="1"/>
    <col min="7202" max="7202" width="1.5" style="47" customWidth="1"/>
    <col min="7203" max="7203" width="1.625" style="47" customWidth="1"/>
    <col min="7204" max="7265" width="2.125" style="47" customWidth="1"/>
    <col min="7266" max="7424" width="9" style="47"/>
    <col min="7425" max="7429" width="2.125" style="47" customWidth="1"/>
    <col min="7430" max="7430" width="0.875" style="47" customWidth="1"/>
    <col min="7431" max="7431" width="2.875" style="47" customWidth="1"/>
    <col min="7432" max="7432" width="0.875" style="47" customWidth="1"/>
    <col min="7433" max="7434" width="1.875" style="47" customWidth="1"/>
    <col min="7435" max="7436" width="2.125" style="47" customWidth="1"/>
    <col min="7437" max="7437" width="2.625" style="47" customWidth="1"/>
    <col min="7438" max="7438" width="2.875" style="47" customWidth="1"/>
    <col min="7439" max="7439" width="0.875" style="47" customWidth="1"/>
    <col min="7440" max="7443" width="2.375" style="47" customWidth="1"/>
    <col min="7444" max="7444" width="1.5" style="47" customWidth="1"/>
    <col min="7445" max="7445" width="2.375" style="47" customWidth="1"/>
    <col min="7446" max="7446" width="1.5" style="47" customWidth="1"/>
    <col min="7447" max="7449" width="2.625" style="47" customWidth="1"/>
    <col min="7450" max="7450" width="11.75" style="47" customWidth="1"/>
    <col min="7451" max="7451" width="0.875" style="47" customWidth="1"/>
    <col min="7452" max="7455" width="2.375" style="47" customWidth="1"/>
    <col min="7456" max="7456" width="1.5" style="47" customWidth="1"/>
    <col min="7457" max="7457" width="2.375" style="47" customWidth="1"/>
    <col min="7458" max="7458" width="1.5" style="47" customWidth="1"/>
    <col min="7459" max="7459" width="1.625" style="47" customWidth="1"/>
    <col min="7460" max="7521" width="2.125" style="47" customWidth="1"/>
    <col min="7522" max="7680" width="9" style="47"/>
    <col min="7681" max="7685" width="2.125" style="47" customWidth="1"/>
    <col min="7686" max="7686" width="0.875" style="47" customWidth="1"/>
    <col min="7687" max="7687" width="2.875" style="47" customWidth="1"/>
    <col min="7688" max="7688" width="0.875" style="47" customWidth="1"/>
    <col min="7689" max="7690" width="1.875" style="47" customWidth="1"/>
    <col min="7691" max="7692" width="2.125" style="47" customWidth="1"/>
    <col min="7693" max="7693" width="2.625" style="47" customWidth="1"/>
    <col min="7694" max="7694" width="2.875" style="47" customWidth="1"/>
    <col min="7695" max="7695" width="0.875" style="47" customWidth="1"/>
    <col min="7696" max="7699" width="2.375" style="47" customWidth="1"/>
    <col min="7700" max="7700" width="1.5" style="47" customWidth="1"/>
    <col min="7701" max="7701" width="2.375" style="47" customWidth="1"/>
    <col min="7702" max="7702" width="1.5" style="47" customWidth="1"/>
    <col min="7703" max="7705" width="2.625" style="47" customWidth="1"/>
    <col min="7706" max="7706" width="11.75" style="47" customWidth="1"/>
    <col min="7707" max="7707" width="0.875" style="47" customWidth="1"/>
    <col min="7708" max="7711" width="2.375" style="47" customWidth="1"/>
    <col min="7712" max="7712" width="1.5" style="47" customWidth="1"/>
    <col min="7713" max="7713" width="2.375" style="47" customWidth="1"/>
    <col min="7714" max="7714" width="1.5" style="47" customWidth="1"/>
    <col min="7715" max="7715" width="1.625" style="47" customWidth="1"/>
    <col min="7716" max="7777" width="2.125" style="47" customWidth="1"/>
    <col min="7778" max="7936" width="9" style="47"/>
    <col min="7937" max="7941" width="2.125" style="47" customWidth="1"/>
    <col min="7942" max="7942" width="0.875" style="47" customWidth="1"/>
    <col min="7943" max="7943" width="2.875" style="47" customWidth="1"/>
    <col min="7944" max="7944" width="0.875" style="47" customWidth="1"/>
    <col min="7945" max="7946" width="1.875" style="47" customWidth="1"/>
    <col min="7947" max="7948" width="2.125" style="47" customWidth="1"/>
    <col min="7949" max="7949" width="2.625" style="47" customWidth="1"/>
    <col min="7950" max="7950" width="2.875" style="47" customWidth="1"/>
    <col min="7951" max="7951" width="0.875" style="47" customWidth="1"/>
    <col min="7952" max="7955" width="2.375" style="47" customWidth="1"/>
    <col min="7956" max="7956" width="1.5" style="47" customWidth="1"/>
    <col min="7957" max="7957" width="2.375" style="47" customWidth="1"/>
    <col min="7958" max="7958" width="1.5" style="47" customWidth="1"/>
    <col min="7959" max="7961" width="2.625" style="47" customWidth="1"/>
    <col min="7962" max="7962" width="11.75" style="47" customWidth="1"/>
    <col min="7963" max="7963" width="0.875" style="47" customWidth="1"/>
    <col min="7964" max="7967" width="2.375" style="47" customWidth="1"/>
    <col min="7968" max="7968" width="1.5" style="47" customWidth="1"/>
    <col min="7969" max="7969" width="2.375" style="47" customWidth="1"/>
    <col min="7970" max="7970" width="1.5" style="47" customWidth="1"/>
    <col min="7971" max="7971" width="1.625" style="47" customWidth="1"/>
    <col min="7972" max="8033" width="2.125" style="47" customWidth="1"/>
    <col min="8034" max="8192" width="9" style="47"/>
    <col min="8193" max="8197" width="2.125" style="47" customWidth="1"/>
    <col min="8198" max="8198" width="0.875" style="47" customWidth="1"/>
    <col min="8199" max="8199" width="2.875" style="47" customWidth="1"/>
    <col min="8200" max="8200" width="0.875" style="47" customWidth="1"/>
    <col min="8201" max="8202" width="1.875" style="47" customWidth="1"/>
    <col min="8203" max="8204" width="2.125" style="47" customWidth="1"/>
    <col min="8205" max="8205" width="2.625" style="47" customWidth="1"/>
    <col min="8206" max="8206" width="2.875" style="47" customWidth="1"/>
    <col min="8207" max="8207" width="0.875" style="47" customWidth="1"/>
    <col min="8208" max="8211" width="2.375" style="47" customWidth="1"/>
    <col min="8212" max="8212" width="1.5" style="47" customWidth="1"/>
    <col min="8213" max="8213" width="2.375" style="47" customWidth="1"/>
    <col min="8214" max="8214" width="1.5" style="47" customWidth="1"/>
    <col min="8215" max="8217" width="2.625" style="47" customWidth="1"/>
    <col min="8218" max="8218" width="11.75" style="47" customWidth="1"/>
    <col min="8219" max="8219" width="0.875" style="47" customWidth="1"/>
    <col min="8220" max="8223" width="2.375" style="47" customWidth="1"/>
    <col min="8224" max="8224" width="1.5" style="47" customWidth="1"/>
    <col min="8225" max="8225" width="2.375" style="47" customWidth="1"/>
    <col min="8226" max="8226" width="1.5" style="47" customWidth="1"/>
    <col min="8227" max="8227" width="1.625" style="47" customWidth="1"/>
    <col min="8228" max="8289" width="2.125" style="47" customWidth="1"/>
    <col min="8290" max="8448" width="9" style="47"/>
    <col min="8449" max="8453" width="2.125" style="47" customWidth="1"/>
    <col min="8454" max="8454" width="0.875" style="47" customWidth="1"/>
    <col min="8455" max="8455" width="2.875" style="47" customWidth="1"/>
    <col min="8456" max="8456" width="0.875" style="47" customWidth="1"/>
    <col min="8457" max="8458" width="1.875" style="47" customWidth="1"/>
    <col min="8459" max="8460" width="2.125" style="47" customWidth="1"/>
    <col min="8461" max="8461" width="2.625" style="47" customWidth="1"/>
    <col min="8462" max="8462" width="2.875" style="47" customWidth="1"/>
    <col min="8463" max="8463" width="0.875" style="47" customWidth="1"/>
    <col min="8464" max="8467" width="2.375" style="47" customWidth="1"/>
    <col min="8468" max="8468" width="1.5" style="47" customWidth="1"/>
    <col min="8469" max="8469" width="2.375" style="47" customWidth="1"/>
    <col min="8470" max="8470" width="1.5" style="47" customWidth="1"/>
    <col min="8471" max="8473" width="2.625" style="47" customWidth="1"/>
    <col min="8474" max="8474" width="11.75" style="47" customWidth="1"/>
    <col min="8475" max="8475" width="0.875" style="47" customWidth="1"/>
    <col min="8476" max="8479" width="2.375" style="47" customWidth="1"/>
    <col min="8480" max="8480" width="1.5" style="47" customWidth="1"/>
    <col min="8481" max="8481" width="2.375" style="47" customWidth="1"/>
    <col min="8482" max="8482" width="1.5" style="47" customWidth="1"/>
    <col min="8483" max="8483" width="1.625" style="47" customWidth="1"/>
    <col min="8484" max="8545" width="2.125" style="47" customWidth="1"/>
    <col min="8546" max="8704" width="9" style="47"/>
    <col min="8705" max="8709" width="2.125" style="47" customWidth="1"/>
    <col min="8710" max="8710" width="0.875" style="47" customWidth="1"/>
    <col min="8711" max="8711" width="2.875" style="47" customWidth="1"/>
    <col min="8712" max="8712" width="0.875" style="47" customWidth="1"/>
    <col min="8713" max="8714" width="1.875" style="47" customWidth="1"/>
    <col min="8715" max="8716" width="2.125" style="47" customWidth="1"/>
    <col min="8717" max="8717" width="2.625" style="47" customWidth="1"/>
    <col min="8718" max="8718" width="2.875" style="47" customWidth="1"/>
    <col min="8719" max="8719" width="0.875" style="47" customWidth="1"/>
    <col min="8720" max="8723" width="2.375" style="47" customWidth="1"/>
    <col min="8724" max="8724" width="1.5" style="47" customWidth="1"/>
    <col min="8725" max="8725" width="2.375" style="47" customWidth="1"/>
    <col min="8726" max="8726" width="1.5" style="47" customWidth="1"/>
    <col min="8727" max="8729" width="2.625" style="47" customWidth="1"/>
    <col min="8730" max="8730" width="11.75" style="47" customWidth="1"/>
    <col min="8731" max="8731" width="0.875" style="47" customWidth="1"/>
    <col min="8732" max="8735" width="2.375" style="47" customWidth="1"/>
    <col min="8736" max="8736" width="1.5" style="47" customWidth="1"/>
    <col min="8737" max="8737" width="2.375" style="47" customWidth="1"/>
    <col min="8738" max="8738" width="1.5" style="47" customWidth="1"/>
    <col min="8739" max="8739" width="1.625" style="47" customWidth="1"/>
    <col min="8740" max="8801" width="2.125" style="47" customWidth="1"/>
    <col min="8802" max="8960" width="9" style="47"/>
    <col min="8961" max="8965" width="2.125" style="47" customWidth="1"/>
    <col min="8966" max="8966" width="0.875" style="47" customWidth="1"/>
    <col min="8967" max="8967" width="2.875" style="47" customWidth="1"/>
    <col min="8968" max="8968" width="0.875" style="47" customWidth="1"/>
    <col min="8969" max="8970" width="1.875" style="47" customWidth="1"/>
    <col min="8971" max="8972" width="2.125" style="47" customWidth="1"/>
    <col min="8973" max="8973" width="2.625" style="47" customWidth="1"/>
    <col min="8974" max="8974" width="2.875" style="47" customWidth="1"/>
    <col min="8975" max="8975" width="0.875" style="47" customWidth="1"/>
    <col min="8976" max="8979" width="2.375" style="47" customWidth="1"/>
    <col min="8980" max="8980" width="1.5" style="47" customWidth="1"/>
    <col min="8981" max="8981" width="2.375" style="47" customWidth="1"/>
    <col min="8982" max="8982" width="1.5" style="47" customWidth="1"/>
    <col min="8983" max="8985" width="2.625" style="47" customWidth="1"/>
    <col min="8986" max="8986" width="11.75" style="47" customWidth="1"/>
    <col min="8987" max="8987" width="0.875" style="47" customWidth="1"/>
    <col min="8988" max="8991" width="2.375" style="47" customWidth="1"/>
    <col min="8992" max="8992" width="1.5" style="47" customWidth="1"/>
    <col min="8993" max="8993" width="2.375" style="47" customWidth="1"/>
    <col min="8994" max="8994" width="1.5" style="47" customWidth="1"/>
    <col min="8995" max="8995" width="1.625" style="47" customWidth="1"/>
    <col min="8996" max="9057" width="2.125" style="47" customWidth="1"/>
    <col min="9058" max="9216" width="9" style="47"/>
    <col min="9217" max="9221" width="2.125" style="47" customWidth="1"/>
    <col min="9222" max="9222" width="0.875" style="47" customWidth="1"/>
    <col min="9223" max="9223" width="2.875" style="47" customWidth="1"/>
    <col min="9224" max="9224" width="0.875" style="47" customWidth="1"/>
    <col min="9225" max="9226" width="1.875" style="47" customWidth="1"/>
    <col min="9227" max="9228" width="2.125" style="47" customWidth="1"/>
    <col min="9229" max="9229" width="2.625" style="47" customWidth="1"/>
    <col min="9230" max="9230" width="2.875" style="47" customWidth="1"/>
    <col min="9231" max="9231" width="0.875" style="47" customWidth="1"/>
    <col min="9232" max="9235" width="2.375" style="47" customWidth="1"/>
    <col min="9236" max="9236" width="1.5" style="47" customWidth="1"/>
    <col min="9237" max="9237" width="2.375" style="47" customWidth="1"/>
    <col min="9238" max="9238" width="1.5" style="47" customWidth="1"/>
    <col min="9239" max="9241" width="2.625" style="47" customWidth="1"/>
    <col min="9242" max="9242" width="11.75" style="47" customWidth="1"/>
    <col min="9243" max="9243" width="0.875" style="47" customWidth="1"/>
    <col min="9244" max="9247" width="2.375" style="47" customWidth="1"/>
    <col min="9248" max="9248" width="1.5" style="47" customWidth="1"/>
    <col min="9249" max="9249" width="2.375" style="47" customWidth="1"/>
    <col min="9250" max="9250" width="1.5" style="47" customWidth="1"/>
    <col min="9251" max="9251" width="1.625" style="47" customWidth="1"/>
    <col min="9252" max="9313" width="2.125" style="47" customWidth="1"/>
    <col min="9314" max="9472" width="9" style="47"/>
    <col min="9473" max="9477" width="2.125" style="47" customWidth="1"/>
    <col min="9478" max="9478" width="0.875" style="47" customWidth="1"/>
    <col min="9479" max="9479" width="2.875" style="47" customWidth="1"/>
    <col min="9480" max="9480" width="0.875" style="47" customWidth="1"/>
    <col min="9481" max="9482" width="1.875" style="47" customWidth="1"/>
    <col min="9483" max="9484" width="2.125" style="47" customWidth="1"/>
    <col min="9485" max="9485" width="2.625" style="47" customWidth="1"/>
    <col min="9486" max="9486" width="2.875" style="47" customWidth="1"/>
    <col min="9487" max="9487" width="0.875" style="47" customWidth="1"/>
    <col min="9488" max="9491" width="2.375" style="47" customWidth="1"/>
    <col min="9492" max="9492" width="1.5" style="47" customWidth="1"/>
    <col min="9493" max="9493" width="2.375" style="47" customWidth="1"/>
    <col min="9494" max="9494" width="1.5" style="47" customWidth="1"/>
    <col min="9495" max="9497" width="2.625" style="47" customWidth="1"/>
    <col min="9498" max="9498" width="11.75" style="47" customWidth="1"/>
    <col min="9499" max="9499" width="0.875" style="47" customWidth="1"/>
    <col min="9500" max="9503" width="2.375" style="47" customWidth="1"/>
    <col min="9504" max="9504" width="1.5" style="47" customWidth="1"/>
    <col min="9505" max="9505" width="2.375" style="47" customWidth="1"/>
    <col min="9506" max="9506" width="1.5" style="47" customWidth="1"/>
    <col min="9507" max="9507" width="1.625" style="47" customWidth="1"/>
    <col min="9508" max="9569" width="2.125" style="47" customWidth="1"/>
    <col min="9570" max="9728" width="9" style="47"/>
    <col min="9729" max="9733" width="2.125" style="47" customWidth="1"/>
    <col min="9734" max="9734" width="0.875" style="47" customWidth="1"/>
    <col min="9735" max="9735" width="2.875" style="47" customWidth="1"/>
    <col min="9736" max="9736" width="0.875" style="47" customWidth="1"/>
    <col min="9737" max="9738" width="1.875" style="47" customWidth="1"/>
    <col min="9739" max="9740" width="2.125" style="47" customWidth="1"/>
    <col min="9741" max="9741" width="2.625" style="47" customWidth="1"/>
    <col min="9742" max="9742" width="2.875" style="47" customWidth="1"/>
    <col min="9743" max="9743" width="0.875" style="47" customWidth="1"/>
    <col min="9744" max="9747" width="2.375" style="47" customWidth="1"/>
    <col min="9748" max="9748" width="1.5" style="47" customWidth="1"/>
    <col min="9749" max="9749" width="2.375" style="47" customWidth="1"/>
    <col min="9750" max="9750" width="1.5" style="47" customWidth="1"/>
    <col min="9751" max="9753" width="2.625" style="47" customWidth="1"/>
    <col min="9754" max="9754" width="11.75" style="47" customWidth="1"/>
    <col min="9755" max="9755" width="0.875" style="47" customWidth="1"/>
    <col min="9756" max="9759" width="2.375" style="47" customWidth="1"/>
    <col min="9760" max="9760" width="1.5" style="47" customWidth="1"/>
    <col min="9761" max="9761" width="2.375" style="47" customWidth="1"/>
    <col min="9762" max="9762" width="1.5" style="47" customWidth="1"/>
    <col min="9763" max="9763" width="1.625" style="47" customWidth="1"/>
    <col min="9764" max="9825" width="2.125" style="47" customWidth="1"/>
    <col min="9826" max="9984" width="9" style="47"/>
    <col min="9985" max="9989" width="2.125" style="47" customWidth="1"/>
    <col min="9990" max="9990" width="0.875" style="47" customWidth="1"/>
    <col min="9991" max="9991" width="2.875" style="47" customWidth="1"/>
    <col min="9992" max="9992" width="0.875" style="47" customWidth="1"/>
    <col min="9993" max="9994" width="1.875" style="47" customWidth="1"/>
    <col min="9995" max="9996" width="2.125" style="47" customWidth="1"/>
    <col min="9997" max="9997" width="2.625" style="47" customWidth="1"/>
    <col min="9998" max="9998" width="2.875" style="47" customWidth="1"/>
    <col min="9999" max="9999" width="0.875" style="47" customWidth="1"/>
    <col min="10000" max="10003" width="2.375" style="47" customWidth="1"/>
    <col min="10004" max="10004" width="1.5" style="47" customWidth="1"/>
    <col min="10005" max="10005" width="2.375" style="47" customWidth="1"/>
    <col min="10006" max="10006" width="1.5" style="47" customWidth="1"/>
    <col min="10007" max="10009" width="2.625" style="47" customWidth="1"/>
    <col min="10010" max="10010" width="11.75" style="47" customWidth="1"/>
    <col min="10011" max="10011" width="0.875" style="47" customWidth="1"/>
    <col min="10012" max="10015" width="2.375" style="47" customWidth="1"/>
    <col min="10016" max="10016" width="1.5" style="47" customWidth="1"/>
    <col min="10017" max="10017" width="2.375" style="47" customWidth="1"/>
    <col min="10018" max="10018" width="1.5" style="47" customWidth="1"/>
    <col min="10019" max="10019" width="1.625" style="47" customWidth="1"/>
    <col min="10020" max="10081" width="2.125" style="47" customWidth="1"/>
    <col min="10082" max="10240" width="9" style="47"/>
    <col min="10241" max="10245" width="2.125" style="47" customWidth="1"/>
    <col min="10246" max="10246" width="0.875" style="47" customWidth="1"/>
    <col min="10247" max="10247" width="2.875" style="47" customWidth="1"/>
    <col min="10248" max="10248" width="0.875" style="47" customWidth="1"/>
    <col min="10249" max="10250" width="1.875" style="47" customWidth="1"/>
    <col min="10251" max="10252" width="2.125" style="47" customWidth="1"/>
    <col min="10253" max="10253" width="2.625" style="47" customWidth="1"/>
    <col min="10254" max="10254" width="2.875" style="47" customWidth="1"/>
    <col min="10255" max="10255" width="0.875" style="47" customWidth="1"/>
    <col min="10256" max="10259" width="2.375" style="47" customWidth="1"/>
    <col min="10260" max="10260" width="1.5" style="47" customWidth="1"/>
    <col min="10261" max="10261" width="2.375" style="47" customWidth="1"/>
    <col min="10262" max="10262" width="1.5" style="47" customWidth="1"/>
    <col min="10263" max="10265" width="2.625" style="47" customWidth="1"/>
    <col min="10266" max="10266" width="11.75" style="47" customWidth="1"/>
    <col min="10267" max="10267" width="0.875" style="47" customWidth="1"/>
    <col min="10268" max="10271" width="2.375" style="47" customWidth="1"/>
    <col min="10272" max="10272" width="1.5" style="47" customWidth="1"/>
    <col min="10273" max="10273" width="2.375" style="47" customWidth="1"/>
    <col min="10274" max="10274" width="1.5" style="47" customWidth="1"/>
    <col min="10275" max="10275" width="1.625" style="47" customWidth="1"/>
    <col min="10276" max="10337" width="2.125" style="47" customWidth="1"/>
    <col min="10338" max="10496" width="9" style="47"/>
    <col min="10497" max="10501" width="2.125" style="47" customWidth="1"/>
    <col min="10502" max="10502" width="0.875" style="47" customWidth="1"/>
    <col min="10503" max="10503" width="2.875" style="47" customWidth="1"/>
    <col min="10504" max="10504" width="0.875" style="47" customWidth="1"/>
    <col min="10505" max="10506" width="1.875" style="47" customWidth="1"/>
    <col min="10507" max="10508" width="2.125" style="47" customWidth="1"/>
    <col min="10509" max="10509" width="2.625" style="47" customWidth="1"/>
    <col min="10510" max="10510" width="2.875" style="47" customWidth="1"/>
    <col min="10511" max="10511" width="0.875" style="47" customWidth="1"/>
    <col min="10512" max="10515" width="2.375" style="47" customWidth="1"/>
    <col min="10516" max="10516" width="1.5" style="47" customWidth="1"/>
    <col min="10517" max="10517" width="2.375" style="47" customWidth="1"/>
    <col min="10518" max="10518" width="1.5" style="47" customWidth="1"/>
    <col min="10519" max="10521" width="2.625" style="47" customWidth="1"/>
    <col min="10522" max="10522" width="11.75" style="47" customWidth="1"/>
    <col min="10523" max="10523" width="0.875" style="47" customWidth="1"/>
    <col min="10524" max="10527" width="2.375" style="47" customWidth="1"/>
    <col min="10528" max="10528" width="1.5" style="47" customWidth="1"/>
    <col min="10529" max="10529" width="2.375" style="47" customWidth="1"/>
    <col min="10530" max="10530" width="1.5" style="47" customWidth="1"/>
    <col min="10531" max="10531" width="1.625" style="47" customWidth="1"/>
    <col min="10532" max="10593" width="2.125" style="47" customWidth="1"/>
    <col min="10594" max="10752" width="9" style="47"/>
    <col min="10753" max="10757" width="2.125" style="47" customWidth="1"/>
    <col min="10758" max="10758" width="0.875" style="47" customWidth="1"/>
    <col min="10759" max="10759" width="2.875" style="47" customWidth="1"/>
    <col min="10760" max="10760" width="0.875" style="47" customWidth="1"/>
    <col min="10761" max="10762" width="1.875" style="47" customWidth="1"/>
    <col min="10763" max="10764" width="2.125" style="47" customWidth="1"/>
    <col min="10765" max="10765" width="2.625" style="47" customWidth="1"/>
    <col min="10766" max="10766" width="2.875" style="47" customWidth="1"/>
    <col min="10767" max="10767" width="0.875" style="47" customWidth="1"/>
    <col min="10768" max="10771" width="2.375" style="47" customWidth="1"/>
    <col min="10772" max="10772" width="1.5" style="47" customWidth="1"/>
    <col min="10773" max="10773" width="2.375" style="47" customWidth="1"/>
    <col min="10774" max="10774" width="1.5" style="47" customWidth="1"/>
    <col min="10775" max="10777" width="2.625" style="47" customWidth="1"/>
    <col min="10778" max="10778" width="11.75" style="47" customWidth="1"/>
    <col min="10779" max="10779" width="0.875" style="47" customWidth="1"/>
    <col min="10780" max="10783" width="2.375" style="47" customWidth="1"/>
    <col min="10784" max="10784" width="1.5" style="47" customWidth="1"/>
    <col min="10785" max="10785" width="2.375" style="47" customWidth="1"/>
    <col min="10786" max="10786" width="1.5" style="47" customWidth="1"/>
    <col min="10787" max="10787" width="1.625" style="47" customWidth="1"/>
    <col min="10788" max="10849" width="2.125" style="47" customWidth="1"/>
    <col min="10850" max="11008" width="9" style="47"/>
    <col min="11009" max="11013" width="2.125" style="47" customWidth="1"/>
    <col min="11014" max="11014" width="0.875" style="47" customWidth="1"/>
    <col min="11015" max="11015" width="2.875" style="47" customWidth="1"/>
    <col min="11016" max="11016" width="0.875" style="47" customWidth="1"/>
    <col min="11017" max="11018" width="1.875" style="47" customWidth="1"/>
    <col min="11019" max="11020" width="2.125" style="47" customWidth="1"/>
    <col min="11021" max="11021" width="2.625" style="47" customWidth="1"/>
    <col min="11022" max="11022" width="2.875" style="47" customWidth="1"/>
    <col min="11023" max="11023" width="0.875" style="47" customWidth="1"/>
    <col min="11024" max="11027" width="2.375" style="47" customWidth="1"/>
    <col min="11028" max="11028" width="1.5" style="47" customWidth="1"/>
    <col min="11029" max="11029" width="2.375" style="47" customWidth="1"/>
    <col min="11030" max="11030" width="1.5" style="47" customWidth="1"/>
    <col min="11031" max="11033" width="2.625" style="47" customWidth="1"/>
    <col min="11034" max="11034" width="11.75" style="47" customWidth="1"/>
    <col min="11035" max="11035" width="0.875" style="47" customWidth="1"/>
    <col min="11036" max="11039" width="2.375" style="47" customWidth="1"/>
    <col min="11040" max="11040" width="1.5" style="47" customWidth="1"/>
    <col min="11041" max="11041" width="2.375" style="47" customWidth="1"/>
    <col min="11042" max="11042" width="1.5" style="47" customWidth="1"/>
    <col min="11043" max="11043" width="1.625" style="47" customWidth="1"/>
    <col min="11044" max="11105" width="2.125" style="47" customWidth="1"/>
    <col min="11106" max="11264" width="9" style="47"/>
    <col min="11265" max="11269" width="2.125" style="47" customWidth="1"/>
    <col min="11270" max="11270" width="0.875" style="47" customWidth="1"/>
    <col min="11271" max="11271" width="2.875" style="47" customWidth="1"/>
    <col min="11272" max="11272" width="0.875" style="47" customWidth="1"/>
    <col min="11273" max="11274" width="1.875" style="47" customWidth="1"/>
    <col min="11275" max="11276" width="2.125" style="47" customWidth="1"/>
    <col min="11277" max="11277" width="2.625" style="47" customWidth="1"/>
    <col min="11278" max="11278" width="2.875" style="47" customWidth="1"/>
    <col min="11279" max="11279" width="0.875" style="47" customWidth="1"/>
    <col min="11280" max="11283" width="2.375" style="47" customWidth="1"/>
    <col min="11284" max="11284" width="1.5" style="47" customWidth="1"/>
    <col min="11285" max="11285" width="2.375" style="47" customWidth="1"/>
    <col min="11286" max="11286" width="1.5" style="47" customWidth="1"/>
    <col min="11287" max="11289" width="2.625" style="47" customWidth="1"/>
    <col min="11290" max="11290" width="11.75" style="47" customWidth="1"/>
    <col min="11291" max="11291" width="0.875" style="47" customWidth="1"/>
    <col min="11292" max="11295" width="2.375" style="47" customWidth="1"/>
    <col min="11296" max="11296" width="1.5" style="47" customWidth="1"/>
    <col min="11297" max="11297" width="2.375" style="47" customWidth="1"/>
    <col min="11298" max="11298" width="1.5" style="47" customWidth="1"/>
    <col min="11299" max="11299" width="1.625" style="47" customWidth="1"/>
    <col min="11300" max="11361" width="2.125" style="47" customWidth="1"/>
    <col min="11362" max="11520" width="9" style="47"/>
    <col min="11521" max="11525" width="2.125" style="47" customWidth="1"/>
    <col min="11526" max="11526" width="0.875" style="47" customWidth="1"/>
    <col min="11527" max="11527" width="2.875" style="47" customWidth="1"/>
    <col min="11528" max="11528" width="0.875" style="47" customWidth="1"/>
    <col min="11529" max="11530" width="1.875" style="47" customWidth="1"/>
    <col min="11531" max="11532" width="2.125" style="47" customWidth="1"/>
    <col min="11533" max="11533" width="2.625" style="47" customWidth="1"/>
    <col min="11534" max="11534" width="2.875" style="47" customWidth="1"/>
    <col min="11535" max="11535" width="0.875" style="47" customWidth="1"/>
    <col min="11536" max="11539" width="2.375" style="47" customWidth="1"/>
    <col min="11540" max="11540" width="1.5" style="47" customWidth="1"/>
    <col min="11541" max="11541" width="2.375" style="47" customWidth="1"/>
    <col min="11542" max="11542" width="1.5" style="47" customWidth="1"/>
    <col min="11543" max="11545" width="2.625" style="47" customWidth="1"/>
    <col min="11546" max="11546" width="11.75" style="47" customWidth="1"/>
    <col min="11547" max="11547" width="0.875" style="47" customWidth="1"/>
    <col min="11548" max="11551" width="2.375" style="47" customWidth="1"/>
    <col min="11552" max="11552" width="1.5" style="47" customWidth="1"/>
    <col min="11553" max="11553" width="2.375" style="47" customWidth="1"/>
    <col min="11554" max="11554" width="1.5" style="47" customWidth="1"/>
    <col min="11555" max="11555" width="1.625" style="47" customWidth="1"/>
    <col min="11556" max="11617" width="2.125" style="47" customWidth="1"/>
    <col min="11618" max="11776" width="9" style="47"/>
    <col min="11777" max="11781" width="2.125" style="47" customWidth="1"/>
    <col min="11782" max="11782" width="0.875" style="47" customWidth="1"/>
    <col min="11783" max="11783" width="2.875" style="47" customWidth="1"/>
    <col min="11784" max="11784" width="0.875" style="47" customWidth="1"/>
    <col min="11785" max="11786" width="1.875" style="47" customWidth="1"/>
    <col min="11787" max="11788" width="2.125" style="47" customWidth="1"/>
    <col min="11789" max="11789" width="2.625" style="47" customWidth="1"/>
    <col min="11790" max="11790" width="2.875" style="47" customWidth="1"/>
    <col min="11791" max="11791" width="0.875" style="47" customWidth="1"/>
    <col min="11792" max="11795" width="2.375" style="47" customWidth="1"/>
    <col min="11796" max="11796" width="1.5" style="47" customWidth="1"/>
    <col min="11797" max="11797" width="2.375" style="47" customWidth="1"/>
    <col min="11798" max="11798" width="1.5" style="47" customWidth="1"/>
    <col min="11799" max="11801" width="2.625" style="47" customWidth="1"/>
    <col min="11802" max="11802" width="11.75" style="47" customWidth="1"/>
    <col min="11803" max="11803" width="0.875" style="47" customWidth="1"/>
    <col min="11804" max="11807" width="2.375" style="47" customWidth="1"/>
    <col min="11808" max="11808" width="1.5" style="47" customWidth="1"/>
    <col min="11809" max="11809" width="2.375" style="47" customWidth="1"/>
    <col min="11810" max="11810" width="1.5" style="47" customWidth="1"/>
    <col min="11811" max="11811" width="1.625" style="47" customWidth="1"/>
    <col min="11812" max="11873" width="2.125" style="47" customWidth="1"/>
    <col min="11874" max="12032" width="9" style="47"/>
    <col min="12033" max="12037" width="2.125" style="47" customWidth="1"/>
    <col min="12038" max="12038" width="0.875" style="47" customWidth="1"/>
    <col min="12039" max="12039" width="2.875" style="47" customWidth="1"/>
    <col min="12040" max="12040" width="0.875" style="47" customWidth="1"/>
    <col min="12041" max="12042" width="1.875" style="47" customWidth="1"/>
    <col min="12043" max="12044" width="2.125" style="47" customWidth="1"/>
    <col min="12045" max="12045" width="2.625" style="47" customWidth="1"/>
    <col min="12046" max="12046" width="2.875" style="47" customWidth="1"/>
    <col min="12047" max="12047" width="0.875" style="47" customWidth="1"/>
    <col min="12048" max="12051" width="2.375" style="47" customWidth="1"/>
    <col min="12052" max="12052" width="1.5" style="47" customWidth="1"/>
    <col min="12053" max="12053" width="2.375" style="47" customWidth="1"/>
    <col min="12054" max="12054" width="1.5" style="47" customWidth="1"/>
    <col min="12055" max="12057" width="2.625" style="47" customWidth="1"/>
    <col min="12058" max="12058" width="11.75" style="47" customWidth="1"/>
    <col min="12059" max="12059" width="0.875" style="47" customWidth="1"/>
    <col min="12060" max="12063" width="2.375" style="47" customWidth="1"/>
    <col min="12064" max="12064" width="1.5" style="47" customWidth="1"/>
    <col min="12065" max="12065" width="2.375" style="47" customWidth="1"/>
    <col min="12066" max="12066" width="1.5" style="47" customWidth="1"/>
    <col min="12067" max="12067" width="1.625" style="47" customWidth="1"/>
    <col min="12068" max="12129" width="2.125" style="47" customWidth="1"/>
    <col min="12130" max="12288" width="9" style="47"/>
    <col min="12289" max="12293" width="2.125" style="47" customWidth="1"/>
    <col min="12294" max="12294" width="0.875" style="47" customWidth="1"/>
    <col min="12295" max="12295" width="2.875" style="47" customWidth="1"/>
    <col min="12296" max="12296" width="0.875" style="47" customWidth="1"/>
    <col min="12297" max="12298" width="1.875" style="47" customWidth="1"/>
    <col min="12299" max="12300" width="2.125" style="47" customWidth="1"/>
    <col min="12301" max="12301" width="2.625" style="47" customWidth="1"/>
    <col min="12302" max="12302" width="2.875" style="47" customWidth="1"/>
    <col min="12303" max="12303" width="0.875" style="47" customWidth="1"/>
    <col min="12304" max="12307" width="2.375" style="47" customWidth="1"/>
    <col min="12308" max="12308" width="1.5" style="47" customWidth="1"/>
    <col min="12309" max="12309" width="2.375" style="47" customWidth="1"/>
    <col min="12310" max="12310" width="1.5" style="47" customWidth="1"/>
    <col min="12311" max="12313" width="2.625" style="47" customWidth="1"/>
    <col min="12314" max="12314" width="11.75" style="47" customWidth="1"/>
    <col min="12315" max="12315" width="0.875" style="47" customWidth="1"/>
    <col min="12316" max="12319" width="2.375" style="47" customWidth="1"/>
    <col min="12320" max="12320" width="1.5" style="47" customWidth="1"/>
    <col min="12321" max="12321" width="2.375" style="47" customWidth="1"/>
    <col min="12322" max="12322" width="1.5" style="47" customWidth="1"/>
    <col min="12323" max="12323" width="1.625" style="47" customWidth="1"/>
    <col min="12324" max="12385" width="2.125" style="47" customWidth="1"/>
    <col min="12386" max="12544" width="9" style="47"/>
    <col min="12545" max="12549" width="2.125" style="47" customWidth="1"/>
    <col min="12550" max="12550" width="0.875" style="47" customWidth="1"/>
    <col min="12551" max="12551" width="2.875" style="47" customWidth="1"/>
    <col min="12552" max="12552" width="0.875" style="47" customWidth="1"/>
    <col min="12553" max="12554" width="1.875" style="47" customWidth="1"/>
    <col min="12555" max="12556" width="2.125" style="47" customWidth="1"/>
    <col min="12557" max="12557" width="2.625" style="47" customWidth="1"/>
    <col min="12558" max="12558" width="2.875" style="47" customWidth="1"/>
    <col min="12559" max="12559" width="0.875" style="47" customWidth="1"/>
    <col min="12560" max="12563" width="2.375" style="47" customWidth="1"/>
    <col min="12564" max="12564" width="1.5" style="47" customWidth="1"/>
    <col min="12565" max="12565" width="2.375" style="47" customWidth="1"/>
    <col min="12566" max="12566" width="1.5" style="47" customWidth="1"/>
    <col min="12567" max="12569" width="2.625" style="47" customWidth="1"/>
    <col min="12570" max="12570" width="11.75" style="47" customWidth="1"/>
    <col min="12571" max="12571" width="0.875" style="47" customWidth="1"/>
    <col min="12572" max="12575" width="2.375" style="47" customWidth="1"/>
    <col min="12576" max="12576" width="1.5" style="47" customWidth="1"/>
    <col min="12577" max="12577" width="2.375" style="47" customWidth="1"/>
    <col min="12578" max="12578" width="1.5" style="47" customWidth="1"/>
    <col min="12579" max="12579" width="1.625" style="47" customWidth="1"/>
    <col min="12580" max="12641" width="2.125" style="47" customWidth="1"/>
    <col min="12642" max="12800" width="9" style="47"/>
    <col min="12801" max="12805" width="2.125" style="47" customWidth="1"/>
    <col min="12806" max="12806" width="0.875" style="47" customWidth="1"/>
    <col min="12807" max="12807" width="2.875" style="47" customWidth="1"/>
    <col min="12808" max="12808" width="0.875" style="47" customWidth="1"/>
    <col min="12809" max="12810" width="1.875" style="47" customWidth="1"/>
    <col min="12811" max="12812" width="2.125" style="47" customWidth="1"/>
    <col min="12813" max="12813" width="2.625" style="47" customWidth="1"/>
    <col min="12814" max="12814" width="2.875" style="47" customWidth="1"/>
    <col min="12815" max="12815" width="0.875" style="47" customWidth="1"/>
    <col min="12816" max="12819" width="2.375" style="47" customWidth="1"/>
    <col min="12820" max="12820" width="1.5" style="47" customWidth="1"/>
    <col min="12821" max="12821" width="2.375" style="47" customWidth="1"/>
    <col min="12822" max="12822" width="1.5" style="47" customWidth="1"/>
    <col min="12823" max="12825" width="2.625" style="47" customWidth="1"/>
    <col min="12826" max="12826" width="11.75" style="47" customWidth="1"/>
    <col min="12827" max="12827" width="0.875" style="47" customWidth="1"/>
    <col min="12828" max="12831" width="2.375" style="47" customWidth="1"/>
    <col min="12832" max="12832" width="1.5" style="47" customWidth="1"/>
    <col min="12833" max="12833" width="2.375" style="47" customWidth="1"/>
    <col min="12834" max="12834" width="1.5" style="47" customWidth="1"/>
    <col min="12835" max="12835" width="1.625" style="47" customWidth="1"/>
    <col min="12836" max="12897" width="2.125" style="47" customWidth="1"/>
    <col min="12898" max="13056" width="9" style="47"/>
    <col min="13057" max="13061" width="2.125" style="47" customWidth="1"/>
    <col min="13062" max="13062" width="0.875" style="47" customWidth="1"/>
    <col min="13063" max="13063" width="2.875" style="47" customWidth="1"/>
    <col min="13064" max="13064" width="0.875" style="47" customWidth="1"/>
    <col min="13065" max="13066" width="1.875" style="47" customWidth="1"/>
    <col min="13067" max="13068" width="2.125" style="47" customWidth="1"/>
    <col min="13069" max="13069" width="2.625" style="47" customWidth="1"/>
    <col min="13070" max="13070" width="2.875" style="47" customWidth="1"/>
    <col min="13071" max="13071" width="0.875" style="47" customWidth="1"/>
    <col min="13072" max="13075" width="2.375" style="47" customWidth="1"/>
    <col min="13076" max="13076" width="1.5" style="47" customWidth="1"/>
    <col min="13077" max="13077" width="2.375" style="47" customWidth="1"/>
    <col min="13078" max="13078" width="1.5" style="47" customWidth="1"/>
    <col min="13079" max="13081" width="2.625" style="47" customWidth="1"/>
    <col min="13082" max="13082" width="11.75" style="47" customWidth="1"/>
    <col min="13083" max="13083" width="0.875" style="47" customWidth="1"/>
    <col min="13084" max="13087" width="2.375" style="47" customWidth="1"/>
    <col min="13088" max="13088" width="1.5" style="47" customWidth="1"/>
    <col min="13089" max="13089" width="2.375" style="47" customWidth="1"/>
    <col min="13090" max="13090" width="1.5" style="47" customWidth="1"/>
    <col min="13091" max="13091" width="1.625" style="47" customWidth="1"/>
    <col min="13092" max="13153" width="2.125" style="47" customWidth="1"/>
    <col min="13154" max="13312" width="9" style="47"/>
    <col min="13313" max="13317" width="2.125" style="47" customWidth="1"/>
    <col min="13318" max="13318" width="0.875" style="47" customWidth="1"/>
    <col min="13319" max="13319" width="2.875" style="47" customWidth="1"/>
    <col min="13320" max="13320" width="0.875" style="47" customWidth="1"/>
    <col min="13321" max="13322" width="1.875" style="47" customWidth="1"/>
    <col min="13323" max="13324" width="2.125" style="47" customWidth="1"/>
    <col min="13325" max="13325" width="2.625" style="47" customWidth="1"/>
    <col min="13326" max="13326" width="2.875" style="47" customWidth="1"/>
    <col min="13327" max="13327" width="0.875" style="47" customWidth="1"/>
    <col min="13328" max="13331" width="2.375" style="47" customWidth="1"/>
    <col min="13332" max="13332" width="1.5" style="47" customWidth="1"/>
    <col min="13333" max="13333" width="2.375" style="47" customWidth="1"/>
    <col min="13334" max="13334" width="1.5" style="47" customWidth="1"/>
    <col min="13335" max="13337" width="2.625" style="47" customWidth="1"/>
    <col min="13338" max="13338" width="11.75" style="47" customWidth="1"/>
    <col min="13339" max="13339" width="0.875" style="47" customWidth="1"/>
    <col min="13340" max="13343" width="2.375" style="47" customWidth="1"/>
    <col min="13344" max="13344" width="1.5" style="47" customWidth="1"/>
    <col min="13345" max="13345" width="2.375" style="47" customWidth="1"/>
    <col min="13346" max="13346" width="1.5" style="47" customWidth="1"/>
    <col min="13347" max="13347" width="1.625" style="47" customWidth="1"/>
    <col min="13348" max="13409" width="2.125" style="47" customWidth="1"/>
    <col min="13410" max="13568" width="9" style="47"/>
    <col min="13569" max="13573" width="2.125" style="47" customWidth="1"/>
    <col min="13574" max="13574" width="0.875" style="47" customWidth="1"/>
    <col min="13575" max="13575" width="2.875" style="47" customWidth="1"/>
    <col min="13576" max="13576" width="0.875" style="47" customWidth="1"/>
    <col min="13577" max="13578" width="1.875" style="47" customWidth="1"/>
    <col min="13579" max="13580" width="2.125" style="47" customWidth="1"/>
    <col min="13581" max="13581" width="2.625" style="47" customWidth="1"/>
    <col min="13582" max="13582" width="2.875" style="47" customWidth="1"/>
    <col min="13583" max="13583" width="0.875" style="47" customWidth="1"/>
    <col min="13584" max="13587" width="2.375" style="47" customWidth="1"/>
    <col min="13588" max="13588" width="1.5" style="47" customWidth="1"/>
    <col min="13589" max="13589" width="2.375" style="47" customWidth="1"/>
    <col min="13590" max="13590" width="1.5" style="47" customWidth="1"/>
    <col min="13591" max="13593" width="2.625" style="47" customWidth="1"/>
    <col min="13594" max="13594" width="11.75" style="47" customWidth="1"/>
    <col min="13595" max="13595" width="0.875" style="47" customWidth="1"/>
    <col min="13596" max="13599" width="2.375" style="47" customWidth="1"/>
    <col min="13600" max="13600" width="1.5" style="47" customWidth="1"/>
    <col min="13601" max="13601" width="2.375" style="47" customWidth="1"/>
    <col min="13602" max="13602" width="1.5" style="47" customWidth="1"/>
    <col min="13603" max="13603" width="1.625" style="47" customWidth="1"/>
    <col min="13604" max="13665" width="2.125" style="47" customWidth="1"/>
    <col min="13666" max="13824" width="9" style="47"/>
    <col min="13825" max="13829" width="2.125" style="47" customWidth="1"/>
    <col min="13830" max="13830" width="0.875" style="47" customWidth="1"/>
    <col min="13831" max="13831" width="2.875" style="47" customWidth="1"/>
    <col min="13832" max="13832" width="0.875" style="47" customWidth="1"/>
    <col min="13833" max="13834" width="1.875" style="47" customWidth="1"/>
    <col min="13835" max="13836" width="2.125" style="47" customWidth="1"/>
    <col min="13837" max="13837" width="2.625" style="47" customWidth="1"/>
    <col min="13838" max="13838" width="2.875" style="47" customWidth="1"/>
    <col min="13839" max="13839" width="0.875" style="47" customWidth="1"/>
    <col min="13840" max="13843" width="2.375" style="47" customWidth="1"/>
    <col min="13844" max="13844" width="1.5" style="47" customWidth="1"/>
    <col min="13845" max="13845" width="2.375" style="47" customWidth="1"/>
    <col min="13846" max="13846" width="1.5" style="47" customWidth="1"/>
    <col min="13847" max="13849" width="2.625" style="47" customWidth="1"/>
    <col min="13850" max="13850" width="11.75" style="47" customWidth="1"/>
    <col min="13851" max="13851" width="0.875" style="47" customWidth="1"/>
    <col min="13852" max="13855" width="2.375" style="47" customWidth="1"/>
    <col min="13856" max="13856" width="1.5" style="47" customWidth="1"/>
    <col min="13857" max="13857" width="2.375" style="47" customWidth="1"/>
    <col min="13858" max="13858" width="1.5" style="47" customWidth="1"/>
    <col min="13859" max="13859" width="1.625" style="47" customWidth="1"/>
    <col min="13860" max="13921" width="2.125" style="47" customWidth="1"/>
    <col min="13922" max="14080" width="9" style="47"/>
    <col min="14081" max="14085" width="2.125" style="47" customWidth="1"/>
    <col min="14086" max="14086" width="0.875" style="47" customWidth="1"/>
    <col min="14087" max="14087" width="2.875" style="47" customWidth="1"/>
    <col min="14088" max="14088" width="0.875" style="47" customWidth="1"/>
    <col min="14089" max="14090" width="1.875" style="47" customWidth="1"/>
    <col min="14091" max="14092" width="2.125" style="47" customWidth="1"/>
    <col min="14093" max="14093" width="2.625" style="47" customWidth="1"/>
    <col min="14094" max="14094" width="2.875" style="47" customWidth="1"/>
    <col min="14095" max="14095" width="0.875" style="47" customWidth="1"/>
    <col min="14096" max="14099" width="2.375" style="47" customWidth="1"/>
    <col min="14100" max="14100" width="1.5" style="47" customWidth="1"/>
    <col min="14101" max="14101" width="2.375" style="47" customWidth="1"/>
    <col min="14102" max="14102" width="1.5" style="47" customWidth="1"/>
    <col min="14103" max="14105" width="2.625" style="47" customWidth="1"/>
    <col min="14106" max="14106" width="11.75" style="47" customWidth="1"/>
    <col min="14107" max="14107" width="0.875" style="47" customWidth="1"/>
    <col min="14108" max="14111" width="2.375" style="47" customWidth="1"/>
    <col min="14112" max="14112" width="1.5" style="47" customWidth="1"/>
    <col min="14113" max="14113" width="2.375" style="47" customWidth="1"/>
    <col min="14114" max="14114" width="1.5" style="47" customWidth="1"/>
    <col min="14115" max="14115" width="1.625" style="47" customWidth="1"/>
    <col min="14116" max="14177" width="2.125" style="47" customWidth="1"/>
    <col min="14178" max="14336" width="9" style="47"/>
    <col min="14337" max="14341" width="2.125" style="47" customWidth="1"/>
    <col min="14342" max="14342" width="0.875" style="47" customWidth="1"/>
    <col min="14343" max="14343" width="2.875" style="47" customWidth="1"/>
    <col min="14344" max="14344" width="0.875" style="47" customWidth="1"/>
    <col min="14345" max="14346" width="1.875" style="47" customWidth="1"/>
    <col min="14347" max="14348" width="2.125" style="47" customWidth="1"/>
    <col min="14349" max="14349" width="2.625" style="47" customWidth="1"/>
    <col min="14350" max="14350" width="2.875" style="47" customWidth="1"/>
    <col min="14351" max="14351" width="0.875" style="47" customWidth="1"/>
    <col min="14352" max="14355" width="2.375" style="47" customWidth="1"/>
    <col min="14356" max="14356" width="1.5" style="47" customWidth="1"/>
    <col min="14357" max="14357" width="2.375" style="47" customWidth="1"/>
    <col min="14358" max="14358" width="1.5" style="47" customWidth="1"/>
    <col min="14359" max="14361" width="2.625" style="47" customWidth="1"/>
    <col min="14362" max="14362" width="11.75" style="47" customWidth="1"/>
    <col min="14363" max="14363" width="0.875" style="47" customWidth="1"/>
    <col min="14364" max="14367" width="2.375" style="47" customWidth="1"/>
    <col min="14368" max="14368" width="1.5" style="47" customWidth="1"/>
    <col min="14369" max="14369" width="2.375" style="47" customWidth="1"/>
    <col min="14370" max="14370" width="1.5" style="47" customWidth="1"/>
    <col min="14371" max="14371" width="1.625" style="47" customWidth="1"/>
    <col min="14372" max="14433" width="2.125" style="47" customWidth="1"/>
    <col min="14434" max="14592" width="9" style="47"/>
    <col min="14593" max="14597" width="2.125" style="47" customWidth="1"/>
    <col min="14598" max="14598" width="0.875" style="47" customWidth="1"/>
    <col min="14599" max="14599" width="2.875" style="47" customWidth="1"/>
    <col min="14600" max="14600" width="0.875" style="47" customWidth="1"/>
    <col min="14601" max="14602" width="1.875" style="47" customWidth="1"/>
    <col min="14603" max="14604" width="2.125" style="47" customWidth="1"/>
    <col min="14605" max="14605" width="2.625" style="47" customWidth="1"/>
    <col min="14606" max="14606" width="2.875" style="47" customWidth="1"/>
    <col min="14607" max="14607" width="0.875" style="47" customWidth="1"/>
    <col min="14608" max="14611" width="2.375" style="47" customWidth="1"/>
    <col min="14612" max="14612" width="1.5" style="47" customWidth="1"/>
    <col min="14613" max="14613" width="2.375" style="47" customWidth="1"/>
    <col min="14614" max="14614" width="1.5" style="47" customWidth="1"/>
    <col min="14615" max="14617" width="2.625" style="47" customWidth="1"/>
    <col min="14618" max="14618" width="11.75" style="47" customWidth="1"/>
    <col min="14619" max="14619" width="0.875" style="47" customWidth="1"/>
    <col min="14620" max="14623" width="2.375" style="47" customWidth="1"/>
    <col min="14624" max="14624" width="1.5" style="47" customWidth="1"/>
    <col min="14625" max="14625" width="2.375" style="47" customWidth="1"/>
    <col min="14626" max="14626" width="1.5" style="47" customWidth="1"/>
    <col min="14627" max="14627" width="1.625" style="47" customWidth="1"/>
    <col min="14628" max="14689" width="2.125" style="47" customWidth="1"/>
    <col min="14690" max="14848" width="9" style="47"/>
    <col min="14849" max="14853" width="2.125" style="47" customWidth="1"/>
    <col min="14854" max="14854" width="0.875" style="47" customWidth="1"/>
    <col min="14855" max="14855" width="2.875" style="47" customWidth="1"/>
    <col min="14856" max="14856" width="0.875" style="47" customWidth="1"/>
    <col min="14857" max="14858" width="1.875" style="47" customWidth="1"/>
    <col min="14859" max="14860" width="2.125" style="47" customWidth="1"/>
    <col min="14861" max="14861" width="2.625" style="47" customWidth="1"/>
    <col min="14862" max="14862" width="2.875" style="47" customWidth="1"/>
    <col min="14863" max="14863" width="0.875" style="47" customWidth="1"/>
    <col min="14864" max="14867" width="2.375" style="47" customWidth="1"/>
    <col min="14868" max="14868" width="1.5" style="47" customWidth="1"/>
    <col min="14869" max="14869" width="2.375" style="47" customWidth="1"/>
    <col min="14870" max="14870" width="1.5" style="47" customWidth="1"/>
    <col min="14871" max="14873" width="2.625" style="47" customWidth="1"/>
    <col min="14874" max="14874" width="11.75" style="47" customWidth="1"/>
    <col min="14875" max="14875" width="0.875" style="47" customWidth="1"/>
    <col min="14876" max="14879" width="2.375" style="47" customWidth="1"/>
    <col min="14880" max="14880" width="1.5" style="47" customWidth="1"/>
    <col min="14881" max="14881" width="2.375" style="47" customWidth="1"/>
    <col min="14882" max="14882" width="1.5" style="47" customWidth="1"/>
    <col min="14883" max="14883" width="1.625" style="47" customWidth="1"/>
    <col min="14884" max="14945" width="2.125" style="47" customWidth="1"/>
    <col min="14946" max="15104" width="9" style="47"/>
    <col min="15105" max="15109" width="2.125" style="47" customWidth="1"/>
    <col min="15110" max="15110" width="0.875" style="47" customWidth="1"/>
    <col min="15111" max="15111" width="2.875" style="47" customWidth="1"/>
    <col min="15112" max="15112" width="0.875" style="47" customWidth="1"/>
    <col min="15113" max="15114" width="1.875" style="47" customWidth="1"/>
    <col min="15115" max="15116" width="2.125" style="47" customWidth="1"/>
    <col min="15117" max="15117" width="2.625" style="47" customWidth="1"/>
    <col min="15118" max="15118" width="2.875" style="47" customWidth="1"/>
    <col min="15119" max="15119" width="0.875" style="47" customWidth="1"/>
    <col min="15120" max="15123" width="2.375" style="47" customWidth="1"/>
    <col min="15124" max="15124" width="1.5" style="47" customWidth="1"/>
    <col min="15125" max="15125" width="2.375" style="47" customWidth="1"/>
    <col min="15126" max="15126" width="1.5" style="47" customWidth="1"/>
    <col min="15127" max="15129" width="2.625" style="47" customWidth="1"/>
    <col min="15130" max="15130" width="11.75" style="47" customWidth="1"/>
    <col min="15131" max="15131" width="0.875" style="47" customWidth="1"/>
    <col min="15132" max="15135" width="2.375" style="47" customWidth="1"/>
    <col min="15136" max="15136" width="1.5" style="47" customWidth="1"/>
    <col min="15137" max="15137" width="2.375" style="47" customWidth="1"/>
    <col min="15138" max="15138" width="1.5" style="47" customWidth="1"/>
    <col min="15139" max="15139" width="1.625" style="47" customWidth="1"/>
    <col min="15140" max="15201" width="2.125" style="47" customWidth="1"/>
    <col min="15202" max="15360" width="9" style="47"/>
    <col min="15361" max="15365" width="2.125" style="47" customWidth="1"/>
    <col min="15366" max="15366" width="0.875" style="47" customWidth="1"/>
    <col min="15367" max="15367" width="2.875" style="47" customWidth="1"/>
    <col min="15368" max="15368" width="0.875" style="47" customWidth="1"/>
    <col min="15369" max="15370" width="1.875" style="47" customWidth="1"/>
    <col min="15371" max="15372" width="2.125" style="47" customWidth="1"/>
    <col min="15373" max="15373" width="2.625" style="47" customWidth="1"/>
    <col min="15374" max="15374" width="2.875" style="47" customWidth="1"/>
    <col min="15375" max="15375" width="0.875" style="47" customWidth="1"/>
    <col min="15376" max="15379" width="2.375" style="47" customWidth="1"/>
    <col min="15380" max="15380" width="1.5" style="47" customWidth="1"/>
    <col min="15381" max="15381" width="2.375" style="47" customWidth="1"/>
    <col min="15382" max="15382" width="1.5" style="47" customWidth="1"/>
    <col min="15383" max="15385" width="2.625" style="47" customWidth="1"/>
    <col min="15386" max="15386" width="11.75" style="47" customWidth="1"/>
    <col min="15387" max="15387" width="0.875" style="47" customWidth="1"/>
    <col min="15388" max="15391" width="2.375" style="47" customWidth="1"/>
    <col min="15392" max="15392" width="1.5" style="47" customWidth="1"/>
    <col min="15393" max="15393" width="2.375" style="47" customWidth="1"/>
    <col min="15394" max="15394" width="1.5" style="47" customWidth="1"/>
    <col min="15395" max="15395" width="1.625" style="47" customWidth="1"/>
    <col min="15396" max="15457" width="2.125" style="47" customWidth="1"/>
    <col min="15458" max="15616" width="9" style="47"/>
    <col min="15617" max="15621" width="2.125" style="47" customWidth="1"/>
    <col min="15622" max="15622" width="0.875" style="47" customWidth="1"/>
    <col min="15623" max="15623" width="2.875" style="47" customWidth="1"/>
    <col min="15624" max="15624" width="0.875" style="47" customWidth="1"/>
    <col min="15625" max="15626" width="1.875" style="47" customWidth="1"/>
    <col min="15627" max="15628" width="2.125" style="47" customWidth="1"/>
    <col min="15629" max="15629" width="2.625" style="47" customWidth="1"/>
    <col min="15630" max="15630" width="2.875" style="47" customWidth="1"/>
    <col min="15631" max="15631" width="0.875" style="47" customWidth="1"/>
    <col min="15632" max="15635" width="2.375" style="47" customWidth="1"/>
    <col min="15636" max="15636" width="1.5" style="47" customWidth="1"/>
    <col min="15637" max="15637" width="2.375" style="47" customWidth="1"/>
    <col min="15638" max="15638" width="1.5" style="47" customWidth="1"/>
    <col min="15639" max="15641" width="2.625" style="47" customWidth="1"/>
    <col min="15642" max="15642" width="11.75" style="47" customWidth="1"/>
    <col min="15643" max="15643" width="0.875" style="47" customWidth="1"/>
    <col min="15644" max="15647" width="2.375" style="47" customWidth="1"/>
    <col min="15648" max="15648" width="1.5" style="47" customWidth="1"/>
    <col min="15649" max="15649" width="2.375" style="47" customWidth="1"/>
    <col min="15650" max="15650" width="1.5" style="47" customWidth="1"/>
    <col min="15651" max="15651" width="1.625" style="47" customWidth="1"/>
    <col min="15652" max="15713" width="2.125" style="47" customWidth="1"/>
    <col min="15714" max="15872" width="9" style="47"/>
    <col min="15873" max="15877" width="2.125" style="47" customWidth="1"/>
    <col min="15878" max="15878" width="0.875" style="47" customWidth="1"/>
    <col min="15879" max="15879" width="2.875" style="47" customWidth="1"/>
    <col min="15880" max="15880" width="0.875" style="47" customWidth="1"/>
    <col min="15881" max="15882" width="1.875" style="47" customWidth="1"/>
    <col min="15883" max="15884" width="2.125" style="47" customWidth="1"/>
    <col min="15885" max="15885" width="2.625" style="47" customWidth="1"/>
    <col min="15886" max="15886" width="2.875" style="47" customWidth="1"/>
    <col min="15887" max="15887" width="0.875" style="47" customWidth="1"/>
    <col min="15888" max="15891" width="2.375" style="47" customWidth="1"/>
    <col min="15892" max="15892" width="1.5" style="47" customWidth="1"/>
    <col min="15893" max="15893" width="2.375" style="47" customWidth="1"/>
    <col min="15894" max="15894" width="1.5" style="47" customWidth="1"/>
    <col min="15895" max="15897" width="2.625" style="47" customWidth="1"/>
    <col min="15898" max="15898" width="11.75" style="47" customWidth="1"/>
    <col min="15899" max="15899" width="0.875" style="47" customWidth="1"/>
    <col min="15900" max="15903" width="2.375" style="47" customWidth="1"/>
    <col min="15904" max="15904" width="1.5" style="47" customWidth="1"/>
    <col min="15905" max="15905" width="2.375" style="47" customWidth="1"/>
    <col min="15906" max="15906" width="1.5" style="47" customWidth="1"/>
    <col min="15907" max="15907" width="1.625" style="47" customWidth="1"/>
    <col min="15908" max="15969" width="2.125" style="47" customWidth="1"/>
    <col min="15970" max="16128" width="9" style="47"/>
    <col min="16129" max="16133" width="2.125" style="47" customWidth="1"/>
    <col min="16134" max="16134" width="0.875" style="47" customWidth="1"/>
    <col min="16135" max="16135" width="2.875" style="47" customWidth="1"/>
    <col min="16136" max="16136" width="0.875" style="47" customWidth="1"/>
    <col min="16137" max="16138" width="1.875" style="47" customWidth="1"/>
    <col min="16139" max="16140" width="2.125" style="47" customWidth="1"/>
    <col min="16141" max="16141" width="2.625" style="47" customWidth="1"/>
    <col min="16142" max="16142" width="2.875" style="47" customWidth="1"/>
    <col min="16143" max="16143" width="0.875" style="47" customWidth="1"/>
    <col min="16144" max="16147" width="2.375" style="47" customWidth="1"/>
    <col min="16148" max="16148" width="1.5" style="47" customWidth="1"/>
    <col min="16149" max="16149" width="2.375" style="47" customWidth="1"/>
    <col min="16150" max="16150" width="1.5" style="47" customWidth="1"/>
    <col min="16151" max="16153" width="2.625" style="47" customWidth="1"/>
    <col min="16154" max="16154" width="11.75" style="47" customWidth="1"/>
    <col min="16155" max="16155" width="0.875" style="47" customWidth="1"/>
    <col min="16156" max="16159" width="2.375" style="47" customWidth="1"/>
    <col min="16160" max="16160" width="1.5" style="47" customWidth="1"/>
    <col min="16161" max="16161" width="2.375" style="47" customWidth="1"/>
    <col min="16162" max="16162" width="1.5" style="47" customWidth="1"/>
    <col min="16163" max="16163" width="1.625" style="47" customWidth="1"/>
    <col min="16164" max="16225" width="2.125" style="47" customWidth="1"/>
    <col min="16226" max="16384" width="9" style="47"/>
  </cols>
  <sheetData>
    <row r="1" spans="3:30" ht="14.25">
      <c r="C1" s="837" t="s">
        <v>2903</v>
      </c>
      <c r="D1" s="838"/>
      <c r="E1" s="838"/>
      <c r="F1" s="838"/>
    </row>
    <row r="2" spans="3:30">
      <c r="C2" s="47" t="s">
        <v>2904</v>
      </c>
      <c r="G2" s="47">
        <v>1</v>
      </c>
      <c r="J2" s="47" t="s">
        <v>2905</v>
      </c>
      <c r="Z2" s="171" t="s">
        <v>2904</v>
      </c>
      <c r="AB2" s="47">
        <v>20</v>
      </c>
      <c r="AD2" s="47" t="s">
        <v>2923</v>
      </c>
    </row>
    <row r="3" spans="3:30">
      <c r="C3" s="47" t="s">
        <v>2904</v>
      </c>
      <c r="G3" s="47">
        <v>2</v>
      </c>
      <c r="J3" s="170" t="s">
        <v>2909</v>
      </c>
      <c r="K3" s="170"/>
      <c r="L3" s="47" t="s">
        <v>2907</v>
      </c>
      <c r="Z3" s="171" t="s">
        <v>2904</v>
      </c>
      <c r="AB3" s="47">
        <v>21</v>
      </c>
      <c r="AD3" s="47" t="s">
        <v>2924</v>
      </c>
    </row>
    <row r="4" spans="3:30">
      <c r="C4" s="47" t="s">
        <v>2904</v>
      </c>
      <c r="G4" s="47">
        <v>3</v>
      </c>
      <c r="J4" s="170" t="s">
        <v>2909</v>
      </c>
      <c r="K4" s="170"/>
      <c r="L4" s="47" t="s">
        <v>2908</v>
      </c>
      <c r="Z4" s="171" t="s">
        <v>2904</v>
      </c>
      <c r="AB4" s="47">
        <v>22</v>
      </c>
      <c r="AD4" s="47" t="s">
        <v>2925</v>
      </c>
    </row>
    <row r="5" spans="3:30">
      <c r="C5" s="47" t="s">
        <v>2904</v>
      </c>
      <c r="G5" s="47">
        <v>4</v>
      </c>
      <c r="J5" s="47" t="s">
        <v>2910</v>
      </c>
      <c r="Z5" s="171" t="s">
        <v>2904</v>
      </c>
      <c r="AB5" s="47">
        <v>23</v>
      </c>
      <c r="AD5" s="47" t="s">
        <v>3001</v>
      </c>
    </row>
    <row r="6" spans="3:30">
      <c r="C6" s="47" t="s">
        <v>2904</v>
      </c>
      <c r="G6" s="47">
        <v>5</v>
      </c>
      <c r="J6" s="47" t="s">
        <v>2911</v>
      </c>
      <c r="Z6" s="171" t="s">
        <v>2904</v>
      </c>
      <c r="AB6" s="47">
        <v>24</v>
      </c>
      <c r="AD6" s="47" t="s">
        <v>3002</v>
      </c>
    </row>
    <row r="7" spans="3:30">
      <c r="C7" s="47" t="s">
        <v>2904</v>
      </c>
      <c r="G7" s="47">
        <v>6</v>
      </c>
      <c r="J7" s="47" t="s">
        <v>2912</v>
      </c>
      <c r="Z7" s="171" t="s">
        <v>2904</v>
      </c>
      <c r="AB7" s="47">
        <v>25</v>
      </c>
      <c r="AD7" s="47" t="s">
        <v>3152</v>
      </c>
    </row>
    <row r="8" spans="3:30">
      <c r="C8" s="47" t="s">
        <v>2904</v>
      </c>
      <c r="G8" s="47">
        <v>7</v>
      </c>
      <c r="J8" s="47" t="s">
        <v>2913</v>
      </c>
      <c r="Z8" s="171" t="s">
        <v>2904</v>
      </c>
      <c r="AB8" s="47">
        <v>26</v>
      </c>
      <c r="AD8" s="47" t="s">
        <v>3153</v>
      </c>
    </row>
    <row r="9" spans="3:30">
      <c r="C9" s="47" t="s">
        <v>2904</v>
      </c>
      <c r="G9" s="47">
        <v>8</v>
      </c>
      <c r="J9" s="47" t="s">
        <v>2914</v>
      </c>
      <c r="Z9" s="171" t="s">
        <v>2904</v>
      </c>
      <c r="AB9" s="47">
        <v>27</v>
      </c>
      <c r="AD9" s="47" t="s">
        <v>3149</v>
      </c>
    </row>
    <row r="10" spans="3:30">
      <c r="C10" s="47" t="s">
        <v>2904</v>
      </c>
      <c r="G10" s="47">
        <v>9</v>
      </c>
      <c r="J10" s="47" t="s">
        <v>2915</v>
      </c>
      <c r="Z10" s="171" t="s">
        <v>2904</v>
      </c>
      <c r="AB10" s="47">
        <v>28</v>
      </c>
      <c r="AD10" s="47" t="s">
        <v>2926</v>
      </c>
    </row>
    <row r="11" spans="3:30">
      <c r="C11" s="47" t="s">
        <v>2904</v>
      </c>
      <c r="G11" s="47">
        <v>10</v>
      </c>
      <c r="J11" s="47" t="s">
        <v>2917</v>
      </c>
      <c r="Z11" s="171" t="s">
        <v>2904</v>
      </c>
      <c r="AB11" s="47">
        <v>29</v>
      </c>
      <c r="AD11" s="47" t="s">
        <v>2927</v>
      </c>
    </row>
    <row r="12" spans="3:30">
      <c r="C12" s="47" t="s">
        <v>2904</v>
      </c>
      <c r="G12" s="47">
        <v>11</v>
      </c>
      <c r="J12" s="47" t="s">
        <v>2916</v>
      </c>
      <c r="Z12" s="171" t="s">
        <v>2904</v>
      </c>
      <c r="AB12" s="47">
        <v>30</v>
      </c>
      <c r="AD12" s="47" t="s">
        <v>2928</v>
      </c>
    </row>
    <row r="13" spans="3:30">
      <c r="C13" s="47" t="s">
        <v>2904</v>
      </c>
      <c r="G13" s="47">
        <v>12</v>
      </c>
      <c r="J13" s="47" t="s">
        <v>2918</v>
      </c>
      <c r="Z13" s="171" t="s">
        <v>2904</v>
      </c>
      <c r="AB13" s="47">
        <v>31</v>
      </c>
      <c r="AD13" s="47" t="s">
        <v>2929</v>
      </c>
    </row>
    <row r="14" spans="3:30">
      <c r="C14" s="47" t="s">
        <v>2904</v>
      </c>
      <c r="G14" s="47">
        <v>13</v>
      </c>
      <c r="J14" s="47" t="s">
        <v>2919</v>
      </c>
      <c r="Z14" s="171" t="s">
        <v>2904</v>
      </c>
      <c r="AB14" s="47">
        <v>32</v>
      </c>
      <c r="AD14" s="47" t="s">
        <v>2930</v>
      </c>
    </row>
    <row r="15" spans="3:30">
      <c r="C15" s="47" t="s">
        <v>2904</v>
      </c>
      <c r="G15" s="47">
        <v>14</v>
      </c>
      <c r="J15" s="47" t="s">
        <v>2920</v>
      </c>
      <c r="Z15" s="171" t="s">
        <v>2904</v>
      </c>
      <c r="AB15" s="47">
        <v>33</v>
      </c>
      <c r="AD15" s="47" t="s">
        <v>3154</v>
      </c>
    </row>
    <row r="16" spans="3:30">
      <c r="C16" s="47" t="s">
        <v>2904</v>
      </c>
      <c r="G16" s="47">
        <v>15</v>
      </c>
      <c r="J16" s="47" t="s">
        <v>2921</v>
      </c>
      <c r="Z16" s="171" t="s">
        <v>2904</v>
      </c>
      <c r="AB16" s="47">
        <v>34</v>
      </c>
      <c r="AD16" s="47" t="s">
        <v>3155</v>
      </c>
    </row>
    <row r="17" spans="1:81">
      <c r="C17" s="47" t="s">
        <v>2904</v>
      </c>
      <c r="G17" s="47">
        <v>16</v>
      </c>
      <c r="J17" s="47" t="s">
        <v>3147</v>
      </c>
      <c r="Z17" s="171" t="s">
        <v>2904</v>
      </c>
      <c r="AB17" s="47">
        <v>35</v>
      </c>
      <c r="AD17" s="47" t="s">
        <v>3150</v>
      </c>
    </row>
    <row r="18" spans="1:81">
      <c r="C18" s="47" t="s">
        <v>2904</v>
      </c>
      <c r="G18" s="47">
        <v>17</v>
      </c>
      <c r="J18" s="47" t="s">
        <v>3151</v>
      </c>
      <c r="Z18" s="171" t="s">
        <v>2904</v>
      </c>
      <c r="AB18" s="47">
        <v>36</v>
      </c>
      <c r="AD18" s="47" t="s">
        <v>2931</v>
      </c>
    </row>
    <row r="19" spans="1:81">
      <c r="C19" s="47" t="s">
        <v>2904</v>
      </c>
      <c r="G19" s="47">
        <v>18</v>
      </c>
      <c r="J19" s="47" t="s">
        <v>3148</v>
      </c>
      <c r="Z19" s="171" t="s">
        <v>2904</v>
      </c>
      <c r="AB19" s="47">
        <v>37</v>
      </c>
      <c r="AD19" s="47" t="s">
        <v>2932</v>
      </c>
    </row>
    <row r="20" spans="1:81">
      <c r="C20" s="47" t="s">
        <v>2904</v>
      </c>
      <c r="G20" s="47">
        <v>19</v>
      </c>
      <c r="J20" s="47" t="s">
        <v>2922</v>
      </c>
      <c r="Z20" s="171" t="s">
        <v>2904</v>
      </c>
      <c r="AB20" s="47">
        <v>38</v>
      </c>
      <c r="AD20" s="47" t="s">
        <v>2933</v>
      </c>
    </row>
    <row r="22" spans="1:81" ht="14.25" customHeight="1">
      <c r="A22" s="46"/>
      <c r="B22" s="46"/>
      <c r="C22" s="613" t="s">
        <v>0</v>
      </c>
      <c r="D22" s="614"/>
      <c r="E22" s="614"/>
      <c r="F22" s="614"/>
      <c r="G22" s="615">
        <v>28</v>
      </c>
      <c r="H22" s="616"/>
      <c r="I22" s="616"/>
      <c r="J22" s="613" t="s">
        <v>1981</v>
      </c>
      <c r="K22" s="617"/>
      <c r="L22" s="617"/>
      <c r="M22" s="613" t="s">
        <v>2372</v>
      </c>
      <c r="N22" s="617"/>
      <c r="O22" s="617"/>
      <c r="P22" s="617"/>
      <c r="Q22" s="617"/>
      <c r="R22" s="617"/>
      <c r="S22" s="617"/>
      <c r="T22" s="617"/>
      <c r="U22" s="617"/>
      <c r="V22" s="617"/>
      <c r="W22" s="617"/>
      <c r="X22" s="617"/>
      <c r="Y22" s="617"/>
      <c r="Z22" s="39" t="s">
        <v>2373</v>
      </c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618" t="s">
        <v>2374</v>
      </c>
      <c r="BL22" s="618"/>
      <c r="BM22" s="618"/>
      <c r="BN22" s="618"/>
      <c r="BO22" s="618"/>
      <c r="BP22" s="618"/>
      <c r="BQ22" s="618"/>
      <c r="BR22" s="618"/>
      <c r="BS22" s="618"/>
      <c r="BT22" s="618"/>
      <c r="BU22" s="618"/>
      <c r="BV22" s="618"/>
      <c r="BW22" s="618"/>
      <c r="BX22" s="618"/>
      <c r="BY22" s="618"/>
      <c r="BZ22" s="618"/>
      <c r="CA22" s="618"/>
      <c r="CB22" s="618"/>
      <c r="CC22" s="618"/>
    </row>
    <row r="23" spans="1:81" ht="10.5" customHeight="1">
      <c r="A23" s="593" t="s">
        <v>2375</v>
      </c>
      <c r="B23" s="594"/>
      <c r="C23" s="593" t="s">
        <v>3057</v>
      </c>
      <c r="D23" s="595"/>
      <c r="E23" s="594"/>
      <c r="F23" s="596" t="s">
        <v>2376</v>
      </c>
      <c r="G23" s="597"/>
      <c r="H23" s="597"/>
      <c r="I23" s="597"/>
      <c r="J23" s="597"/>
      <c r="K23" s="597"/>
      <c r="L23" s="597"/>
      <c r="M23" s="597"/>
      <c r="N23" s="598"/>
      <c r="O23" s="596" t="s">
        <v>2377</v>
      </c>
      <c r="P23" s="597"/>
      <c r="Q23" s="597"/>
      <c r="R23" s="597"/>
      <c r="S23" s="597"/>
      <c r="T23" s="597"/>
      <c r="U23" s="597"/>
      <c r="V23" s="597"/>
      <c r="W23" s="597"/>
      <c r="X23" s="597"/>
      <c r="Y23" s="598"/>
      <c r="Z23" s="602" t="s">
        <v>2378</v>
      </c>
      <c r="AA23" s="596" t="s">
        <v>2379</v>
      </c>
      <c r="AB23" s="597"/>
      <c r="AC23" s="597"/>
      <c r="AD23" s="597"/>
      <c r="AE23" s="597"/>
      <c r="AF23" s="597"/>
      <c r="AG23" s="597"/>
      <c r="AH23" s="597"/>
      <c r="AI23" s="598"/>
      <c r="AJ23" s="596" t="s">
        <v>2380</v>
      </c>
      <c r="AK23" s="597"/>
      <c r="AL23" s="597"/>
      <c r="AM23" s="597"/>
      <c r="AN23" s="598"/>
      <c r="AO23" s="596" t="s">
        <v>2381</v>
      </c>
      <c r="AP23" s="608"/>
      <c r="AQ23" s="608"/>
      <c r="AR23" s="608"/>
      <c r="AS23" s="608"/>
      <c r="AT23" s="608"/>
      <c r="AU23" s="608"/>
      <c r="AV23" s="608"/>
      <c r="AW23" s="609"/>
      <c r="AX23" s="596" t="s">
        <v>2382</v>
      </c>
      <c r="AY23" s="608"/>
      <c r="AZ23" s="608"/>
      <c r="BA23" s="608"/>
      <c r="BB23" s="608"/>
      <c r="BC23" s="608"/>
      <c r="BD23" s="608"/>
      <c r="BE23" s="609"/>
      <c r="BF23" s="607" t="s">
        <v>2383</v>
      </c>
      <c r="BG23" s="608"/>
      <c r="BH23" s="608"/>
      <c r="BI23" s="608"/>
      <c r="BJ23" s="608"/>
      <c r="BK23" s="608"/>
      <c r="BL23" s="608"/>
      <c r="BM23" s="608"/>
      <c r="BN23" s="609"/>
      <c r="BO23" s="596" t="s">
        <v>2384</v>
      </c>
      <c r="BP23" s="597"/>
      <c r="BQ23" s="597"/>
      <c r="BR23" s="597"/>
      <c r="BS23" s="597"/>
      <c r="BT23" s="597"/>
      <c r="BU23" s="597"/>
      <c r="BV23" s="597"/>
      <c r="BW23" s="597"/>
      <c r="BX23" s="597"/>
      <c r="BY23" s="598"/>
      <c r="BZ23" s="593" t="s">
        <v>2385</v>
      </c>
      <c r="CA23" s="595"/>
      <c r="CB23" s="595"/>
      <c r="CC23" s="594"/>
    </row>
    <row r="24" spans="1:81" ht="10.5" customHeight="1">
      <c r="A24" s="604" t="s">
        <v>3058</v>
      </c>
      <c r="B24" s="605"/>
      <c r="C24" s="604" t="s">
        <v>3059</v>
      </c>
      <c r="D24" s="606"/>
      <c r="E24" s="605"/>
      <c r="F24" s="599"/>
      <c r="G24" s="600"/>
      <c r="H24" s="600"/>
      <c r="I24" s="600"/>
      <c r="J24" s="600"/>
      <c r="K24" s="600"/>
      <c r="L24" s="600"/>
      <c r="M24" s="600"/>
      <c r="N24" s="601"/>
      <c r="O24" s="599"/>
      <c r="P24" s="600"/>
      <c r="Q24" s="600"/>
      <c r="R24" s="600"/>
      <c r="S24" s="600"/>
      <c r="T24" s="600"/>
      <c r="U24" s="600"/>
      <c r="V24" s="600"/>
      <c r="W24" s="600"/>
      <c r="X24" s="600"/>
      <c r="Y24" s="601"/>
      <c r="Z24" s="603"/>
      <c r="AA24" s="599"/>
      <c r="AB24" s="600"/>
      <c r="AC24" s="600"/>
      <c r="AD24" s="600"/>
      <c r="AE24" s="600"/>
      <c r="AF24" s="600"/>
      <c r="AG24" s="600"/>
      <c r="AH24" s="600"/>
      <c r="AI24" s="601"/>
      <c r="AJ24" s="599"/>
      <c r="AK24" s="600"/>
      <c r="AL24" s="600"/>
      <c r="AM24" s="600"/>
      <c r="AN24" s="601"/>
      <c r="AO24" s="610"/>
      <c r="AP24" s="611"/>
      <c r="AQ24" s="611"/>
      <c r="AR24" s="611"/>
      <c r="AS24" s="611"/>
      <c r="AT24" s="611"/>
      <c r="AU24" s="611"/>
      <c r="AV24" s="611"/>
      <c r="AW24" s="612"/>
      <c r="AX24" s="610"/>
      <c r="AY24" s="611"/>
      <c r="AZ24" s="611"/>
      <c r="BA24" s="611"/>
      <c r="BB24" s="611"/>
      <c r="BC24" s="611"/>
      <c r="BD24" s="611"/>
      <c r="BE24" s="612"/>
      <c r="BF24" s="610"/>
      <c r="BG24" s="611"/>
      <c r="BH24" s="611"/>
      <c r="BI24" s="611"/>
      <c r="BJ24" s="611"/>
      <c r="BK24" s="611"/>
      <c r="BL24" s="611"/>
      <c r="BM24" s="611"/>
      <c r="BN24" s="612"/>
      <c r="BO24" s="599"/>
      <c r="BP24" s="600"/>
      <c r="BQ24" s="600"/>
      <c r="BR24" s="600"/>
      <c r="BS24" s="600"/>
      <c r="BT24" s="600"/>
      <c r="BU24" s="600"/>
      <c r="BV24" s="600"/>
      <c r="BW24" s="600"/>
      <c r="BX24" s="600"/>
      <c r="BY24" s="601"/>
      <c r="BZ24" s="604" t="s">
        <v>2386</v>
      </c>
      <c r="CA24" s="606"/>
      <c r="CB24" s="606"/>
      <c r="CC24" s="605"/>
    </row>
    <row r="25" spans="1:81" ht="12.75" customHeight="1">
      <c r="A25" s="647"/>
      <c r="B25" s="648"/>
      <c r="C25" s="596"/>
      <c r="D25" s="597"/>
      <c r="E25" s="598"/>
      <c r="F25" s="596" t="s">
        <v>2387</v>
      </c>
      <c r="G25" s="597"/>
      <c r="H25" s="597"/>
      <c r="I25" s="597"/>
      <c r="J25" s="597"/>
      <c r="K25" s="597"/>
      <c r="L25" s="597"/>
      <c r="M25" s="597"/>
      <c r="N25" s="598"/>
      <c r="O25" s="498"/>
      <c r="P25" s="472">
        <v>4</v>
      </c>
      <c r="Q25" s="472" t="s">
        <v>3</v>
      </c>
      <c r="R25" s="472">
        <v>10</v>
      </c>
      <c r="S25" s="472" t="s">
        <v>4</v>
      </c>
      <c r="T25" s="472" t="s">
        <v>3060</v>
      </c>
      <c r="U25" s="472" t="s">
        <v>4</v>
      </c>
      <c r="V25" s="472" t="s">
        <v>3061</v>
      </c>
      <c r="W25" s="472"/>
      <c r="X25" s="472"/>
      <c r="Y25" s="499"/>
      <c r="Z25" s="48"/>
      <c r="AA25" s="500"/>
      <c r="AB25" s="501"/>
      <c r="AC25" s="501"/>
      <c r="AD25" s="501"/>
      <c r="AE25" s="501"/>
      <c r="AF25" s="501"/>
      <c r="AG25" s="501"/>
      <c r="AH25" s="501"/>
      <c r="AI25" s="502"/>
      <c r="AJ25" s="593"/>
      <c r="AK25" s="595"/>
      <c r="AL25" s="595"/>
      <c r="AM25" s="595"/>
      <c r="AN25" s="594"/>
      <c r="AO25" s="649" t="s">
        <v>2388</v>
      </c>
      <c r="AP25" s="650"/>
      <c r="AQ25" s="650"/>
      <c r="AR25" s="650"/>
      <c r="AS25" s="650"/>
      <c r="AT25" s="650"/>
      <c r="AU25" s="650"/>
      <c r="AV25" s="650"/>
      <c r="AW25" s="651"/>
      <c r="AX25" s="658" t="s">
        <v>2389</v>
      </c>
      <c r="AY25" s="659"/>
      <c r="AZ25" s="659"/>
      <c r="BA25" s="659"/>
      <c r="BB25" s="659"/>
      <c r="BC25" s="659"/>
      <c r="BD25" s="659"/>
      <c r="BE25" s="660"/>
      <c r="BF25" s="633" t="s">
        <v>3062</v>
      </c>
      <c r="BG25" s="634"/>
      <c r="BH25" s="634"/>
      <c r="BI25" s="634"/>
      <c r="BJ25" s="634"/>
      <c r="BK25" s="634"/>
      <c r="BL25" s="634"/>
      <c r="BM25" s="634"/>
      <c r="BN25" s="635"/>
      <c r="BO25" s="511"/>
      <c r="BP25" s="472">
        <v>4</v>
      </c>
      <c r="BQ25" s="472" t="s">
        <v>3</v>
      </c>
      <c r="BR25" s="472">
        <v>4</v>
      </c>
      <c r="BS25" s="472" t="s">
        <v>4</v>
      </c>
      <c r="BT25" s="472" t="s">
        <v>3060</v>
      </c>
      <c r="BU25" s="472" t="s">
        <v>3</v>
      </c>
      <c r="BV25" s="472" t="s">
        <v>3063</v>
      </c>
      <c r="BW25" s="472"/>
      <c r="BX25" s="472"/>
      <c r="BY25" s="499"/>
      <c r="BZ25" s="49"/>
      <c r="CA25" s="50"/>
      <c r="CB25" s="50"/>
      <c r="CC25" s="51"/>
    </row>
    <row r="26" spans="1:81" ht="12.75" customHeight="1">
      <c r="A26" s="636"/>
      <c r="B26" s="637"/>
      <c r="C26" s="619"/>
      <c r="D26" s="620"/>
      <c r="E26" s="621"/>
      <c r="F26" s="619" t="s">
        <v>2390</v>
      </c>
      <c r="G26" s="620"/>
      <c r="H26" s="620"/>
      <c r="I26" s="620"/>
      <c r="J26" s="620"/>
      <c r="K26" s="620"/>
      <c r="L26" s="620"/>
      <c r="M26" s="620"/>
      <c r="N26" s="621"/>
      <c r="O26" s="492"/>
      <c r="P26" s="52" t="s">
        <v>2391</v>
      </c>
      <c r="Q26" s="516"/>
      <c r="R26" s="516"/>
      <c r="S26" s="516"/>
      <c r="T26" s="516"/>
      <c r="U26" s="516"/>
      <c r="V26" s="516"/>
      <c r="W26" s="516"/>
      <c r="X26" s="516"/>
      <c r="Y26" s="493"/>
      <c r="Z26" s="53" t="s">
        <v>2392</v>
      </c>
      <c r="AA26" s="495"/>
      <c r="AB26" s="496"/>
      <c r="AC26" s="496"/>
      <c r="AD26" s="496"/>
      <c r="AE26" s="496"/>
      <c r="AF26" s="496"/>
      <c r="AG26" s="496"/>
      <c r="AH26" s="496"/>
      <c r="AI26" s="497"/>
      <c r="AJ26" s="638"/>
      <c r="AK26" s="639"/>
      <c r="AL26" s="639"/>
      <c r="AM26" s="639"/>
      <c r="AN26" s="640"/>
      <c r="AO26" s="652"/>
      <c r="AP26" s="653"/>
      <c r="AQ26" s="653"/>
      <c r="AR26" s="653"/>
      <c r="AS26" s="653"/>
      <c r="AT26" s="653"/>
      <c r="AU26" s="653"/>
      <c r="AV26" s="653"/>
      <c r="AW26" s="654"/>
      <c r="AX26" s="641" t="s">
        <v>2393</v>
      </c>
      <c r="AY26" s="642"/>
      <c r="AZ26" s="642"/>
      <c r="BA26" s="642"/>
      <c r="BB26" s="642"/>
      <c r="BC26" s="642"/>
      <c r="BD26" s="642"/>
      <c r="BE26" s="643"/>
      <c r="BF26" s="644" t="s">
        <v>3064</v>
      </c>
      <c r="BG26" s="645"/>
      <c r="BH26" s="645"/>
      <c r="BI26" s="645"/>
      <c r="BJ26" s="645"/>
      <c r="BK26" s="645"/>
      <c r="BL26" s="645"/>
      <c r="BM26" s="645"/>
      <c r="BN26" s="646"/>
      <c r="BO26" s="516"/>
      <c r="BP26" s="52" t="s">
        <v>2394</v>
      </c>
      <c r="BQ26" s="516"/>
      <c r="BR26" s="516"/>
      <c r="BS26" s="516"/>
      <c r="BT26" s="516"/>
      <c r="BU26" s="516"/>
      <c r="BV26" s="516"/>
      <c r="BW26" s="516"/>
      <c r="BX26" s="516"/>
      <c r="BY26" s="493"/>
      <c r="BZ26" s="619" t="s">
        <v>2395</v>
      </c>
      <c r="CA26" s="620"/>
      <c r="CB26" s="620"/>
      <c r="CC26" s="621"/>
    </row>
    <row r="27" spans="1:81" ht="12.75" customHeight="1">
      <c r="A27" s="622"/>
      <c r="B27" s="623"/>
      <c r="C27" s="599"/>
      <c r="D27" s="600"/>
      <c r="E27" s="601"/>
      <c r="F27" s="599" t="s">
        <v>2396</v>
      </c>
      <c r="G27" s="600"/>
      <c r="H27" s="600"/>
      <c r="I27" s="600"/>
      <c r="J27" s="600"/>
      <c r="K27" s="600"/>
      <c r="L27" s="600"/>
      <c r="M27" s="600"/>
      <c r="N27" s="601"/>
      <c r="O27" s="486"/>
      <c r="P27" s="624" t="s">
        <v>2397</v>
      </c>
      <c r="Q27" s="625"/>
      <c r="R27" s="625"/>
      <c r="S27" s="625"/>
      <c r="T27" s="625"/>
      <c r="U27" s="625"/>
      <c r="V27" s="625"/>
      <c r="W27" s="625"/>
      <c r="X27" s="625"/>
      <c r="Y27" s="626"/>
      <c r="Z27" s="512"/>
      <c r="AA27" s="489"/>
      <c r="AB27" s="490"/>
      <c r="AC27" s="490"/>
      <c r="AD27" s="490"/>
      <c r="AE27" s="490"/>
      <c r="AF27" s="490"/>
      <c r="AG27" s="490"/>
      <c r="AH27" s="490"/>
      <c r="AI27" s="491"/>
      <c r="AJ27" s="604"/>
      <c r="AK27" s="606"/>
      <c r="AL27" s="606"/>
      <c r="AM27" s="606"/>
      <c r="AN27" s="605"/>
      <c r="AO27" s="655"/>
      <c r="AP27" s="656"/>
      <c r="AQ27" s="656"/>
      <c r="AR27" s="656"/>
      <c r="AS27" s="656"/>
      <c r="AT27" s="656"/>
      <c r="AU27" s="656"/>
      <c r="AV27" s="656"/>
      <c r="AW27" s="657"/>
      <c r="AX27" s="627" t="s">
        <v>2398</v>
      </c>
      <c r="AY27" s="628"/>
      <c r="AZ27" s="628"/>
      <c r="BA27" s="628"/>
      <c r="BB27" s="628"/>
      <c r="BC27" s="628"/>
      <c r="BD27" s="628"/>
      <c r="BE27" s="629"/>
      <c r="BF27" s="630"/>
      <c r="BG27" s="631"/>
      <c r="BH27" s="631"/>
      <c r="BI27" s="631"/>
      <c r="BJ27" s="631"/>
      <c r="BK27" s="631"/>
      <c r="BL27" s="631"/>
      <c r="BM27" s="631"/>
      <c r="BN27" s="632"/>
      <c r="BO27" s="488"/>
      <c r="BP27" s="52"/>
      <c r="BQ27" s="488"/>
      <c r="BR27" s="488"/>
      <c r="BS27" s="488"/>
      <c r="BT27" s="488"/>
      <c r="BU27" s="488"/>
      <c r="BV27" s="488"/>
      <c r="BW27" s="488"/>
      <c r="BX27" s="488"/>
      <c r="BY27" s="487"/>
      <c r="BZ27" s="54"/>
      <c r="CA27" s="55"/>
      <c r="CB27" s="55"/>
      <c r="CC27" s="56"/>
    </row>
    <row r="28" spans="1:81" ht="12.75" customHeight="1">
      <c r="A28" s="647"/>
      <c r="B28" s="648"/>
      <c r="C28" s="596"/>
      <c r="D28" s="597"/>
      <c r="E28" s="598"/>
      <c r="F28" s="596" t="s">
        <v>2399</v>
      </c>
      <c r="G28" s="597"/>
      <c r="H28" s="597"/>
      <c r="I28" s="597"/>
      <c r="J28" s="597"/>
      <c r="K28" s="597"/>
      <c r="L28" s="597"/>
      <c r="M28" s="597"/>
      <c r="N28" s="598"/>
      <c r="O28" s="498"/>
      <c r="P28" s="472">
        <v>4</v>
      </c>
      <c r="Q28" s="472" t="s">
        <v>3</v>
      </c>
      <c r="R28" s="472">
        <v>16</v>
      </c>
      <c r="S28" s="472" t="s">
        <v>4</v>
      </c>
      <c r="T28" s="472" t="s">
        <v>3060</v>
      </c>
      <c r="U28" s="472" t="s">
        <v>2054</v>
      </c>
      <c r="V28" s="472" t="s">
        <v>3065</v>
      </c>
      <c r="W28" s="472"/>
      <c r="X28" s="472"/>
      <c r="Y28" s="499"/>
      <c r="Z28" s="664" t="s">
        <v>2400</v>
      </c>
      <c r="AA28" s="500"/>
      <c r="AB28" s="501"/>
      <c r="AC28" s="501"/>
      <c r="AD28" s="501"/>
      <c r="AE28" s="501"/>
      <c r="AF28" s="501"/>
      <c r="AG28" s="501"/>
      <c r="AH28" s="501"/>
      <c r="AI28" s="502"/>
      <c r="AJ28" s="593"/>
      <c r="AK28" s="595"/>
      <c r="AL28" s="595"/>
      <c r="AM28" s="595"/>
      <c r="AN28" s="594"/>
      <c r="AO28" s="593" t="s">
        <v>2401</v>
      </c>
      <c r="AP28" s="595"/>
      <c r="AQ28" s="595"/>
      <c r="AR28" s="595"/>
      <c r="AS28" s="595"/>
      <c r="AT28" s="595"/>
      <c r="AU28" s="595"/>
      <c r="AV28" s="595"/>
      <c r="AW28" s="594"/>
      <c r="AX28" s="57"/>
      <c r="AY28" s="58"/>
      <c r="AZ28" s="58"/>
      <c r="BA28" s="58"/>
      <c r="BB28" s="58"/>
      <c r="BC28" s="58"/>
      <c r="BD28" s="58"/>
      <c r="BE28" s="59"/>
      <c r="BF28" s="633" t="s">
        <v>2402</v>
      </c>
      <c r="BG28" s="634"/>
      <c r="BH28" s="634"/>
      <c r="BI28" s="634"/>
      <c r="BJ28" s="634"/>
      <c r="BK28" s="634"/>
      <c r="BL28" s="634"/>
      <c r="BM28" s="634"/>
      <c r="BN28" s="635"/>
      <c r="BO28" s="511"/>
      <c r="BP28" s="472"/>
      <c r="BQ28" s="472"/>
      <c r="BR28" s="472"/>
      <c r="BS28" s="472"/>
      <c r="BT28" s="472"/>
      <c r="BU28" s="472"/>
      <c r="BV28" s="472"/>
      <c r="BW28" s="472"/>
      <c r="BX28" s="472"/>
      <c r="BY28" s="511"/>
      <c r="BZ28" s="596" t="s">
        <v>2395</v>
      </c>
      <c r="CA28" s="597"/>
      <c r="CB28" s="597"/>
      <c r="CC28" s="598"/>
    </row>
    <row r="29" spans="1:81" ht="12.75" customHeight="1">
      <c r="A29" s="622"/>
      <c r="B29" s="623"/>
      <c r="C29" s="599"/>
      <c r="D29" s="600"/>
      <c r="E29" s="601"/>
      <c r="F29" s="599" t="s">
        <v>2403</v>
      </c>
      <c r="G29" s="600"/>
      <c r="H29" s="600"/>
      <c r="I29" s="600"/>
      <c r="J29" s="600"/>
      <c r="K29" s="600"/>
      <c r="L29" s="600"/>
      <c r="M29" s="600"/>
      <c r="N29" s="601"/>
      <c r="O29" s="486"/>
      <c r="P29" s="52" t="s">
        <v>3066</v>
      </c>
      <c r="Q29" s="488"/>
      <c r="R29" s="488"/>
      <c r="S29" s="488"/>
      <c r="T29" s="488"/>
      <c r="U29" s="488"/>
      <c r="V29" s="488"/>
      <c r="W29" s="488"/>
      <c r="X29" s="488"/>
      <c r="Y29" s="487"/>
      <c r="Z29" s="665"/>
      <c r="AA29" s="495"/>
      <c r="AB29" s="496"/>
      <c r="AC29" s="496"/>
      <c r="AD29" s="496"/>
      <c r="AE29" s="496"/>
      <c r="AF29" s="496"/>
      <c r="AG29" s="496"/>
      <c r="AH29" s="496"/>
      <c r="AI29" s="497"/>
      <c r="AJ29" s="638"/>
      <c r="AK29" s="639"/>
      <c r="AL29" s="639"/>
      <c r="AM29" s="639"/>
      <c r="AN29" s="640"/>
      <c r="AO29" s="604" t="s">
        <v>2404</v>
      </c>
      <c r="AP29" s="606"/>
      <c r="AQ29" s="606"/>
      <c r="AR29" s="606"/>
      <c r="AS29" s="606"/>
      <c r="AT29" s="606"/>
      <c r="AU29" s="606"/>
      <c r="AV29" s="606"/>
      <c r="AW29" s="605"/>
      <c r="AX29" s="19"/>
      <c r="AY29" s="20"/>
      <c r="AZ29" s="20"/>
      <c r="BA29" s="20"/>
      <c r="BB29" s="20"/>
      <c r="BC29" s="20"/>
      <c r="BD29" s="20"/>
      <c r="BE29" s="60"/>
      <c r="BF29" s="661"/>
      <c r="BG29" s="662"/>
      <c r="BH29" s="662"/>
      <c r="BI29" s="662"/>
      <c r="BJ29" s="662"/>
      <c r="BK29" s="662"/>
      <c r="BL29" s="662"/>
      <c r="BM29" s="662"/>
      <c r="BN29" s="663"/>
      <c r="BO29" s="488"/>
      <c r="BP29" s="61"/>
      <c r="BQ29" s="488"/>
      <c r="BR29" s="488"/>
      <c r="BS29" s="488"/>
      <c r="BT29" s="488"/>
      <c r="BU29" s="488"/>
      <c r="BV29" s="488"/>
      <c r="BW29" s="488"/>
      <c r="BX29" s="488"/>
      <c r="BY29" s="488"/>
      <c r="BZ29" s="599"/>
      <c r="CA29" s="600"/>
      <c r="CB29" s="600"/>
      <c r="CC29" s="601"/>
    </row>
    <row r="30" spans="1:81" ht="12.75" customHeight="1">
      <c r="A30" s="647"/>
      <c r="B30" s="648"/>
      <c r="C30" s="596"/>
      <c r="D30" s="597"/>
      <c r="E30" s="598"/>
      <c r="F30" s="596" t="s">
        <v>2405</v>
      </c>
      <c r="G30" s="597"/>
      <c r="H30" s="597"/>
      <c r="I30" s="597"/>
      <c r="J30" s="597"/>
      <c r="K30" s="597"/>
      <c r="L30" s="597"/>
      <c r="M30" s="597"/>
      <c r="N30" s="598"/>
      <c r="O30" s="498"/>
      <c r="P30" s="511"/>
      <c r="Q30" s="511"/>
      <c r="R30" s="511"/>
      <c r="S30" s="511"/>
      <c r="T30" s="511"/>
      <c r="U30" s="511"/>
      <c r="V30" s="511"/>
      <c r="W30" s="511"/>
      <c r="X30" s="511"/>
      <c r="Y30" s="499"/>
      <c r="Z30" s="469"/>
      <c r="AA30" s="500"/>
      <c r="AB30" s="501"/>
      <c r="AC30" s="501"/>
      <c r="AD30" s="501"/>
      <c r="AE30" s="501"/>
      <c r="AF30" s="501"/>
      <c r="AG30" s="501"/>
      <c r="AH30" s="501"/>
      <c r="AI30" s="502"/>
      <c r="AJ30" s="593" t="s">
        <v>2406</v>
      </c>
      <c r="AK30" s="595"/>
      <c r="AL30" s="595"/>
      <c r="AM30" s="595"/>
      <c r="AN30" s="594"/>
      <c r="AO30" s="57"/>
      <c r="AP30" s="58"/>
      <c r="AQ30" s="58"/>
      <c r="AR30" s="58"/>
      <c r="AS30" s="58"/>
      <c r="AT30" s="58"/>
      <c r="AU30" s="58"/>
      <c r="AV30" s="58"/>
      <c r="AW30" s="59"/>
      <c r="AX30" s="667" t="s">
        <v>2407</v>
      </c>
      <c r="AY30" s="668"/>
      <c r="AZ30" s="668"/>
      <c r="BA30" s="668"/>
      <c r="BB30" s="668"/>
      <c r="BC30" s="668"/>
      <c r="BD30" s="668"/>
      <c r="BE30" s="669"/>
      <c r="BF30" s="633" t="s">
        <v>2408</v>
      </c>
      <c r="BG30" s="634"/>
      <c r="BH30" s="634"/>
      <c r="BI30" s="634"/>
      <c r="BJ30" s="634"/>
      <c r="BK30" s="634"/>
      <c r="BL30" s="634"/>
      <c r="BM30" s="634"/>
      <c r="BN30" s="635"/>
      <c r="BO30" s="511"/>
      <c r="BP30" s="511"/>
      <c r="BQ30" s="511"/>
      <c r="BR30" s="511"/>
      <c r="BS30" s="511"/>
      <c r="BT30" s="511"/>
      <c r="BU30" s="511"/>
      <c r="BV30" s="511"/>
      <c r="BW30" s="511"/>
      <c r="BX30" s="511"/>
      <c r="BY30" s="499"/>
      <c r="BZ30" s="701" t="s">
        <v>2395</v>
      </c>
      <c r="CA30" s="702"/>
      <c r="CB30" s="702"/>
      <c r="CC30" s="703"/>
    </row>
    <row r="31" spans="1:81" ht="12.75" customHeight="1">
      <c r="A31" s="671" t="s">
        <v>3067</v>
      </c>
      <c r="B31" s="671"/>
      <c r="C31" s="672" t="s">
        <v>3068</v>
      </c>
      <c r="D31" s="673"/>
      <c r="E31" s="674"/>
      <c r="F31" s="672" t="s">
        <v>2399</v>
      </c>
      <c r="G31" s="673"/>
      <c r="H31" s="673"/>
      <c r="I31" s="673"/>
      <c r="J31" s="673"/>
      <c r="K31" s="673"/>
      <c r="L31" s="673"/>
      <c r="M31" s="673"/>
      <c r="N31" s="673"/>
      <c r="O31" s="62"/>
      <c r="P31" s="504">
        <v>4</v>
      </c>
      <c r="Q31" s="504" t="s">
        <v>3</v>
      </c>
      <c r="R31" s="504">
        <v>24</v>
      </c>
      <c r="S31" s="504" t="s">
        <v>4</v>
      </c>
      <c r="T31" s="504" t="s">
        <v>3060</v>
      </c>
      <c r="U31" s="504" t="s">
        <v>4</v>
      </c>
      <c r="V31" s="504" t="s">
        <v>3061</v>
      </c>
      <c r="W31" s="63" t="s">
        <v>31</v>
      </c>
      <c r="X31" s="504"/>
      <c r="Y31" s="64"/>
      <c r="Z31" s="675" t="s">
        <v>2409</v>
      </c>
      <c r="AA31" s="495"/>
      <c r="AB31" s="496"/>
      <c r="AC31" s="496"/>
      <c r="AD31" s="496"/>
      <c r="AE31" s="496"/>
      <c r="AF31" s="496"/>
      <c r="AG31" s="496"/>
      <c r="AH31" s="496"/>
      <c r="AI31" s="497"/>
      <c r="AJ31" s="638"/>
      <c r="AK31" s="666"/>
      <c r="AL31" s="666"/>
      <c r="AM31" s="666"/>
      <c r="AN31" s="640"/>
      <c r="AO31" s="678" t="s">
        <v>2410</v>
      </c>
      <c r="AP31" s="679"/>
      <c r="AQ31" s="679"/>
      <c r="AR31" s="679"/>
      <c r="AS31" s="679"/>
      <c r="AT31" s="679"/>
      <c r="AU31" s="679"/>
      <c r="AV31" s="679"/>
      <c r="AW31" s="680"/>
      <c r="AX31" s="687" t="s">
        <v>2411</v>
      </c>
      <c r="AY31" s="688"/>
      <c r="AZ31" s="688"/>
      <c r="BA31" s="688"/>
      <c r="BB31" s="688"/>
      <c r="BC31" s="688"/>
      <c r="BD31" s="688"/>
      <c r="BE31" s="689"/>
      <c r="BF31" s="687" t="s">
        <v>2412</v>
      </c>
      <c r="BG31" s="688"/>
      <c r="BH31" s="688"/>
      <c r="BI31" s="688"/>
      <c r="BJ31" s="688"/>
      <c r="BK31" s="688"/>
      <c r="BL31" s="688"/>
      <c r="BM31" s="688"/>
      <c r="BN31" s="689"/>
      <c r="BO31" s="492"/>
      <c r="BP31" s="484">
        <v>4</v>
      </c>
      <c r="BQ31" s="484" t="s">
        <v>3</v>
      </c>
      <c r="BR31" s="484">
        <v>15</v>
      </c>
      <c r="BS31" s="484" t="s">
        <v>4</v>
      </c>
      <c r="BT31" s="484" t="s">
        <v>3060</v>
      </c>
      <c r="BU31" s="484" t="s">
        <v>2413</v>
      </c>
      <c r="BV31" s="484" t="s">
        <v>3069</v>
      </c>
      <c r="BW31" s="52"/>
      <c r="BX31" s="484"/>
      <c r="BY31" s="493"/>
      <c r="BZ31" s="710" t="s">
        <v>2414</v>
      </c>
      <c r="CA31" s="673"/>
      <c r="CB31" s="673"/>
      <c r="CC31" s="674"/>
    </row>
    <row r="32" spans="1:81" ht="12.75" customHeight="1">
      <c r="A32" s="670"/>
      <c r="B32" s="670"/>
      <c r="C32" s="619"/>
      <c r="D32" s="620"/>
      <c r="E32" s="621"/>
      <c r="F32" s="619" t="s">
        <v>2415</v>
      </c>
      <c r="G32" s="620"/>
      <c r="H32" s="620"/>
      <c r="I32" s="620"/>
      <c r="J32" s="620"/>
      <c r="K32" s="620"/>
      <c r="L32" s="620"/>
      <c r="M32" s="620"/>
      <c r="N32" s="620"/>
      <c r="O32" s="492"/>
      <c r="P32" s="484">
        <v>4</v>
      </c>
      <c r="Q32" s="484" t="s">
        <v>3</v>
      </c>
      <c r="R32" s="516">
        <v>30</v>
      </c>
      <c r="S32" s="516" t="s">
        <v>4</v>
      </c>
      <c r="T32" s="516" t="s">
        <v>3060</v>
      </c>
      <c r="U32" s="516" t="s">
        <v>2054</v>
      </c>
      <c r="V32" s="516" t="s">
        <v>3065</v>
      </c>
      <c r="W32" s="65" t="s">
        <v>32</v>
      </c>
      <c r="X32" s="516"/>
      <c r="Y32" s="493"/>
      <c r="Z32" s="676"/>
      <c r="AA32" s="495"/>
      <c r="AB32" s="494">
        <v>4</v>
      </c>
      <c r="AC32" s="494" t="s">
        <v>3</v>
      </c>
      <c r="AD32" s="494">
        <v>12</v>
      </c>
      <c r="AE32" s="494" t="s">
        <v>4</v>
      </c>
      <c r="AF32" s="494" t="s">
        <v>3060</v>
      </c>
      <c r="AG32" s="494" t="s">
        <v>2416</v>
      </c>
      <c r="AH32" s="494" t="s">
        <v>3070</v>
      </c>
      <c r="AI32" s="497"/>
      <c r="AJ32" s="638"/>
      <c r="AK32" s="666"/>
      <c r="AL32" s="666"/>
      <c r="AM32" s="666"/>
      <c r="AN32" s="640"/>
      <c r="AO32" s="681"/>
      <c r="AP32" s="682"/>
      <c r="AQ32" s="682"/>
      <c r="AR32" s="682"/>
      <c r="AS32" s="682"/>
      <c r="AT32" s="682"/>
      <c r="AU32" s="682"/>
      <c r="AV32" s="682"/>
      <c r="AW32" s="683"/>
      <c r="AX32" s="690"/>
      <c r="AY32" s="691"/>
      <c r="AZ32" s="691"/>
      <c r="BA32" s="691"/>
      <c r="BB32" s="691"/>
      <c r="BC32" s="691"/>
      <c r="BD32" s="691"/>
      <c r="BE32" s="692"/>
      <c r="BF32" s="690"/>
      <c r="BG32" s="691"/>
      <c r="BH32" s="691"/>
      <c r="BI32" s="691"/>
      <c r="BJ32" s="691"/>
      <c r="BK32" s="691"/>
      <c r="BL32" s="691"/>
      <c r="BM32" s="691"/>
      <c r="BN32" s="692"/>
      <c r="BO32" s="516"/>
      <c r="BP32" s="52" t="s">
        <v>2394</v>
      </c>
      <c r="BQ32" s="516"/>
      <c r="BR32" s="516"/>
      <c r="BS32" s="516"/>
      <c r="BT32" s="516"/>
      <c r="BU32" s="516"/>
      <c r="BV32" s="516"/>
      <c r="BW32" s="52"/>
      <c r="BX32" s="516"/>
      <c r="BY32" s="493"/>
      <c r="BZ32" s="711"/>
      <c r="CA32" s="712"/>
      <c r="CB32" s="712"/>
      <c r="CC32" s="713"/>
    </row>
    <row r="33" spans="1:81" ht="12.75" customHeight="1">
      <c r="A33" s="670"/>
      <c r="B33" s="670"/>
      <c r="C33" s="619"/>
      <c r="D33" s="620"/>
      <c r="E33" s="621"/>
      <c r="F33" s="619" t="s">
        <v>2417</v>
      </c>
      <c r="G33" s="620"/>
      <c r="H33" s="620"/>
      <c r="I33" s="620"/>
      <c r="J33" s="620"/>
      <c r="K33" s="620"/>
      <c r="L33" s="620"/>
      <c r="M33" s="620"/>
      <c r="N33" s="620"/>
      <c r="O33" s="486"/>
      <c r="P33" s="52" t="s">
        <v>3071</v>
      </c>
      <c r="Q33" s="488"/>
      <c r="R33" s="488"/>
      <c r="S33" s="488"/>
      <c r="T33" s="488"/>
      <c r="U33" s="488"/>
      <c r="V33" s="488"/>
      <c r="W33" s="488"/>
      <c r="X33" s="488"/>
      <c r="Y33" s="487"/>
      <c r="Z33" s="676"/>
      <c r="AA33" s="495"/>
      <c r="AB33" s="66" t="s">
        <v>3072</v>
      </c>
      <c r="AC33" s="496"/>
      <c r="AD33" s="496"/>
      <c r="AE33" s="496"/>
      <c r="AF33" s="496"/>
      <c r="AG33" s="496"/>
      <c r="AH33" s="496"/>
      <c r="AI33" s="497"/>
      <c r="AJ33" s="638"/>
      <c r="AK33" s="666"/>
      <c r="AL33" s="666"/>
      <c r="AM33" s="666"/>
      <c r="AN33" s="640"/>
      <c r="AO33" s="684"/>
      <c r="AP33" s="685"/>
      <c r="AQ33" s="685"/>
      <c r="AR33" s="685"/>
      <c r="AS33" s="685"/>
      <c r="AT33" s="685"/>
      <c r="AU33" s="685"/>
      <c r="AV33" s="685"/>
      <c r="AW33" s="686"/>
      <c r="AX33" s="693"/>
      <c r="AY33" s="694"/>
      <c r="AZ33" s="694"/>
      <c r="BA33" s="694"/>
      <c r="BB33" s="694"/>
      <c r="BC33" s="694"/>
      <c r="BD33" s="694"/>
      <c r="BE33" s="695"/>
      <c r="BF33" s="693"/>
      <c r="BG33" s="694"/>
      <c r="BH33" s="694"/>
      <c r="BI33" s="694"/>
      <c r="BJ33" s="694"/>
      <c r="BK33" s="694"/>
      <c r="BL33" s="694"/>
      <c r="BM33" s="694"/>
      <c r="BN33" s="695"/>
      <c r="BO33" s="488"/>
      <c r="BP33" s="61"/>
      <c r="BQ33" s="488"/>
      <c r="BR33" s="488"/>
      <c r="BS33" s="488"/>
      <c r="BT33" s="488"/>
      <c r="BU33" s="488"/>
      <c r="BV33" s="488"/>
      <c r="BW33" s="488"/>
      <c r="BX33" s="488"/>
      <c r="BY33" s="487"/>
      <c r="BZ33" s="714"/>
      <c r="CA33" s="715"/>
      <c r="CB33" s="715"/>
      <c r="CC33" s="716"/>
    </row>
    <row r="34" spans="1:81" ht="12.75" customHeight="1">
      <c r="A34" s="670" t="s">
        <v>3073</v>
      </c>
      <c r="B34" s="670"/>
      <c r="C34" s="619"/>
      <c r="D34" s="620"/>
      <c r="E34" s="621"/>
      <c r="F34" s="596" t="s">
        <v>2418</v>
      </c>
      <c r="G34" s="597"/>
      <c r="H34" s="597"/>
      <c r="I34" s="597"/>
      <c r="J34" s="597"/>
      <c r="K34" s="597"/>
      <c r="L34" s="597"/>
      <c r="M34" s="597"/>
      <c r="N34" s="598"/>
      <c r="O34" s="498"/>
      <c r="P34" s="472">
        <v>5</v>
      </c>
      <c r="Q34" s="472" t="s">
        <v>3</v>
      </c>
      <c r="R34" s="472">
        <v>7</v>
      </c>
      <c r="S34" s="472" t="s">
        <v>4</v>
      </c>
      <c r="T34" s="472" t="s">
        <v>3060</v>
      </c>
      <c r="U34" s="472" t="s">
        <v>2054</v>
      </c>
      <c r="V34" s="472" t="s">
        <v>3065</v>
      </c>
      <c r="W34" s="511"/>
      <c r="X34" s="511"/>
      <c r="Y34" s="499"/>
      <c r="Z34" s="676"/>
      <c r="AA34" s="495"/>
      <c r="AB34" s="496"/>
      <c r="AC34" s="496"/>
      <c r="AD34" s="496"/>
      <c r="AE34" s="496"/>
      <c r="AF34" s="496"/>
      <c r="AG34" s="496"/>
      <c r="AH34" s="496"/>
      <c r="AI34" s="497"/>
      <c r="AJ34" s="638"/>
      <c r="AK34" s="666"/>
      <c r="AL34" s="666"/>
      <c r="AM34" s="666"/>
      <c r="AN34" s="640"/>
      <c r="AO34" s="658" t="s">
        <v>2419</v>
      </c>
      <c r="AP34" s="659"/>
      <c r="AQ34" s="659"/>
      <c r="AR34" s="659"/>
      <c r="AS34" s="659"/>
      <c r="AT34" s="659"/>
      <c r="AU34" s="659"/>
      <c r="AV34" s="659"/>
      <c r="AW34" s="660"/>
      <c r="AX34" s="633" t="s">
        <v>2420</v>
      </c>
      <c r="AY34" s="634"/>
      <c r="AZ34" s="634"/>
      <c r="BA34" s="634"/>
      <c r="BB34" s="634"/>
      <c r="BC34" s="634"/>
      <c r="BD34" s="634"/>
      <c r="BE34" s="635"/>
      <c r="BF34" s="633" t="s">
        <v>2421</v>
      </c>
      <c r="BG34" s="634"/>
      <c r="BH34" s="634"/>
      <c r="BI34" s="634"/>
      <c r="BJ34" s="634"/>
      <c r="BK34" s="634"/>
      <c r="BL34" s="634"/>
      <c r="BM34" s="634"/>
      <c r="BN34" s="635"/>
      <c r="BO34" s="511"/>
      <c r="BP34" s="472">
        <v>4</v>
      </c>
      <c r="BQ34" s="472" t="s">
        <v>3</v>
      </c>
      <c r="BR34" s="472">
        <v>24</v>
      </c>
      <c r="BS34" s="472" t="s">
        <v>4</v>
      </c>
      <c r="BT34" s="472" t="s">
        <v>3060</v>
      </c>
      <c r="BU34" s="472" t="s">
        <v>4</v>
      </c>
      <c r="BV34" s="472" t="s">
        <v>3061</v>
      </c>
      <c r="BW34" s="696" t="s">
        <v>2422</v>
      </c>
      <c r="BX34" s="697"/>
      <c r="BY34" s="698"/>
      <c r="BZ34" s="596" t="s">
        <v>2423</v>
      </c>
      <c r="CA34" s="597"/>
      <c r="CB34" s="597"/>
      <c r="CC34" s="598"/>
    </row>
    <row r="35" spans="1:81" ht="12.75" customHeight="1">
      <c r="A35" s="670"/>
      <c r="B35" s="670"/>
      <c r="C35" s="599"/>
      <c r="D35" s="600"/>
      <c r="E35" s="601"/>
      <c r="F35" s="610"/>
      <c r="G35" s="611"/>
      <c r="H35" s="611"/>
      <c r="I35" s="611"/>
      <c r="J35" s="611"/>
      <c r="K35" s="611"/>
      <c r="L35" s="611"/>
      <c r="M35" s="611"/>
      <c r="N35" s="612"/>
      <c r="O35" s="486"/>
      <c r="P35" s="52" t="s">
        <v>3074</v>
      </c>
      <c r="Q35" s="488"/>
      <c r="R35" s="488"/>
      <c r="S35" s="488"/>
      <c r="T35" s="488"/>
      <c r="U35" s="488"/>
      <c r="V35" s="488"/>
      <c r="W35" s="488"/>
      <c r="X35" s="488"/>
      <c r="Y35" s="487"/>
      <c r="Z35" s="677"/>
      <c r="AA35" s="489"/>
      <c r="AB35" s="490"/>
      <c r="AC35" s="490"/>
      <c r="AD35" s="490"/>
      <c r="AE35" s="490"/>
      <c r="AF35" s="490"/>
      <c r="AG35" s="490"/>
      <c r="AH35" s="490"/>
      <c r="AI35" s="491"/>
      <c r="AJ35" s="604"/>
      <c r="AK35" s="606"/>
      <c r="AL35" s="606"/>
      <c r="AM35" s="606"/>
      <c r="AN35" s="605"/>
      <c r="AO35" s="641" t="s">
        <v>2424</v>
      </c>
      <c r="AP35" s="642"/>
      <c r="AQ35" s="642"/>
      <c r="AR35" s="642"/>
      <c r="AS35" s="642"/>
      <c r="AT35" s="642"/>
      <c r="AU35" s="642"/>
      <c r="AV35" s="642"/>
      <c r="AW35" s="643"/>
      <c r="AX35" s="630" t="s">
        <v>2425</v>
      </c>
      <c r="AY35" s="631"/>
      <c r="AZ35" s="631"/>
      <c r="BA35" s="631"/>
      <c r="BB35" s="631"/>
      <c r="BC35" s="631"/>
      <c r="BD35" s="631"/>
      <c r="BE35" s="632"/>
      <c r="BF35" s="630" t="s">
        <v>2426</v>
      </c>
      <c r="BG35" s="631"/>
      <c r="BH35" s="631"/>
      <c r="BI35" s="631"/>
      <c r="BJ35" s="631"/>
      <c r="BK35" s="631"/>
      <c r="BL35" s="631"/>
      <c r="BM35" s="631"/>
      <c r="BN35" s="632"/>
      <c r="BO35" s="488"/>
      <c r="BP35" s="475">
        <v>4</v>
      </c>
      <c r="BQ35" s="475" t="s">
        <v>3</v>
      </c>
      <c r="BR35" s="475">
        <v>30</v>
      </c>
      <c r="BS35" s="475" t="s">
        <v>4</v>
      </c>
      <c r="BT35" s="475" t="s">
        <v>3060</v>
      </c>
      <c r="BU35" s="475" t="s">
        <v>2054</v>
      </c>
      <c r="BV35" s="475" t="s">
        <v>3065</v>
      </c>
      <c r="BW35" s="624" t="s">
        <v>2427</v>
      </c>
      <c r="BX35" s="699"/>
      <c r="BY35" s="700"/>
      <c r="BZ35" s="599"/>
      <c r="CA35" s="600"/>
      <c r="CB35" s="600"/>
      <c r="CC35" s="601"/>
    </row>
    <row r="36" spans="1:81" ht="12.75" customHeight="1">
      <c r="A36" s="596"/>
      <c r="B36" s="598"/>
      <c r="C36" s="596"/>
      <c r="D36" s="597"/>
      <c r="E36" s="598"/>
      <c r="F36" s="720" t="s">
        <v>2428</v>
      </c>
      <c r="G36" s="721"/>
      <c r="H36" s="721"/>
      <c r="I36" s="721"/>
      <c r="J36" s="721"/>
      <c r="K36" s="721"/>
      <c r="L36" s="721"/>
      <c r="M36" s="721"/>
      <c r="N36" s="722"/>
      <c r="O36" s="498"/>
      <c r="P36" s="472">
        <v>6</v>
      </c>
      <c r="Q36" s="472" t="s">
        <v>3</v>
      </c>
      <c r="R36" s="472">
        <v>10</v>
      </c>
      <c r="S36" s="472" t="s">
        <v>4</v>
      </c>
      <c r="T36" s="472" t="s">
        <v>3060</v>
      </c>
      <c r="U36" s="472" t="s">
        <v>2413</v>
      </c>
      <c r="V36" s="472" t="s">
        <v>3069</v>
      </c>
      <c r="W36" s="597" t="s">
        <v>2429</v>
      </c>
      <c r="X36" s="608"/>
      <c r="Y36" s="609"/>
      <c r="Z36" s="664" t="s">
        <v>2430</v>
      </c>
      <c r="AA36" s="500"/>
      <c r="AB36" s="595">
        <v>5</v>
      </c>
      <c r="AC36" s="595" t="s">
        <v>3</v>
      </c>
      <c r="AD36" s="595">
        <v>10</v>
      </c>
      <c r="AE36" s="595" t="s">
        <v>4</v>
      </c>
      <c r="AF36" s="595" t="s">
        <v>3060</v>
      </c>
      <c r="AG36" s="595" t="s">
        <v>2416</v>
      </c>
      <c r="AH36" s="595" t="s">
        <v>3070</v>
      </c>
      <c r="AI36" s="502"/>
      <c r="AJ36" s="593" t="s">
        <v>2431</v>
      </c>
      <c r="AK36" s="595"/>
      <c r="AL36" s="595"/>
      <c r="AM36" s="595"/>
      <c r="AN36" s="594"/>
      <c r="AO36" s="593" t="s">
        <v>2432</v>
      </c>
      <c r="AP36" s="595"/>
      <c r="AQ36" s="595"/>
      <c r="AR36" s="595"/>
      <c r="AS36" s="595"/>
      <c r="AT36" s="595"/>
      <c r="AU36" s="595"/>
      <c r="AV36" s="595"/>
      <c r="AW36" s="594"/>
      <c r="AX36" s="57"/>
      <c r="AY36" s="58"/>
      <c r="AZ36" s="58"/>
      <c r="BA36" s="58"/>
      <c r="BB36" s="58"/>
      <c r="BC36" s="58"/>
      <c r="BD36" s="58"/>
      <c r="BE36" s="59"/>
      <c r="BF36" s="633" t="s">
        <v>2433</v>
      </c>
      <c r="BG36" s="634"/>
      <c r="BH36" s="634"/>
      <c r="BI36" s="634"/>
      <c r="BJ36" s="634"/>
      <c r="BK36" s="634"/>
      <c r="BL36" s="634"/>
      <c r="BM36" s="634"/>
      <c r="BN36" s="635"/>
      <c r="BO36" s="511"/>
      <c r="BP36" s="472"/>
      <c r="BQ36" s="472"/>
      <c r="BR36" s="472"/>
      <c r="BS36" s="472"/>
      <c r="BT36" s="472"/>
      <c r="BU36" s="472"/>
      <c r="BV36" s="472"/>
      <c r="BW36" s="597"/>
      <c r="BX36" s="608"/>
      <c r="BY36" s="608"/>
      <c r="BZ36" s="596" t="s">
        <v>2395</v>
      </c>
      <c r="CA36" s="597"/>
      <c r="CB36" s="597"/>
      <c r="CC36" s="598"/>
    </row>
    <row r="37" spans="1:81" ht="12.75" customHeight="1">
      <c r="A37" s="619"/>
      <c r="B37" s="621"/>
      <c r="C37" s="619"/>
      <c r="D37" s="620"/>
      <c r="E37" s="621"/>
      <c r="F37" s="723"/>
      <c r="G37" s="724"/>
      <c r="H37" s="724"/>
      <c r="I37" s="724"/>
      <c r="J37" s="724"/>
      <c r="K37" s="724"/>
      <c r="L37" s="724"/>
      <c r="M37" s="724"/>
      <c r="N37" s="725"/>
      <c r="O37" s="492"/>
      <c r="P37" s="620" t="s">
        <v>2434</v>
      </c>
      <c r="Q37" s="717"/>
      <c r="R37" s="717"/>
      <c r="S37" s="717"/>
      <c r="T37" s="717"/>
      <c r="U37" s="717"/>
      <c r="V37" s="717"/>
      <c r="W37" s="717"/>
      <c r="X37" s="717"/>
      <c r="Y37" s="718"/>
      <c r="Z37" s="676"/>
      <c r="AA37" s="495"/>
      <c r="AB37" s="719"/>
      <c r="AC37" s="719"/>
      <c r="AD37" s="719"/>
      <c r="AE37" s="719"/>
      <c r="AF37" s="719"/>
      <c r="AG37" s="719"/>
      <c r="AH37" s="719"/>
      <c r="AI37" s="497"/>
      <c r="AJ37" s="638" t="s">
        <v>2435</v>
      </c>
      <c r="AK37" s="639"/>
      <c r="AL37" s="639"/>
      <c r="AM37" s="639"/>
      <c r="AN37" s="640"/>
      <c r="AO37" s="704"/>
      <c r="AP37" s="705"/>
      <c r="AQ37" s="705"/>
      <c r="AR37" s="705"/>
      <c r="AS37" s="705"/>
      <c r="AT37" s="705"/>
      <c r="AU37" s="705"/>
      <c r="AV37" s="705"/>
      <c r="AW37" s="706"/>
      <c r="AX37" s="67"/>
      <c r="AY37" s="16"/>
      <c r="AZ37" s="16"/>
      <c r="BA37" s="16"/>
      <c r="BB37" s="16"/>
      <c r="BC37" s="16"/>
      <c r="BD37" s="16"/>
      <c r="BE37" s="68"/>
      <c r="BF37" s="661"/>
      <c r="BG37" s="662"/>
      <c r="BH37" s="662"/>
      <c r="BI37" s="662"/>
      <c r="BJ37" s="662"/>
      <c r="BK37" s="662"/>
      <c r="BL37" s="662"/>
      <c r="BM37" s="662"/>
      <c r="BN37" s="663"/>
      <c r="BO37" s="492"/>
      <c r="BP37" s="484"/>
      <c r="BQ37" s="484"/>
      <c r="BR37" s="484"/>
      <c r="BS37" s="484"/>
      <c r="BT37" s="484"/>
      <c r="BU37" s="484"/>
      <c r="BV37" s="484"/>
      <c r="BW37" s="620"/>
      <c r="BX37" s="717"/>
      <c r="BY37" s="718"/>
      <c r="BZ37" s="707"/>
      <c r="CA37" s="708"/>
      <c r="CB37" s="708"/>
      <c r="CC37" s="709"/>
    </row>
    <row r="38" spans="1:81" ht="12.75" customHeight="1">
      <c r="A38" s="596"/>
      <c r="B38" s="598"/>
      <c r="C38" s="596"/>
      <c r="D38" s="597"/>
      <c r="E38" s="598"/>
      <c r="F38" s="596" t="s">
        <v>2436</v>
      </c>
      <c r="G38" s="597"/>
      <c r="H38" s="597"/>
      <c r="I38" s="597"/>
      <c r="J38" s="597"/>
      <c r="K38" s="597"/>
      <c r="L38" s="597"/>
      <c r="M38" s="597"/>
      <c r="N38" s="598"/>
      <c r="O38" s="498"/>
      <c r="P38" s="696" t="s">
        <v>2437</v>
      </c>
      <c r="Q38" s="738"/>
      <c r="R38" s="738"/>
      <c r="S38" s="738"/>
      <c r="T38" s="738"/>
      <c r="U38" s="738"/>
      <c r="V38" s="738"/>
      <c r="W38" s="738"/>
      <c r="X38" s="738"/>
      <c r="Y38" s="738"/>
      <c r="Z38" s="738"/>
      <c r="AA38" s="738"/>
      <c r="AB38" s="738"/>
      <c r="AC38" s="738"/>
      <c r="AD38" s="738"/>
      <c r="AE38" s="738"/>
      <c r="AF38" s="738"/>
      <c r="AG38" s="738"/>
      <c r="AH38" s="738"/>
      <c r="AI38" s="738"/>
      <c r="AJ38" s="738"/>
      <c r="AK38" s="738"/>
      <c r="AL38" s="738"/>
      <c r="AM38" s="738"/>
      <c r="AN38" s="739"/>
      <c r="AO38" s="67"/>
      <c r="AP38" s="16"/>
      <c r="AQ38" s="16"/>
      <c r="AR38" s="16"/>
      <c r="AS38" s="16"/>
      <c r="AT38" s="16"/>
      <c r="AU38" s="16"/>
      <c r="AV38" s="16"/>
      <c r="AW38" s="16"/>
      <c r="AX38" s="633" t="s">
        <v>2407</v>
      </c>
      <c r="AY38" s="634"/>
      <c r="AZ38" s="634"/>
      <c r="BA38" s="634"/>
      <c r="BB38" s="634"/>
      <c r="BC38" s="634"/>
      <c r="BD38" s="634"/>
      <c r="BE38" s="635"/>
      <c r="BF38" s="633" t="s">
        <v>2408</v>
      </c>
      <c r="BG38" s="634"/>
      <c r="BH38" s="634"/>
      <c r="BI38" s="634"/>
      <c r="BJ38" s="634"/>
      <c r="BK38" s="634"/>
      <c r="BL38" s="634"/>
      <c r="BM38" s="634"/>
      <c r="BN38" s="635"/>
      <c r="BO38" s="498"/>
      <c r="BP38" s="511"/>
      <c r="BQ38" s="511"/>
      <c r="BR38" s="511"/>
      <c r="BS38" s="511"/>
      <c r="BT38" s="511"/>
      <c r="BU38" s="511"/>
      <c r="BV38" s="511"/>
      <c r="BW38" s="511"/>
      <c r="BX38" s="511"/>
      <c r="BY38" s="499"/>
      <c r="BZ38" s="701" t="s">
        <v>2395</v>
      </c>
      <c r="CA38" s="702"/>
      <c r="CB38" s="702"/>
      <c r="CC38" s="703"/>
    </row>
    <row r="39" spans="1:81" ht="12.75" customHeight="1">
      <c r="A39" s="671" t="s">
        <v>3075</v>
      </c>
      <c r="B39" s="671"/>
      <c r="C39" s="671" t="s">
        <v>3076</v>
      </c>
      <c r="D39" s="671"/>
      <c r="E39" s="727"/>
      <c r="F39" s="672" t="s">
        <v>2438</v>
      </c>
      <c r="G39" s="673"/>
      <c r="H39" s="673"/>
      <c r="I39" s="673"/>
      <c r="J39" s="673"/>
      <c r="K39" s="673"/>
      <c r="L39" s="673"/>
      <c r="M39" s="673"/>
      <c r="N39" s="674"/>
      <c r="O39" s="62"/>
      <c r="P39" s="504">
        <v>5</v>
      </c>
      <c r="Q39" s="504" t="s">
        <v>3</v>
      </c>
      <c r="R39" s="504">
        <v>22</v>
      </c>
      <c r="S39" s="504" t="s">
        <v>4</v>
      </c>
      <c r="T39" s="504" t="s">
        <v>3060</v>
      </c>
      <c r="U39" s="504" t="s">
        <v>4</v>
      </c>
      <c r="V39" s="504" t="s">
        <v>3061</v>
      </c>
      <c r="W39" s="69"/>
      <c r="X39" s="69"/>
      <c r="Y39" s="64"/>
      <c r="Z39" s="675" t="s">
        <v>2439</v>
      </c>
      <c r="AA39" s="70"/>
      <c r="AB39" s="71"/>
      <c r="AC39" s="71"/>
      <c r="AD39" s="71"/>
      <c r="AE39" s="71"/>
      <c r="AF39" s="71"/>
      <c r="AG39" s="71"/>
      <c r="AH39" s="71"/>
      <c r="AI39" s="72"/>
      <c r="AJ39" s="730" t="s">
        <v>2406</v>
      </c>
      <c r="AK39" s="731"/>
      <c r="AL39" s="731"/>
      <c r="AM39" s="731"/>
      <c r="AN39" s="732"/>
      <c r="AO39" s="73"/>
      <c r="AP39" s="74"/>
      <c r="AQ39" s="74"/>
      <c r="AR39" s="74"/>
      <c r="AS39" s="74"/>
      <c r="AT39" s="74"/>
      <c r="AU39" s="74"/>
      <c r="AV39" s="74"/>
      <c r="AW39" s="75"/>
      <c r="AX39" s="687" t="s">
        <v>2440</v>
      </c>
      <c r="AY39" s="733"/>
      <c r="AZ39" s="733"/>
      <c r="BA39" s="733"/>
      <c r="BB39" s="733"/>
      <c r="BC39" s="733"/>
      <c r="BD39" s="733"/>
      <c r="BE39" s="734"/>
      <c r="BF39" s="73"/>
      <c r="BG39" s="74"/>
      <c r="BH39" s="74"/>
      <c r="BI39" s="74"/>
      <c r="BJ39" s="74"/>
      <c r="BK39" s="74"/>
      <c r="BL39" s="74"/>
      <c r="BM39" s="74"/>
      <c r="BN39" s="75"/>
      <c r="BO39" s="492"/>
      <c r="BP39" s="17"/>
      <c r="BQ39" s="17"/>
      <c r="BR39" s="17"/>
      <c r="BS39" s="17"/>
      <c r="BT39" s="17"/>
      <c r="BU39" s="17"/>
      <c r="BV39" s="17"/>
      <c r="BW39" s="17"/>
      <c r="BX39" s="516"/>
      <c r="BY39" s="493"/>
      <c r="BZ39" s="596" t="s">
        <v>2441</v>
      </c>
      <c r="CA39" s="597"/>
      <c r="CB39" s="597"/>
      <c r="CC39" s="598"/>
    </row>
    <row r="40" spans="1:81" ht="12.75" customHeight="1">
      <c r="A40" s="726"/>
      <c r="B40" s="726"/>
      <c r="C40" s="670"/>
      <c r="D40" s="670"/>
      <c r="E40" s="728"/>
      <c r="F40" s="599" t="s">
        <v>2442</v>
      </c>
      <c r="G40" s="600"/>
      <c r="H40" s="600"/>
      <c r="I40" s="600"/>
      <c r="J40" s="600"/>
      <c r="K40" s="600"/>
      <c r="L40" s="600"/>
      <c r="M40" s="600"/>
      <c r="N40" s="601"/>
      <c r="O40" s="486"/>
      <c r="P40" s="52" t="s">
        <v>2443</v>
      </c>
      <c r="Q40" s="488"/>
      <c r="R40" s="488"/>
      <c r="S40" s="488"/>
      <c r="T40" s="488"/>
      <c r="U40" s="488"/>
      <c r="V40" s="488"/>
      <c r="W40" s="488"/>
      <c r="X40" s="488"/>
      <c r="Y40" s="487"/>
      <c r="Z40" s="677"/>
      <c r="AA40" s="495"/>
      <c r="AB40" s="496"/>
      <c r="AC40" s="496"/>
      <c r="AD40" s="496"/>
      <c r="AE40" s="496"/>
      <c r="AF40" s="496"/>
      <c r="AG40" s="496"/>
      <c r="AH40" s="496"/>
      <c r="AI40" s="497"/>
      <c r="AJ40" s="711"/>
      <c r="AK40" s="712"/>
      <c r="AL40" s="712"/>
      <c r="AM40" s="712"/>
      <c r="AN40" s="713"/>
      <c r="AO40" s="638" t="s">
        <v>2444</v>
      </c>
      <c r="AP40" s="639"/>
      <c r="AQ40" s="639"/>
      <c r="AR40" s="639"/>
      <c r="AS40" s="639"/>
      <c r="AT40" s="639"/>
      <c r="AU40" s="639"/>
      <c r="AV40" s="639"/>
      <c r="AW40" s="640"/>
      <c r="AX40" s="690"/>
      <c r="AY40" s="691"/>
      <c r="AZ40" s="691"/>
      <c r="BA40" s="691"/>
      <c r="BB40" s="691"/>
      <c r="BC40" s="691"/>
      <c r="BD40" s="691"/>
      <c r="BE40" s="692"/>
      <c r="BF40" s="644" t="s">
        <v>2445</v>
      </c>
      <c r="BG40" s="645"/>
      <c r="BH40" s="645"/>
      <c r="BI40" s="645"/>
      <c r="BJ40" s="645"/>
      <c r="BK40" s="645"/>
      <c r="BL40" s="645"/>
      <c r="BM40" s="645"/>
      <c r="BN40" s="646"/>
      <c r="BO40" s="516"/>
      <c r="BP40" s="15"/>
      <c r="BQ40" s="15"/>
      <c r="BR40" s="15"/>
      <c r="BS40" s="15"/>
      <c r="BT40" s="15"/>
      <c r="BU40" s="15"/>
      <c r="BV40" s="15"/>
      <c r="BW40" s="15"/>
      <c r="BX40" s="516"/>
      <c r="BY40" s="516"/>
      <c r="BZ40" s="735"/>
      <c r="CA40" s="736"/>
      <c r="CB40" s="736"/>
      <c r="CC40" s="737"/>
    </row>
    <row r="41" spans="1:81" ht="12.75" customHeight="1">
      <c r="A41" s="748"/>
      <c r="B41" s="748"/>
      <c r="C41" s="670"/>
      <c r="D41" s="670"/>
      <c r="E41" s="728"/>
      <c r="F41" s="596" t="s">
        <v>2438</v>
      </c>
      <c r="G41" s="597"/>
      <c r="H41" s="597"/>
      <c r="I41" s="597"/>
      <c r="J41" s="597"/>
      <c r="K41" s="597"/>
      <c r="L41" s="597"/>
      <c r="M41" s="597"/>
      <c r="N41" s="598"/>
      <c r="O41" s="498"/>
      <c r="P41" s="472">
        <v>6</v>
      </c>
      <c r="Q41" s="472" t="s">
        <v>3</v>
      </c>
      <c r="R41" s="472">
        <v>4</v>
      </c>
      <c r="S41" s="472" t="s">
        <v>4</v>
      </c>
      <c r="T41" s="472" t="s">
        <v>3060</v>
      </c>
      <c r="U41" s="472" t="s">
        <v>2054</v>
      </c>
      <c r="V41" s="472" t="s">
        <v>3065</v>
      </c>
      <c r="W41" s="511"/>
      <c r="X41" s="511"/>
      <c r="Y41" s="499"/>
      <c r="Z41" s="750" t="s">
        <v>2409</v>
      </c>
      <c r="AA41" s="495"/>
      <c r="AB41" s="494">
        <v>5</v>
      </c>
      <c r="AC41" s="494" t="s">
        <v>3</v>
      </c>
      <c r="AD41" s="494">
        <v>12</v>
      </c>
      <c r="AE41" s="494" t="s">
        <v>4</v>
      </c>
      <c r="AF41" s="494" t="s">
        <v>3060</v>
      </c>
      <c r="AG41" s="494" t="s">
        <v>2446</v>
      </c>
      <c r="AH41" s="494" t="s">
        <v>3077</v>
      </c>
      <c r="AI41" s="497"/>
      <c r="AJ41" s="711"/>
      <c r="AK41" s="712"/>
      <c r="AL41" s="712"/>
      <c r="AM41" s="712"/>
      <c r="AN41" s="713"/>
      <c r="AO41" s="638" t="s">
        <v>2447</v>
      </c>
      <c r="AP41" s="639"/>
      <c r="AQ41" s="639"/>
      <c r="AR41" s="639"/>
      <c r="AS41" s="639"/>
      <c r="AT41" s="639"/>
      <c r="AU41" s="639"/>
      <c r="AV41" s="639"/>
      <c r="AW41" s="640"/>
      <c r="AX41" s="690"/>
      <c r="AY41" s="691"/>
      <c r="AZ41" s="691"/>
      <c r="BA41" s="691"/>
      <c r="BB41" s="691"/>
      <c r="BC41" s="691"/>
      <c r="BD41" s="691"/>
      <c r="BE41" s="692"/>
      <c r="BF41" s="644" t="s">
        <v>2448</v>
      </c>
      <c r="BG41" s="645"/>
      <c r="BH41" s="645"/>
      <c r="BI41" s="645"/>
      <c r="BJ41" s="645"/>
      <c r="BK41" s="645"/>
      <c r="BL41" s="645"/>
      <c r="BM41" s="645"/>
      <c r="BN41" s="646"/>
      <c r="BO41" s="516"/>
      <c r="BP41" s="17">
        <v>5</v>
      </c>
      <c r="BQ41" s="17" t="s">
        <v>3</v>
      </c>
      <c r="BR41" s="76">
        <v>26</v>
      </c>
      <c r="BS41" s="17" t="s">
        <v>4</v>
      </c>
      <c r="BT41" s="17" t="s">
        <v>3060</v>
      </c>
      <c r="BU41" s="17" t="s">
        <v>2446</v>
      </c>
      <c r="BV41" s="17" t="s">
        <v>3077</v>
      </c>
      <c r="BW41" s="516"/>
      <c r="BX41" s="516"/>
      <c r="BY41" s="493"/>
      <c r="BZ41" s="740" t="s">
        <v>2449</v>
      </c>
      <c r="CA41" s="597"/>
      <c r="CB41" s="597"/>
      <c r="CC41" s="598"/>
    </row>
    <row r="42" spans="1:81" ht="12.75" customHeight="1">
      <c r="A42" s="748"/>
      <c r="B42" s="748"/>
      <c r="C42" s="670"/>
      <c r="D42" s="670"/>
      <c r="E42" s="728"/>
      <c r="F42" s="599" t="s">
        <v>2450</v>
      </c>
      <c r="G42" s="600"/>
      <c r="H42" s="600"/>
      <c r="I42" s="600"/>
      <c r="J42" s="600"/>
      <c r="K42" s="600"/>
      <c r="L42" s="600"/>
      <c r="M42" s="600"/>
      <c r="N42" s="601"/>
      <c r="O42" s="486"/>
      <c r="P42" s="52" t="s">
        <v>3078</v>
      </c>
      <c r="Q42" s="488"/>
      <c r="R42" s="488"/>
      <c r="S42" s="488"/>
      <c r="T42" s="488"/>
      <c r="U42" s="488"/>
      <c r="V42" s="488"/>
      <c r="W42" s="488"/>
      <c r="X42" s="488"/>
      <c r="Y42" s="487"/>
      <c r="Z42" s="676"/>
      <c r="AA42" s="495"/>
      <c r="AB42" s="66" t="s">
        <v>3079</v>
      </c>
      <c r="AC42" s="496"/>
      <c r="AD42" s="496"/>
      <c r="AE42" s="496"/>
      <c r="AF42" s="496"/>
      <c r="AG42" s="496"/>
      <c r="AH42" s="496"/>
      <c r="AI42" s="497"/>
      <c r="AJ42" s="711"/>
      <c r="AK42" s="712"/>
      <c r="AL42" s="712"/>
      <c r="AM42" s="712"/>
      <c r="AN42" s="713"/>
      <c r="AO42" s="638" t="s">
        <v>2451</v>
      </c>
      <c r="AP42" s="639"/>
      <c r="AQ42" s="639"/>
      <c r="AR42" s="639"/>
      <c r="AS42" s="639"/>
      <c r="AT42" s="639"/>
      <c r="AU42" s="639"/>
      <c r="AV42" s="639"/>
      <c r="AW42" s="640"/>
      <c r="AX42" s="690"/>
      <c r="AY42" s="691"/>
      <c r="AZ42" s="691"/>
      <c r="BA42" s="691"/>
      <c r="BB42" s="691"/>
      <c r="BC42" s="691"/>
      <c r="BD42" s="691"/>
      <c r="BE42" s="692"/>
      <c r="BF42" s="644" t="s">
        <v>2452</v>
      </c>
      <c r="BG42" s="645"/>
      <c r="BH42" s="645"/>
      <c r="BI42" s="645"/>
      <c r="BJ42" s="645"/>
      <c r="BK42" s="645"/>
      <c r="BL42" s="645"/>
      <c r="BM42" s="645"/>
      <c r="BN42" s="646"/>
      <c r="BO42" s="516"/>
      <c r="BP42" s="52" t="s">
        <v>2394</v>
      </c>
      <c r="BQ42" s="484"/>
      <c r="BR42" s="484"/>
      <c r="BS42" s="484"/>
      <c r="BT42" s="484"/>
      <c r="BU42" s="484"/>
      <c r="BV42" s="484"/>
      <c r="BW42" s="516"/>
      <c r="BX42" s="516"/>
      <c r="BY42" s="493"/>
      <c r="BZ42" s="711"/>
      <c r="CA42" s="712"/>
      <c r="CB42" s="712"/>
      <c r="CC42" s="713"/>
    </row>
    <row r="43" spans="1:81" ht="12.75" customHeight="1">
      <c r="A43" s="748"/>
      <c r="B43" s="748"/>
      <c r="C43" s="670"/>
      <c r="D43" s="670"/>
      <c r="E43" s="728"/>
      <c r="F43" s="596" t="s">
        <v>2438</v>
      </c>
      <c r="G43" s="597"/>
      <c r="H43" s="597"/>
      <c r="I43" s="597"/>
      <c r="J43" s="597"/>
      <c r="K43" s="597"/>
      <c r="L43" s="597"/>
      <c r="M43" s="597"/>
      <c r="N43" s="598"/>
      <c r="O43" s="498"/>
      <c r="P43" s="472">
        <v>6</v>
      </c>
      <c r="Q43" s="472" t="s">
        <v>3</v>
      </c>
      <c r="R43" s="472">
        <v>18</v>
      </c>
      <c r="S43" s="472" t="s">
        <v>4</v>
      </c>
      <c r="T43" s="472" t="s">
        <v>3060</v>
      </c>
      <c r="U43" s="472" t="s">
        <v>2054</v>
      </c>
      <c r="V43" s="472" t="s">
        <v>3065</v>
      </c>
      <c r="W43" s="511"/>
      <c r="X43" s="511"/>
      <c r="Y43" s="499"/>
      <c r="Z43" s="676"/>
      <c r="AA43" s="495"/>
      <c r="AB43" s="496"/>
      <c r="AC43" s="496"/>
      <c r="AD43" s="496"/>
      <c r="AE43" s="496"/>
      <c r="AF43" s="496"/>
      <c r="AG43" s="496"/>
      <c r="AH43" s="496"/>
      <c r="AI43" s="497"/>
      <c r="AJ43" s="711"/>
      <c r="AK43" s="712"/>
      <c r="AL43" s="712"/>
      <c r="AM43" s="712"/>
      <c r="AN43" s="713"/>
      <c r="AO43" s="638" t="s">
        <v>2453</v>
      </c>
      <c r="AP43" s="639"/>
      <c r="AQ43" s="639"/>
      <c r="AR43" s="639"/>
      <c r="AS43" s="639"/>
      <c r="AT43" s="639"/>
      <c r="AU43" s="639"/>
      <c r="AV43" s="639"/>
      <c r="AW43" s="640"/>
      <c r="AX43" s="690"/>
      <c r="AY43" s="691"/>
      <c r="AZ43" s="691"/>
      <c r="BA43" s="691"/>
      <c r="BB43" s="691"/>
      <c r="BC43" s="691"/>
      <c r="BD43" s="691"/>
      <c r="BE43" s="692"/>
      <c r="BF43" s="644" t="s">
        <v>2454</v>
      </c>
      <c r="BG43" s="645"/>
      <c r="BH43" s="645"/>
      <c r="BI43" s="645"/>
      <c r="BJ43" s="645"/>
      <c r="BK43" s="645"/>
      <c r="BL43" s="645"/>
      <c r="BM43" s="645"/>
      <c r="BN43" s="646"/>
      <c r="BO43" s="516"/>
      <c r="BP43" s="484"/>
      <c r="BQ43" s="484"/>
      <c r="BR43" s="484"/>
      <c r="BS43" s="484"/>
      <c r="BT43" s="484"/>
      <c r="BU43" s="484"/>
      <c r="BV43" s="484"/>
      <c r="BW43" s="516"/>
      <c r="BX43" s="516"/>
      <c r="BY43" s="493"/>
      <c r="BZ43" s="711"/>
      <c r="CA43" s="712"/>
      <c r="CB43" s="712"/>
      <c r="CC43" s="713"/>
    </row>
    <row r="44" spans="1:81" ht="12.75" customHeight="1">
      <c r="A44" s="749"/>
      <c r="B44" s="749"/>
      <c r="C44" s="729"/>
      <c r="D44" s="729"/>
      <c r="E44" s="596"/>
      <c r="F44" s="619" t="s">
        <v>2455</v>
      </c>
      <c r="G44" s="620"/>
      <c r="H44" s="620"/>
      <c r="I44" s="620"/>
      <c r="J44" s="620"/>
      <c r="K44" s="620"/>
      <c r="L44" s="620"/>
      <c r="M44" s="620"/>
      <c r="N44" s="621"/>
      <c r="O44" s="492"/>
      <c r="P44" s="52" t="s">
        <v>3080</v>
      </c>
      <c r="Q44" s="516"/>
      <c r="R44" s="516"/>
      <c r="S44" s="516"/>
      <c r="T44" s="516"/>
      <c r="U44" s="516"/>
      <c r="V44" s="516"/>
      <c r="W44" s="516"/>
      <c r="X44" s="516"/>
      <c r="Y44" s="493"/>
      <c r="Z44" s="676"/>
      <c r="AA44" s="495"/>
      <c r="AB44" s="496"/>
      <c r="AC44" s="496"/>
      <c r="AD44" s="496"/>
      <c r="AE44" s="496"/>
      <c r="AF44" s="496"/>
      <c r="AG44" s="496"/>
      <c r="AH44" s="496"/>
      <c r="AI44" s="497"/>
      <c r="AJ44" s="711"/>
      <c r="AK44" s="712"/>
      <c r="AL44" s="712"/>
      <c r="AM44" s="712"/>
      <c r="AN44" s="713"/>
      <c r="AO44" s="19"/>
      <c r="AP44" s="20"/>
      <c r="AQ44" s="20"/>
      <c r="AR44" s="20"/>
      <c r="AS44" s="20"/>
      <c r="AT44" s="20"/>
      <c r="AU44" s="20"/>
      <c r="AV44" s="20"/>
      <c r="AW44" s="60"/>
      <c r="AX44" s="693"/>
      <c r="AY44" s="694"/>
      <c r="AZ44" s="694"/>
      <c r="BA44" s="694"/>
      <c r="BB44" s="694"/>
      <c r="BC44" s="694"/>
      <c r="BD44" s="694"/>
      <c r="BE44" s="695"/>
      <c r="BF44" s="19"/>
      <c r="BG44" s="20"/>
      <c r="BH44" s="20"/>
      <c r="BI44" s="20"/>
      <c r="BJ44" s="20"/>
      <c r="BK44" s="20"/>
      <c r="BL44" s="20"/>
      <c r="BM44" s="20"/>
      <c r="BN44" s="60"/>
      <c r="BO44" s="516"/>
      <c r="BP44" s="52"/>
      <c r="BQ44" s="516"/>
      <c r="BR44" s="516"/>
      <c r="BS44" s="516"/>
      <c r="BT44" s="516"/>
      <c r="BU44" s="516"/>
      <c r="BV44" s="516"/>
      <c r="BW44" s="516"/>
      <c r="BX44" s="516"/>
      <c r="BY44" s="493"/>
      <c r="BZ44" s="714"/>
      <c r="CA44" s="715"/>
      <c r="CB44" s="715"/>
      <c r="CC44" s="716"/>
    </row>
    <row r="45" spans="1:81" ht="12.75" customHeight="1">
      <c r="A45" s="741"/>
      <c r="B45" s="742"/>
      <c r="C45" s="728"/>
      <c r="D45" s="743"/>
      <c r="E45" s="744"/>
      <c r="F45" s="728" t="s">
        <v>2456</v>
      </c>
      <c r="G45" s="743"/>
      <c r="H45" s="743"/>
      <c r="I45" s="743"/>
      <c r="J45" s="743"/>
      <c r="K45" s="743"/>
      <c r="L45" s="743"/>
      <c r="M45" s="743"/>
      <c r="N45" s="744"/>
      <c r="O45" s="745" t="s">
        <v>2457</v>
      </c>
      <c r="P45" s="746"/>
      <c r="Q45" s="746"/>
      <c r="R45" s="746"/>
      <c r="S45" s="746"/>
      <c r="T45" s="746"/>
      <c r="U45" s="746"/>
      <c r="V45" s="746"/>
      <c r="W45" s="746"/>
      <c r="X45" s="746"/>
      <c r="Y45" s="746"/>
      <c r="Z45" s="746"/>
      <c r="AA45" s="746"/>
      <c r="AB45" s="746"/>
      <c r="AC45" s="746"/>
      <c r="AD45" s="746"/>
      <c r="AE45" s="746"/>
      <c r="AF45" s="746"/>
      <c r="AG45" s="746"/>
      <c r="AH45" s="746"/>
      <c r="AI45" s="747"/>
      <c r="AJ45" s="714"/>
      <c r="AK45" s="715"/>
      <c r="AL45" s="715"/>
      <c r="AM45" s="715"/>
      <c r="AN45" s="716"/>
      <c r="AO45" s="67"/>
      <c r="AP45" s="16"/>
      <c r="AQ45" s="16"/>
      <c r="AR45" s="16"/>
      <c r="AS45" s="16"/>
      <c r="AT45" s="16"/>
      <c r="AU45" s="16"/>
      <c r="AV45" s="16"/>
      <c r="AW45" s="68"/>
      <c r="AX45" s="508"/>
      <c r="AY45" s="509"/>
      <c r="AZ45" s="509"/>
      <c r="BA45" s="509"/>
      <c r="BB45" s="509"/>
      <c r="BC45" s="509"/>
      <c r="BD45" s="509"/>
      <c r="BE45" s="510"/>
      <c r="BF45" s="67"/>
      <c r="BG45" s="16"/>
      <c r="BH45" s="16"/>
      <c r="BI45" s="16"/>
      <c r="BJ45" s="16"/>
      <c r="BK45" s="16"/>
      <c r="BL45" s="16"/>
      <c r="BM45" s="16"/>
      <c r="BN45" s="68"/>
      <c r="BO45" s="492"/>
      <c r="BP45" s="52"/>
      <c r="BQ45" s="516"/>
      <c r="BR45" s="516"/>
      <c r="BS45" s="516"/>
      <c r="BT45" s="516"/>
      <c r="BU45" s="516"/>
      <c r="BV45" s="516"/>
      <c r="BW45" s="516"/>
      <c r="BX45" s="516"/>
      <c r="BY45" s="493"/>
      <c r="BZ45" s="596" t="s">
        <v>2458</v>
      </c>
      <c r="CA45" s="597"/>
      <c r="CB45" s="597"/>
      <c r="CC45" s="598"/>
    </row>
    <row r="46" spans="1:81" ht="12.75" customHeight="1">
      <c r="A46" s="596">
        <v>1</v>
      </c>
      <c r="B46" s="598"/>
      <c r="C46" s="596" t="s">
        <v>3081</v>
      </c>
      <c r="D46" s="597"/>
      <c r="E46" s="598"/>
      <c r="F46" s="596" t="s">
        <v>2459</v>
      </c>
      <c r="G46" s="608"/>
      <c r="H46" s="608"/>
      <c r="I46" s="608"/>
      <c r="J46" s="608"/>
      <c r="K46" s="608"/>
      <c r="L46" s="608"/>
      <c r="M46" s="608"/>
      <c r="N46" s="609"/>
      <c r="O46" s="498"/>
      <c r="P46" s="472">
        <v>6</v>
      </c>
      <c r="Q46" s="472" t="s">
        <v>3</v>
      </c>
      <c r="R46" s="472">
        <v>26</v>
      </c>
      <c r="S46" s="472" t="s">
        <v>4</v>
      </c>
      <c r="T46" s="472" t="s">
        <v>3060</v>
      </c>
      <c r="U46" s="472" t="s">
        <v>4</v>
      </c>
      <c r="V46" s="472" t="s">
        <v>3061</v>
      </c>
      <c r="W46" s="511"/>
      <c r="X46" s="511"/>
      <c r="Y46" s="499"/>
      <c r="Z46" s="515" t="s">
        <v>2460</v>
      </c>
      <c r="AA46" s="500"/>
      <c r="AB46" s="470">
        <v>5</v>
      </c>
      <c r="AC46" s="470" t="s">
        <v>3</v>
      </c>
      <c r="AD46" s="470">
        <v>14</v>
      </c>
      <c r="AE46" s="470" t="s">
        <v>4</v>
      </c>
      <c r="AF46" s="470" t="s">
        <v>3060</v>
      </c>
      <c r="AG46" s="470" t="s">
        <v>2054</v>
      </c>
      <c r="AH46" s="470" t="s">
        <v>3065</v>
      </c>
      <c r="AI46" s="502"/>
      <c r="AJ46" s="649" t="s">
        <v>2461</v>
      </c>
      <c r="AK46" s="595"/>
      <c r="AL46" s="595"/>
      <c r="AM46" s="595"/>
      <c r="AN46" s="594"/>
      <c r="AO46" s="593" t="s">
        <v>2462</v>
      </c>
      <c r="AP46" s="595"/>
      <c r="AQ46" s="595"/>
      <c r="AR46" s="595"/>
      <c r="AS46" s="595"/>
      <c r="AT46" s="595"/>
      <c r="AU46" s="595"/>
      <c r="AV46" s="595"/>
      <c r="AW46" s="594"/>
      <c r="AX46" s="633" t="s">
        <v>2463</v>
      </c>
      <c r="AY46" s="634"/>
      <c r="AZ46" s="634"/>
      <c r="BA46" s="634"/>
      <c r="BB46" s="634"/>
      <c r="BC46" s="634"/>
      <c r="BD46" s="634"/>
      <c r="BE46" s="635"/>
      <c r="BF46" s="57"/>
      <c r="BG46" s="58"/>
      <c r="BH46" s="58"/>
      <c r="BI46" s="58"/>
      <c r="BJ46" s="58"/>
      <c r="BK46" s="58"/>
      <c r="BL46" s="58"/>
      <c r="BM46" s="58"/>
      <c r="BN46" s="59"/>
      <c r="BO46" s="498"/>
      <c r="BP46" s="472"/>
      <c r="BQ46" s="472"/>
      <c r="BR46" s="472"/>
      <c r="BS46" s="472"/>
      <c r="BT46" s="472"/>
      <c r="BU46" s="472"/>
      <c r="BV46" s="472"/>
      <c r="BW46" s="511"/>
      <c r="BX46" s="511"/>
      <c r="BY46" s="499"/>
      <c r="BZ46" s="596" t="s">
        <v>2464</v>
      </c>
      <c r="CA46" s="597"/>
      <c r="CB46" s="597"/>
      <c r="CC46" s="598"/>
    </row>
    <row r="47" spans="1:81" ht="12.75" customHeight="1">
      <c r="A47" s="610"/>
      <c r="B47" s="612"/>
      <c r="C47" s="610"/>
      <c r="D47" s="611"/>
      <c r="E47" s="612"/>
      <c r="F47" s="610" t="s">
        <v>3082</v>
      </c>
      <c r="G47" s="611"/>
      <c r="H47" s="611"/>
      <c r="I47" s="611"/>
      <c r="J47" s="611"/>
      <c r="K47" s="611"/>
      <c r="L47" s="611"/>
      <c r="M47" s="611"/>
      <c r="N47" s="612"/>
      <c r="O47" s="486"/>
      <c r="P47" s="61" t="s">
        <v>3083</v>
      </c>
      <c r="Q47" s="488"/>
      <c r="R47" s="488"/>
      <c r="S47" s="488"/>
      <c r="T47" s="488"/>
      <c r="U47" s="488"/>
      <c r="V47" s="488"/>
      <c r="W47" s="488"/>
      <c r="X47" s="488"/>
      <c r="Y47" s="487"/>
      <c r="Z47" s="507" t="s">
        <v>2465</v>
      </c>
      <c r="AA47" s="489"/>
      <c r="AB47" s="77" t="s">
        <v>3084</v>
      </c>
      <c r="AC47" s="490"/>
      <c r="AD47" s="490"/>
      <c r="AE47" s="490"/>
      <c r="AF47" s="490"/>
      <c r="AG47" s="490"/>
      <c r="AH47" s="490"/>
      <c r="AI47" s="491"/>
      <c r="AJ47" s="604" t="s">
        <v>2466</v>
      </c>
      <c r="AK47" s="606"/>
      <c r="AL47" s="606"/>
      <c r="AM47" s="606"/>
      <c r="AN47" s="605"/>
      <c r="AO47" s="604" t="s">
        <v>2467</v>
      </c>
      <c r="AP47" s="606"/>
      <c r="AQ47" s="606"/>
      <c r="AR47" s="606"/>
      <c r="AS47" s="606"/>
      <c r="AT47" s="606"/>
      <c r="AU47" s="606"/>
      <c r="AV47" s="606"/>
      <c r="AW47" s="605"/>
      <c r="AX47" s="661"/>
      <c r="AY47" s="662"/>
      <c r="AZ47" s="662"/>
      <c r="BA47" s="662"/>
      <c r="BB47" s="662"/>
      <c r="BC47" s="662"/>
      <c r="BD47" s="662"/>
      <c r="BE47" s="663"/>
      <c r="BF47" s="19"/>
      <c r="BG47" s="20"/>
      <c r="BH47" s="20"/>
      <c r="BI47" s="20"/>
      <c r="BJ47" s="20"/>
      <c r="BK47" s="20"/>
      <c r="BL47" s="20"/>
      <c r="BM47" s="20"/>
      <c r="BN47" s="60"/>
      <c r="BO47" s="486"/>
      <c r="BP47" s="61"/>
      <c r="BQ47" s="488"/>
      <c r="BR47" s="488"/>
      <c r="BS47" s="488"/>
      <c r="BT47" s="488"/>
      <c r="BU47" s="488"/>
      <c r="BV47" s="488"/>
      <c r="BW47" s="488"/>
      <c r="BX47" s="488"/>
      <c r="BY47" s="487"/>
      <c r="BZ47" s="735"/>
      <c r="CA47" s="736"/>
      <c r="CB47" s="736"/>
      <c r="CC47" s="737"/>
    </row>
    <row r="48" spans="1:81" ht="12.75" customHeight="1">
      <c r="A48" s="647"/>
      <c r="B48" s="739"/>
      <c r="C48" s="596"/>
      <c r="D48" s="753"/>
      <c r="E48" s="754"/>
      <c r="F48" s="740" t="s">
        <v>2468</v>
      </c>
      <c r="G48" s="753"/>
      <c r="H48" s="753"/>
      <c r="I48" s="753"/>
      <c r="J48" s="753"/>
      <c r="K48" s="753"/>
      <c r="L48" s="753"/>
      <c r="M48" s="753"/>
      <c r="N48" s="754"/>
      <c r="O48" s="500"/>
      <c r="P48" s="472">
        <v>5</v>
      </c>
      <c r="Q48" s="472" t="s">
        <v>3</v>
      </c>
      <c r="R48" s="472">
        <v>15</v>
      </c>
      <c r="S48" s="472" t="s">
        <v>4</v>
      </c>
      <c r="T48" s="472" t="s">
        <v>3060</v>
      </c>
      <c r="U48" s="472" t="s">
        <v>4</v>
      </c>
      <c r="V48" s="472" t="s">
        <v>3061</v>
      </c>
      <c r="W48" s="78" t="s">
        <v>2469</v>
      </c>
      <c r="X48" s="472"/>
      <c r="Y48" s="499"/>
      <c r="Z48" s="664" t="s">
        <v>2474</v>
      </c>
      <c r="AA48" s="79"/>
      <c r="AB48" s="756" t="s">
        <v>2470</v>
      </c>
      <c r="AC48" s="738"/>
      <c r="AD48" s="738"/>
      <c r="AE48" s="738"/>
      <c r="AF48" s="738"/>
      <c r="AG48" s="738"/>
      <c r="AH48" s="738"/>
      <c r="AI48" s="502"/>
      <c r="AJ48" s="477"/>
      <c r="AK48" s="478"/>
      <c r="AL48" s="478"/>
      <c r="AM48" s="478"/>
      <c r="AN48" s="479"/>
      <c r="AO48" s="758" t="s">
        <v>2471</v>
      </c>
      <c r="AP48" s="738"/>
      <c r="AQ48" s="738"/>
      <c r="AR48" s="738"/>
      <c r="AS48" s="738"/>
      <c r="AT48" s="738"/>
      <c r="AU48" s="738"/>
      <c r="AV48" s="738"/>
      <c r="AW48" s="739"/>
      <c r="AX48" s="633" t="s">
        <v>2472</v>
      </c>
      <c r="AY48" s="634"/>
      <c r="AZ48" s="634"/>
      <c r="BA48" s="634"/>
      <c r="BB48" s="634"/>
      <c r="BC48" s="634"/>
      <c r="BD48" s="634"/>
      <c r="BE48" s="635"/>
      <c r="BF48" s="633" t="s">
        <v>2473</v>
      </c>
      <c r="BG48" s="634"/>
      <c r="BH48" s="634"/>
      <c r="BI48" s="634"/>
      <c r="BJ48" s="634"/>
      <c r="BK48" s="634"/>
      <c r="BL48" s="634"/>
      <c r="BM48" s="634"/>
      <c r="BN48" s="635"/>
      <c r="BO48" s="498"/>
      <c r="BP48" s="696" t="s">
        <v>2474</v>
      </c>
      <c r="BQ48" s="738"/>
      <c r="BR48" s="738"/>
      <c r="BS48" s="738"/>
      <c r="BT48" s="511"/>
      <c r="BU48" s="511"/>
      <c r="BV48" s="511"/>
      <c r="BW48" s="511"/>
      <c r="BX48" s="511"/>
      <c r="BY48" s="499"/>
      <c r="BZ48" s="649" t="s">
        <v>2475</v>
      </c>
      <c r="CA48" s="595"/>
      <c r="CB48" s="595"/>
      <c r="CC48" s="594"/>
    </row>
    <row r="49" spans="1:81" ht="12.75" customHeight="1">
      <c r="A49" s="636"/>
      <c r="B49" s="751"/>
      <c r="C49" s="619"/>
      <c r="D49" s="712"/>
      <c r="E49" s="713"/>
      <c r="F49" s="711"/>
      <c r="G49" s="755"/>
      <c r="H49" s="755"/>
      <c r="I49" s="755"/>
      <c r="J49" s="755"/>
      <c r="K49" s="755"/>
      <c r="L49" s="755"/>
      <c r="M49" s="755"/>
      <c r="N49" s="713"/>
      <c r="O49" s="495"/>
      <c r="P49" s="484">
        <v>6</v>
      </c>
      <c r="Q49" s="484" t="s">
        <v>3</v>
      </c>
      <c r="R49" s="484">
        <v>25</v>
      </c>
      <c r="S49" s="516" t="s">
        <v>4</v>
      </c>
      <c r="T49" s="516" t="s">
        <v>3060</v>
      </c>
      <c r="U49" s="516" t="s">
        <v>2054</v>
      </c>
      <c r="V49" s="516" t="s">
        <v>3065</v>
      </c>
      <c r="W49" s="65" t="s">
        <v>32</v>
      </c>
      <c r="X49" s="516"/>
      <c r="Y49" s="493"/>
      <c r="Z49" s="676"/>
      <c r="AA49" s="66"/>
      <c r="AB49" s="757"/>
      <c r="AC49" s="757"/>
      <c r="AD49" s="757"/>
      <c r="AE49" s="757"/>
      <c r="AF49" s="757"/>
      <c r="AG49" s="757"/>
      <c r="AH49" s="757"/>
      <c r="AI49" s="497"/>
      <c r="AJ49" s="520"/>
      <c r="AK49" s="513"/>
      <c r="AL49" s="513"/>
      <c r="AM49" s="513"/>
      <c r="AN49" s="514"/>
      <c r="AO49" s="759"/>
      <c r="AP49" s="757"/>
      <c r="AQ49" s="757"/>
      <c r="AR49" s="757"/>
      <c r="AS49" s="757"/>
      <c r="AT49" s="757"/>
      <c r="AU49" s="757"/>
      <c r="AV49" s="757"/>
      <c r="AW49" s="751"/>
      <c r="AX49" s="644"/>
      <c r="AY49" s="645"/>
      <c r="AZ49" s="645"/>
      <c r="BA49" s="645"/>
      <c r="BB49" s="645"/>
      <c r="BC49" s="645"/>
      <c r="BD49" s="645"/>
      <c r="BE49" s="646"/>
      <c r="BF49" s="644"/>
      <c r="BG49" s="645"/>
      <c r="BH49" s="645"/>
      <c r="BI49" s="645"/>
      <c r="BJ49" s="645"/>
      <c r="BK49" s="645"/>
      <c r="BL49" s="645"/>
      <c r="BM49" s="645"/>
      <c r="BN49" s="646"/>
      <c r="BO49" s="492"/>
      <c r="BP49" s="760"/>
      <c r="BQ49" s="761"/>
      <c r="BR49" s="761"/>
      <c r="BS49" s="761"/>
      <c r="BT49" s="516"/>
      <c r="BU49" s="516"/>
      <c r="BV49" s="516"/>
      <c r="BW49" s="516"/>
      <c r="BX49" s="516"/>
      <c r="BY49" s="493"/>
      <c r="BZ49" s="711"/>
      <c r="CA49" s="755"/>
      <c r="CB49" s="755"/>
      <c r="CC49" s="713"/>
    </row>
    <row r="50" spans="1:81" ht="12.75" customHeight="1">
      <c r="A50" s="752"/>
      <c r="B50" s="626"/>
      <c r="C50" s="714"/>
      <c r="D50" s="715"/>
      <c r="E50" s="716"/>
      <c r="F50" s="714"/>
      <c r="G50" s="715"/>
      <c r="H50" s="715"/>
      <c r="I50" s="715"/>
      <c r="J50" s="715"/>
      <c r="K50" s="715"/>
      <c r="L50" s="715"/>
      <c r="M50" s="715"/>
      <c r="N50" s="716"/>
      <c r="O50" s="489"/>
      <c r="P50" s="475">
        <v>7</v>
      </c>
      <c r="Q50" s="475" t="s">
        <v>3</v>
      </c>
      <c r="R50" s="475">
        <v>3</v>
      </c>
      <c r="S50" s="488" t="s">
        <v>4</v>
      </c>
      <c r="T50" s="488" t="s">
        <v>3060</v>
      </c>
      <c r="U50" s="488" t="s">
        <v>4</v>
      </c>
      <c r="V50" s="488" t="s">
        <v>3061</v>
      </c>
      <c r="W50" s="55" t="s">
        <v>31</v>
      </c>
      <c r="X50" s="488"/>
      <c r="Y50" s="491"/>
      <c r="Z50" s="665"/>
      <c r="AA50" s="77"/>
      <c r="AB50" s="625"/>
      <c r="AC50" s="625"/>
      <c r="AD50" s="625"/>
      <c r="AE50" s="625"/>
      <c r="AF50" s="625"/>
      <c r="AG50" s="625"/>
      <c r="AH50" s="625"/>
      <c r="AI50" s="491"/>
      <c r="AJ50" s="480"/>
      <c r="AK50" s="481"/>
      <c r="AL50" s="481"/>
      <c r="AM50" s="481"/>
      <c r="AN50" s="482"/>
      <c r="AO50" s="752"/>
      <c r="AP50" s="625"/>
      <c r="AQ50" s="625"/>
      <c r="AR50" s="625"/>
      <c r="AS50" s="625"/>
      <c r="AT50" s="625"/>
      <c r="AU50" s="625"/>
      <c r="AV50" s="625"/>
      <c r="AW50" s="626"/>
      <c r="AX50" s="630"/>
      <c r="AY50" s="631"/>
      <c r="AZ50" s="631"/>
      <c r="BA50" s="631"/>
      <c r="BB50" s="631"/>
      <c r="BC50" s="631"/>
      <c r="BD50" s="631"/>
      <c r="BE50" s="632"/>
      <c r="BF50" s="630"/>
      <c r="BG50" s="631"/>
      <c r="BH50" s="631"/>
      <c r="BI50" s="631"/>
      <c r="BJ50" s="631"/>
      <c r="BK50" s="631"/>
      <c r="BL50" s="631"/>
      <c r="BM50" s="631"/>
      <c r="BN50" s="632"/>
      <c r="BO50" s="486"/>
      <c r="BP50" s="625"/>
      <c r="BQ50" s="625"/>
      <c r="BR50" s="625"/>
      <c r="BS50" s="625"/>
      <c r="BT50" s="488"/>
      <c r="BU50" s="488"/>
      <c r="BV50" s="488"/>
      <c r="BW50" s="488"/>
      <c r="BX50" s="488"/>
      <c r="BY50" s="487"/>
      <c r="BZ50" s="714"/>
      <c r="CA50" s="715"/>
      <c r="CB50" s="715"/>
      <c r="CC50" s="716"/>
    </row>
    <row r="51" spans="1:81" ht="13.5" customHeight="1">
      <c r="A51" s="636"/>
      <c r="B51" s="637"/>
      <c r="C51" s="619"/>
      <c r="D51" s="620"/>
      <c r="E51" s="621"/>
      <c r="F51" s="619" t="s">
        <v>2438</v>
      </c>
      <c r="G51" s="620"/>
      <c r="H51" s="620"/>
      <c r="I51" s="620"/>
      <c r="J51" s="620"/>
      <c r="K51" s="620"/>
      <c r="L51" s="620"/>
      <c r="M51" s="620"/>
      <c r="N51" s="621"/>
      <c r="O51" s="492"/>
      <c r="P51" s="484">
        <v>8</v>
      </c>
      <c r="Q51" s="484" t="s">
        <v>3</v>
      </c>
      <c r="R51" s="484">
        <v>2</v>
      </c>
      <c r="S51" s="484" t="s">
        <v>4</v>
      </c>
      <c r="T51" s="484" t="s">
        <v>3060</v>
      </c>
      <c r="U51" s="484" t="s">
        <v>2416</v>
      </c>
      <c r="V51" s="484" t="s">
        <v>3070</v>
      </c>
      <c r="W51" s="620" t="s">
        <v>2429</v>
      </c>
      <c r="X51" s="717"/>
      <c r="Y51" s="718"/>
      <c r="Z51" s="506" t="s">
        <v>2476</v>
      </c>
      <c r="AA51" s="495"/>
      <c r="AB51" s="595">
        <v>6</v>
      </c>
      <c r="AC51" s="595" t="s">
        <v>3</v>
      </c>
      <c r="AD51" s="595">
        <v>21</v>
      </c>
      <c r="AE51" s="595" t="s">
        <v>4</v>
      </c>
      <c r="AF51" s="595" t="s">
        <v>3060</v>
      </c>
      <c r="AG51" s="595" t="s">
        <v>2416</v>
      </c>
      <c r="AH51" s="595" t="s">
        <v>3070</v>
      </c>
      <c r="AI51" s="497"/>
      <c r="AJ51" s="638" t="s">
        <v>2431</v>
      </c>
      <c r="AK51" s="639"/>
      <c r="AL51" s="639"/>
      <c r="AM51" s="639"/>
      <c r="AN51" s="640"/>
      <c r="AO51" s="638" t="s">
        <v>2477</v>
      </c>
      <c r="AP51" s="639"/>
      <c r="AQ51" s="639"/>
      <c r="AR51" s="639"/>
      <c r="AS51" s="639"/>
      <c r="AT51" s="639"/>
      <c r="AU51" s="639"/>
      <c r="AV51" s="639"/>
      <c r="AW51" s="640"/>
      <c r="AX51" s="644" t="s">
        <v>2478</v>
      </c>
      <c r="AY51" s="645"/>
      <c r="AZ51" s="645"/>
      <c r="BA51" s="645"/>
      <c r="BB51" s="645"/>
      <c r="BC51" s="645"/>
      <c r="BD51" s="645"/>
      <c r="BE51" s="646"/>
      <c r="BF51" s="644" t="s">
        <v>2433</v>
      </c>
      <c r="BG51" s="645"/>
      <c r="BH51" s="645"/>
      <c r="BI51" s="645"/>
      <c r="BJ51" s="645"/>
      <c r="BK51" s="645"/>
      <c r="BL51" s="645"/>
      <c r="BM51" s="645"/>
      <c r="BN51" s="646"/>
      <c r="BO51" s="492"/>
      <c r="BP51" s="484"/>
      <c r="BQ51" s="484"/>
      <c r="BR51" s="484"/>
      <c r="BS51" s="484"/>
      <c r="BT51" s="484"/>
      <c r="BU51" s="484"/>
      <c r="BV51" s="484"/>
      <c r="BW51" s="620"/>
      <c r="BX51" s="717"/>
      <c r="BY51" s="718"/>
      <c r="BZ51" s="619" t="s">
        <v>2395</v>
      </c>
      <c r="CA51" s="620"/>
      <c r="CB51" s="620"/>
      <c r="CC51" s="621"/>
    </row>
    <row r="52" spans="1:81" ht="13.5" customHeight="1">
      <c r="A52" s="622"/>
      <c r="B52" s="623"/>
      <c r="C52" s="599"/>
      <c r="D52" s="600"/>
      <c r="E52" s="601"/>
      <c r="F52" s="599" t="s">
        <v>2479</v>
      </c>
      <c r="G52" s="600"/>
      <c r="H52" s="600"/>
      <c r="I52" s="600"/>
      <c r="J52" s="600"/>
      <c r="K52" s="600"/>
      <c r="L52" s="600"/>
      <c r="M52" s="600"/>
      <c r="N52" s="601"/>
      <c r="O52" s="486"/>
      <c r="P52" s="624" t="s">
        <v>2480</v>
      </c>
      <c r="Q52" s="624"/>
      <c r="R52" s="624"/>
      <c r="S52" s="624"/>
      <c r="T52" s="624"/>
      <c r="U52" s="624"/>
      <c r="V52" s="624"/>
      <c r="W52" s="624"/>
      <c r="X52" s="624"/>
      <c r="Y52" s="623"/>
      <c r="Z52" s="507" t="s">
        <v>2481</v>
      </c>
      <c r="AA52" s="489"/>
      <c r="AB52" s="606"/>
      <c r="AC52" s="606"/>
      <c r="AD52" s="606"/>
      <c r="AE52" s="606"/>
      <c r="AF52" s="606"/>
      <c r="AG52" s="606"/>
      <c r="AH52" s="606"/>
      <c r="AI52" s="491"/>
      <c r="AJ52" s="604" t="s">
        <v>2435</v>
      </c>
      <c r="AK52" s="606"/>
      <c r="AL52" s="606"/>
      <c r="AM52" s="606"/>
      <c r="AN52" s="605"/>
      <c r="AO52" s="604" t="s">
        <v>2482</v>
      </c>
      <c r="AP52" s="606"/>
      <c r="AQ52" s="606"/>
      <c r="AR52" s="606"/>
      <c r="AS52" s="606"/>
      <c r="AT52" s="606"/>
      <c r="AU52" s="606"/>
      <c r="AV52" s="606"/>
      <c r="AW52" s="605"/>
      <c r="AX52" s="630" t="s">
        <v>2483</v>
      </c>
      <c r="AY52" s="631"/>
      <c r="AZ52" s="631"/>
      <c r="BA52" s="631"/>
      <c r="BB52" s="631"/>
      <c r="BC52" s="631"/>
      <c r="BD52" s="631"/>
      <c r="BE52" s="632"/>
      <c r="BF52" s="630"/>
      <c r="BG52" s="631"/>
      <c r="BH52" s="631"/>
      <c r="BI52" s="631"/>
      <c r="BJ52" s="631"/>
      <c r="BK52" s="631"/>
      <c r="BL52" s="631"/>
      <c r="BM52" s="631"/>
      <c r="BN52" s="632"/>
      <c r="BO52" s="486"/>
      <c r="BP52" s="624"/>
      <c r="BQ52" s="624"/>
      <c r="BR52" s="624"/>
      <c r="BS52" s="624"/>
      <c r="BT52" s="624"/>
      <c r="BU52" s="624"/>
      <c r="BV52" s="624"/>
      <c r="BW52" s="624"/>
      <c r="BX52" s="624"/>
      <c r="BY52" s="623"/>
      <c r="BZ52" s="599"/>
      <c r="CA52" s="600"/>
      <c r="CB52" s="600"/>
      <c r="CC52" s="601"/>
    </row>
    <row r="53" spans="1:81" ht="13.5" customHeight="1">
      <c r="A53" s="520"/>
      <c r="B53" s="514"/>
      <c r="C53" s="596">
        <v>19</v>
      </c>
      <c r="D53" s="597"/>
      <c r="E53" s="598"/>
      <c r="F53" s="740" t="s">
        <v>2484</v>
      </c>
      <c r="G53" s="597"/>
      <c r="H53" s="597"/>
      <c r="I53" s="597"/>
      <c r="J53" s="597"/>
      <c r="K53" s="597"/>
      <c r="L53" s="597"/>
      <c r="M53" s="597"/>
      <c r="N53" s="598"/>
      <c r="O53" s="492"/>
      <c r="P53" s="484">
        <v>8</v>
      </c>
      <c r="Q53" s="516" t="s">
        <v>3</v>
      </c>
      <c r="R53" s="516">
        <v>15</v>
      </c>
      <c r="S53" s="516" t="s">
        <v>4</v>
      </c>
      <c r="T53" s="516" t="s">
        <v>3060</v>
      </c>
      <c r="U53" s="516" t="s">
        <v>3</v>
      </c>
      <c r="V53" s="516" t="s">
        <v>3063</v>
      </c>
      <c r="W53" s="696" t="s">
        <v>2485</v>
      </c>
      <c r="X53" s="738"/>
      <c r="Y53" s="739"/>
      <c r="Z53" s="503" t="s">
        <v>2409</v>
      </c>
      <c r="AA53" s="500"/>
      <c r="AB53" s="470">
        <v>5</v>
      </c>
      <c r="AC53" s="470" t="s">
        <v>3</v>
      </c>
      <c r="AD53" s="470">
        <v>31</v>
      </c>
      <c r="AE53" s="470" t="s">
        <v>4</v>
      </c>
      <c r="AF53" s="470" t="s">
        <v>3060</v>
      </c>
      <c r="AG53" s="470" t="s">
        <v>2416</v>
      </c>
      <c r="AH53" s="470" t="s">
        <v>3070</v>
      </c>
      <c r="AI53" s="502"/>
      <c r="AJ53" s="593" t="s">
        <v>2486</v>
      </c>
      <c r="AK53" s="595"/>
      <c r="AL53" s="595"/>
      <c r="AM53" s="595"/>
      <c r="AN53" s="594"/>
      <c r="AO53" s="638" t="s">
        <v>2487</v>
      </c>
      <c r="AP53" s="762"/>
      <c r="AQ53" s="762"/>
      <c r="AR53" s="762"/>
      <c r="AS53" s="762"/>
      <c r="AT53" s="762"/>
      <c r="AU53" s="762"/>
      <c r="AV53" s="762"/>
      <c r="AW53" s="763"/>
      <c r="AX53" s="633" t="s">
        <v>2472</v>
      </c>
      <c r="AY53" s="634"/>
      <c r="AZ53" s="634"/>
      <c r="BA53" s="634"/>
      <c r="BB53" s="634"/>
      <c r="BC53" s="634"/>
      <c r="BD53" s="634"/>
      <c r="BE53" s="635"/>
      <c r="BF53" s="633" t="s">
        <v>2488</v>
      </c>
      <c r="BG53" s="634"/>
      <c r="BH53" s="634"/>
      <c r="BI53" s="634"/>
      <c r="BJ53" s="634"/>
      <c r="BK53" s="634"/>
      <c r="BL53" s="634"/>
      <c r="BM53" s="634"/>
      <c r="BN53" s="635"/>
      <c r="BO53" s="516"/>
      <c r="BP53" s="52"/>
      <c r="BQ53" s="516"/>
      <c r="BR53" s="516"/>
      <c r="BS53" s="516"/>
      <c r="BT53" s="516"/>
      <c r="BU53" s="516"/>
      <c r="BV53" s="516"/>
      <c r="BW53" s="516"/>
      <c r="BX53" s="516"/>
      <c r="BY53" s="493"/>
      <c r="BZ53" s="619" t="s">
        <v>2489</v>
      </c>
      <c r="CA53" s="620"/>
      <c r="CB53" s="620"/>
      <c r="CC53" s="621"/>
    </row>
    <row r="54" spans="1:81" ht="13.5" customHeight="1">
      <c r="A54" s="520"/>
      <c r="B54" s="514"/>
      <c r="C54" s="599"/>
      <c r="D54" s="600"/>
      <c r="E54" s="601"/>
      <c r="F54" s="714"/>
      <c r="G54" s="715"/>
      <c r="H54" s="715"/>
      <c r="I54" s="715"/>
      <c r="J54" s="715"/>
      <c r="K54" s="715"/>
      <c r="L54" s="715"/>
      <c r="M54" s="715"/>
      <c r="N54" s="716"/>
      <c r="O54" s="492"/>
      <c r="P54" s="484">
        <v>8</v>
      </c>
      <c r="Q54" s="516" t="s">
        <v>3</v>
      </c>
      <c r="R54" s="516">
        <v>16</v>
      </c>
      <c r="S54" s="516" t="s">
        <v>4</v>
      </c>
      <c r="T54" s="516" t="s">
        <v>3060</v>
      </c>
      <c r="U54" s="516" t="s">
        <v>2416</v>
      </c>
      <c r="V54" s="516" t="s">
        <v>3070</v>
      </c>
      <c r="W54" s="760" t="s">
        <v>2485</v>
      </c>
      <c r="X54" s="761"/>
      <c r="Y54" s="751"/>
      <c r="Z54" s="507" t="s">
        <v>2490</v>
      </c>
      <c r="AA54" s="489"/>
      <c r="AB54" s="77" t="s">
        <v>2491</v>
      </c>
      <c r="AC54" s="490"/>
      <c r="AD54" s="490"/>
      <c r="AE54" s="490"/>
      <c r="AF54" s="490"/>
      <c r="AG54" s="490"/>
      <c r="AH54" s="490"/>
      <c r="AI54" s="491"/>
      <c r="AJ54" s="604" t="s">
        <v>2492</v>
      </c>
      <c r="AK54" s="606"/>
      <c r="AL54" s="606"/>
      <c r="AM54" s="606"/>
      <c r="AN54" s="605"/>
      <c r="AO54" s="764"/>
      <c r="AP54" s="765"/>
      <c r="AQ54" s="765"/>
      <c r="AR54" s="765"/>
      <c r="AS54" s="765"/>
      <c r="AT54" s="765"/>
      <c r="AU54" s="765"/>
      <c r="AV54" s="765"/>
      <c r="AW54" s="766"/>
      <c r="AX54" s="630"/>
      <c r="AY54" s="631"/>
      <c r="AZ54" s="631"/>
      <c r="BA54" s="631"/>
      <c r="BB54" s="631"/>
      <c r="BC54" s="631"/>
      <c r="BD54" s="631"/>
      <c r="BE54" s="632"/>
      <c r="BF54" s="630" t="s">
        <v>2493</v>
      </c>
      <c r="BG54" s="631"/>
      <c r="BH54" s="631"/>
      <c r="BI54" s="631"/>
      <c r="BJ54" s="631"/>
      <c r="BK54" s="631"/>
      <c r="BL54" s="631"/>
      <c r="BM54" s="631"/>
      <c r="BN54" s="632"/>
      <c r="BO54" s="516"/>
      <c r="BP54" s="52"/>
      <c r="BQ54" s="516"/>
      <c r="BR54" s="516"/>
      <c r="BS54" s="516"/>
      <c r="BT54" s="516"/>
      <c r="BU54" s="516"/>
      <c r="BV54" s="516"/>
      <c r="BW54" s="516"/>
      <c r="BX54" s="516"/>
      <c r="BY54" s="493"/>
      <c r="BZ54" s="619"/>
      <c r="CA54" s="620"/>
      <c r="CB54" s="620"/>
      <c r="CC54" s="621"/>
    </row>
    <row r="55" spans="1:81" ht="15" customHeight="1">
      <c r="A55" s="596" t="s">
        <v>3085</v>
      </c>
      <c r="B55" s="598"/>
      <c r="C55" s="596" t="s">
        <v>3086</v>
      </c>
      <c r="D55" s="597"/>
      <c r="E55" s="598"/>
      <c r="F55" s="596" t="s">
        <v>2399</v>
      </c>
      <c r="G55" s="597"/>
      <c r="H55" s="597"/>
      <c r="I55" s="597"/>
      <c r="J55" s="597"/>
      <c r="K55" s="597"/>
      <c r="L55" s="597"/>
      <c r="M55" s="597"/>
      <c r="N55" s="598"/>
      <c r="O55" s="498"/>
      <c r="P55" s="472">
        <v>8</v>
      </c>
      <c r="Q55" s="472" t="s">
        <v>3</v>
      </c>
      <c r="R55" s="472">
        <v>22</v>
      </c>
      <c r="S55" s="472" t="s">
        <v>4</v>
      </c>
      <c r="T55" s="472" t="s">
        <v>3060</v>
      </c>
      <c r="U55" s="472" t="s">
        <v>3</v>
      </c>
      <c r="V55" s="472" t="s">
        <v>3063</v>
      </c>
      <c r="W55" s="511"/>
      <c r="X55" s="511"/>
      <c r="Y55" s="499"/>
      <c r="Z55" s="750" t="s">
        <v>2494</v>
      </c>
      <c r="AA55" s="500"/>
      <c r="AB55" s="470">
        <v>6</v>
      </c>
      <c r="AC55" s="470" t="s">
        <v>3</v>
      </c>
      <c r="AD55" s="470">
        <v>28</v>
      </c>
      <c r="AE55" s="470" t="s">
        <v>4</v>
      </c>
      <c r="AF55" s="470" t="s">
        <v>3060</v>
      </c>
      <c r="AG55" s="470" t="s">
        <v>2416</v>
      </c>
      <c r="AH55" s="470" t="s">
        <v>3070</v>
      </c>
      <c r="AI55" s="502"/>
      <c r="AJ55" s="593" t="s">
        <v>2406</v>
      </c>
      <c r="AK55" s="595"/>
      <c r="AL55" s="595"/>
      <c r="AM55" s="595"/>
      <c r="AN55" s="594"/>
      <c r="AO55" s="593" t="s">
        <v>2444</v>
      </c>
      <c r="AP55" s="595"/>
      <c r="AQ55" s="595"/>
      <c r="AR55" s="595"/>
      <c r="AS55" s="595"/>
      <c r="AT55" s="595"/>
      <c r="AU55" s="595"/>
      <c r="AV55" s="595"/>
      <c r="AW55" s="594"/>
      <c r="AX55" s="633" t="s">
        <v>2495</v>
      </c>
      <c r="AY55" s="634"/>
      <c r="AZ55" s="634"/>
      <c r="BA55" s="634"/>
      <c r="BB55" s="634"/>
      <c r="BC55" s="634"/>
      <c r="BD55" s="634"/>
      <c r="BE55" s="635"/>
      <c r="BF55" s="633" t="s">
        <v>2496</v>
      </c>
      <c r="BG55" s="634"/>
      <c r="BH55" s="634"/>
      <c r="BI55" s="634"/>
      <c r="BJ55" s="634"/>
      <c r="BK55" s="634"/>
      <c r="BL55" s="634"/>
      <c r="BM55" s="634"/>
      <c r="BN55" s="635"/>
      <c r="BO55" s="498"/>
      <c r="BP55" s="472">
        <v>7</v>
      </c>
      <c r="BQ55" s="472" t="s">
        <v>3</v>
      </c>
      <c r="BR55" s="472">
        <v>5</v>
      </c>
      <c r="BS55" s="472" t="s">
        <v>4</v>
      </c>
      <c r="BT55" s="472" t="s">
        <v>3060</v>
      </c>
      <c r="BU55" s="472" t="s">
        <v>2416</v>
      </c>
      <c r="BV55" s="472" t="s">
        <v>3070</v>
      </c>
      <c r="BW55" s="511"/>
      <c r="BX55" s="511"/>
      <c r="BY55" s="499"/>
      <c r="BZ55" s="596" t="s">
        <v>2497</v>
      </c>
      <c r="CA55" s="597"/>
      <c r="CB55" s="597"/>
      <c r="CC55" s="598"/>
    </row>
    <row r="56" spans="1:81" ht="15" customHeight="1">
      <c r="A56" s="599"/>
      <c r="B56" s="601"/>
      <c r="C56" s="599"/>
      <c r="D56" s="600"/>
      <c r="E56" s="601"/>
      <c r="F56" s="599" t="s">
        <v>2498</v>
      </c>
      <c r="G56" s="600"/>
      <c r="H56" s="600"/>
      <c r="I56" s="600"/>
      <c r="J56" s="600"/>
      <c r="K56" s="600"/>
      <c r="L56" s="600"/>
      <c r="M56" s="600"/>
      <c r="N56" s="601"/>
      <c r="O56" s="486"/>
      <c r="P56" s="61" t="s">
        <v>3087</v>
      </c>
      <c r="Q56" s="488"/>
      <c r="R56" s="488"/>
      <c r="S56" s="488"/>
      <c r="T56" s="488"/>
      <c r="U56" s="488"/>
      <c r="V56" s="488"/>
      <c r="W56" s="488"/>
      <c r="X56" s="488"/>
      <c r="Y56" s="487"/>
      <c r="Z56" s="677"/>
      <c r="AA56" s="489"/>
      <c r="AB56" s="66" t="s">
        <v>3088</v>
      </c>
      <c r="AC56" s="490"/>
      <c r="AD56" s="490"/>
      <c r="AE56" s="490"/>
      <c r="AF56" s="490"/>
      <c r="AG56" s="490"/>
      <c r="AH56" s="490"/>
      <c r="AI56" s="491"/>
      <c r="AJ56" s="604"/>
      <c r="AK56" s="606"/>
      <c r="AL56" s="606"/>
      <c r="AM56" s="606"/>
      <c r="AN56" s="605"/>
      <c r="AO56" s="604" t="s">
        <v>2447</v>
      </c>
      <c r="AP56" s="606"/>
      <c r="AQ56" s="606"/>
      <c r="AR56" s="606"/>
      <c r="AS56" s="606"/>
      <c r="AT56" s="606"/>
      <c r="AU56" s="606"/>
      <c r="AV56" s="606"/>
      <c r="AW56" s="605"/>
      <c r="AX56" s="630" t="s">
        <v>2499</v>
      </c>
      <c r="AY56" s="631"/>
      <c r="AZ56" s="631"/>
      <c r="BA56" s="631"/>
      <c r="BB56" s="631"/>
      <c r="BC56" s="631"/>
      <c r="BD56" s="631"/>
      <c r="BE56" s="632"/>
      <c r="BF56" s="630" t="s">
        <v>2500</v>
      </c>
      <c r="BG56" s="631"/>
      <c r="BH56" s="631"/>
      <c r="BI56" s="631"/>
      <c r="BJ56" s="631"/>
      <c r="BK56" s="631"/>
      <c r="BL56" s="631"/>
      <c r="BM56" s="631"/>
      <c r="BN56" s="632"/>
      <c r="BO56" s="486"/>
      <c r="BP56" s="52" t="s">
        <v>2394</v>
      </c>
      <c r="BQ56" s="488"/>
      <c r="BR56" s="488"/>
      <c r="BS56" s="488"/>
      <c r="BT56" s="488"/>
      <c r="BU56" s="488"/>
      <c r="BV56" s="488"/>
      <c r="BW56" s="488"/>
      <c r="BX56" s="488"/>
      <c r="BY56" s="487"/>
      <c r="BZ56" s="599" t="s">
        <v>2501</v>
      </c>
      <c r="CA56" s="600"/>
      <c r="CB56" s="600"/>
      <c r="CC56" s="601"/>
    </row>
    <row r="57" spans="1:81" ht="13.5" customHeight="1">
      <c r="A57" s="647"/>
      <c r="B57" s="648"/>
      <c r="C57" s="596"/>
      <c r="D57" s="597"/>
      <c r="E57" s="598"/>
      <c r="F57" s="596" t="s">
        <v>2502</v>
      </c>
      <c r="G57" s="597"/>
      <c r="H57" s="597"/>
      <c r="I57" s="597"/>
      <c r="J57" s="597"/>
      <c r="K57" s="597"/>
      <c r="L57" s="597"/>
      <c r="M57" s="597"/>
      <c r="N57" s="598"/>
      <c r="O57" s="498"/>
      <c r="P57" s="472">
        <v>10</v>
      </c>
      <c r="Q57" s="472" t="s">
        <v>3</v>
      </c>
      <c r="R57" s="472">
        <v>8</v>
      </c>
      <c r="S57" s="472" t="s">
        <v>4</v>
      </c>
      <c r="T57" s="472" t="s">
        <v>3060</v>
      </c>
      <c r="U57" s="472" t="s">
        <v>2054</v>
      </c>
      <c r="V57" s="472" t="s">
        <v>3065</v>
      </c>
      <c r="W57" s="472" t="s">
        <v>3089</v>
      </c>
      <c r="X57" s="511"/>
      <c r="Y57" s="499"/>
      <c r="Z57" s="515" t="s">
        <v>2503</v>
      </c>
      <c r="AA57" s="500"/>
      <c r="AB57" s="79" t="s">
        <v>2504</v>
      </c>
      <c r="AC57" s="501"/>
      <c r="AD57" s="501"/>
      <c r="AE57" s="501"/>
      <c r="AF57" s="501"/>
      <c r="AG57" s="501"/>
      <c r="AH57" s="501"/>
      <c r="AI57" s="502"/>
      <c r="AJ57" s="593" t="s">
        <v>2505</v>
      </c>
      <c r="AK57" s="595"/>
      <c r="AL57" s="595"/>
      <c r="AM57" s="595"/>
      <c r="AN57" s="594"/>
      <c r="AO57" s="593" t="s">
        <v>2506</v>
      </c>
      <c r="AP57" s="595"/>
      <c r="AQ57" s="595"/>
      <c r="AR57" s="595"/>
      <c r="AS57" s="595"/>
      <c r="AT57" s="595"/>
      <c r="AU57" s="595"/>
      <c r="AV57" s="595"/>
      <c r="AW57" s="594"/>
      <c r="AX57" s="633" t="s">
        <v>2507</v>
      </c>
      <c r="AY57" s="634"/>
      <c r="AZ57" s="634"/>
      <c r="BA57" s="634"/>
      <c r="BB57" s="634"/>
      <c r="BC57" s="634"/>
      <c r="BD57" s="634"/>
      <c r="BE57" s="635"/>
      <c r="BF57" s="633" t="s">
        <v>2508</v>
      </c>
      <c r="BG57" s="634"/>
      <c r="BH57" s="634"/>
      <c r="BI57" s="634"/>
      <c r="BJ57" s="634"/>
      <c r="BK57" s="634"/>
      <c r="BL57" s="634"/>
      <c r="BM57" s="634"/>
      <c r="BN57" s="635"/>
      <c r="BO57" s="511"/>
      <c r="BP57" s="472"/>
      <c r="BQ57" s="472"/>
      <c r="BR57" s="472"/>
      <c r="BS57" s="472"/>
      <c r="BT57" s="472"/>
      <c r="BU57" s="472"/>
      <c r="BV57" s="472"/>
      <c r="BW57" s="472"/>
      <c r="BX57" s="511"/>
      <c r="BY57" s="511"/>
      <c r="BZ57" s="596" t="s">
        <v>2509</v>
      </c>
      <c r="CA57" s="597"/>
      <c r="CB57" s="597"/>
      <c r="CC57" s="598"/>
    </row>
    <row r="58" spans="1:81" ht="13.5" customHeight="1">
      <c r="A58" s="622"/>
      <c r="B58" s="623"/>
      <c r="C58" s="599"/>
      <c r="D58" s="600"/>
      <c r="E58" s="601"/>
      <c r="F58" s="599" t="s">
        <v>2510</v>
      </c>
      <c r="G58" s="600"/>
      <c r="H58" s="600"/>
      <c r="I58" s="600"/>
      <c r="J58" s="600"/>
      <c r="K58" s="600"/>
      <c r="L58" s="600"/>
      <c r="M58" s="600"/>
      <c r="N58" s="601"/>
      <c r="O58" s="486"/>
      <c r="P58" s="624" t="s">
        <v>2511</v>
      </c>
      <c r="Q58" s="767"/>
      <c r="R58" s="767"/>
      <c r="S58" s="767"/>
      <c r="T58" s="767"/>
      <c r="U58" s="767"/>
      <c r="V58" s="767"/>
      <c r="W58" s="767"/>
      <c r="X58" s="767"/>
      <c r="Y58" s="768"/>
      <c r="Z58" s="507" t="s">
        <v>2512</v>
      </c>
      <c r="AA58" s="489"/>
      <c r="AB58" s="77" t="s">
        <v>2513</v>
      </c>
      <c r="AC58" s="490"/>
      <c r="AD58" s="490"/>
      <c r="AE58" s="490"/>
      <c r="AF58" s="490"/>
      <c r="AG58" s="490"/>
      <c r="AH58" s="490"/>
      <c r="AI58" s="491"/>
      <c r="AJ58" s="604" t="s">
        <v>2514</v>
      </c>
      <c r="AK58" s="606"/>
      <c r="AL58" s="606"/>
      <c r="AM58" s="606"/>
      <c r="AN58" s="605"/>
      <c r="AO58" s="604"/>
      <c r="AP58" s="606"/>
      <c r="AQ58" s="606"/>
      <c r="AR58" s="606"/>
      <c r="AS58" s="606"/>
      <c r="AT58" s="606"/>
      <c r="AU58" s="606"/>
      <c r="AV58" s="606"/>
      <c r="AW58" s="605"/>
      <c r="AX58" s="630"/>
      <c r="AY58" s="631"/>
      <c r="AZ58" s="631"/>
      <c r="BA58" s="631"/>
      <c r="BB58" s="631"/>
      <c r="BC58" s="631"/>
      <c r="BD58" s="631"/>
      <c r="BE58" s="632"/>
      <c r="BF58" s="630" t="s">
        <v>2515</v>
      </c>
      <c r="BG58" s="631"/>
      <c r="BH58" s="631"/>
      <c r="BI58" s="631"/>
      <c r="BJ58" s="631"/>
      <c r="BK58" s="631"/>
      <c r="BL58" s="631"/>
      <c r="BM58" s="631"/>
      <c r="BN58" s="632"/>
      <c r="BO58" s="488"/>
      <c r="BP58" s="475"/>
      <c r="BQ58" s="61"/>
      <c r="BR58" s="475"/>
      <c r="BS58" s="475"/>
      <c r="BT58" s="519"/>
      <c r="BU58" s="475"/>
      <c r="BV58" s="61"/>
      <c r="BW58" s="475"/>
      <c r="BX58" s="488"/>
      <c r="BY58" s="488"/>
      <c r="BZ58" s="599"/>
      <c r="CA58" s="600"/>
      <c r="CB58" s="600"/>
      <c r="CC58" s="601"/>
    </row>
    <row r="59" spans="1:81" ht="13.5" customHeight="1">
      <c r="A59" s="471"/>
      <c r="B59" s="473"/>
      <c r="C59" s="596">
        <v>22</v>
      </c>
      <c r="D59" s="597"/>
      <c r="E59" s="598"/>
      <c r="F59" s="596" t="s">
        <v>2516</v>
      </c>
      <c r="G59" s="597"/>
      <c r="H59" s="597"/>
      <c r="I59" s="597"/>
      <c r="J59" s="597"/>
      <c r="K59" s="597"/>
      <c r="L59" s="597"/>
      <c r="M59" s="597"/>
      <c r="N59" s="598"/>
      <c r="O59" s="498"/>
      <c r="P59" s="511">
        <v>10</v>
      </c>
      <c r="Q59" s="511" t="s">
        <v>3</v>
      </c>
      <c r="R59" s="511">
        <v>16</v>
      </c>
      <c r="S59" s="511" t="s">
        <v>4</v>
      </c>
      <c r="T59" s="511" t="s">
        <v>3060</v>
      </c>
      <c r="U59" s="511" t="s">
        <v>4</v>
      </c>
      <c r="V59" s="511" t="s">
        <v>3061</v>
      </c>
      <c r="W59" s="511"/>
      <c r="X59" s="511"/>
      <c r="Y59" s="499"/>
      <c r="Z59" s="750" t="s">
        <v>2517</v>
      </c>
      <c r="AA59" s="500"/>
      <c r="AB59" s="470">
        <v>8</v>
      </c>
      <c r="AC59" s="470" t="s">
        <v>3</v>
      </c>
      <c r="AD59" s="470">
        <v>22</v>
      </c>
      <c r="AE59" s="470" t="s">
        <v>4</v>
      </c>
      <c r="AF59" s="470" t="s">
        <v>3060</v>
      </c>
      <c r="AG59" s="470" t="s">
        <v>3</v>
      </c>
      <c r="AH59" s="470" t="s">
        <v>3063</v>
      </c>
      <c r="AI59" s="502"/>
      <c r="AJ59" s="593" t="s">
        <v>2518</v>
      </c>
      <c r="AK59" s="595"/>
      <c r="AL59" s="595"/>
      <c r="AM59" s="595"/>
      <c r="AN59" s="594"/>
      <c r="AO59" s="593" t="s">
        <v>2519</v>
      </c>
      <c r="AP59" s="595"/>
      <c r="AQ59" s="595"/>
      <c r="AR59" s="595"/>
      <c r="AS59" s="595"/>
      <c r="AT59" s="595"/>
      <c r="AU59" s="595"/>
      <c r="AV59" s="595"/>
      <c r="AW59" s="594"/>
      <c r="AX59" s="633" t="s">
        <v>2472</v>
      </c>
      <c r="AY59" s="634"/>
      <c r="AZ59" s="634"/>
      <c r="BA59" s="634"/>
      <c r="BB59" s="634"/>
      <c r="BC59" s="634"/>
      <c r="BD59" s="634"/>
      <c r="BE59" s="635"/>
      <c r="BF59" s="633" t="s">
        <v>2520</v>
      </c>
      <c r="BG59" s="634"/>
      <c r="BH59" s="634"/>
      <c r="BI59" s="634"/>
      <c r="BJ59" s="634"/>
      <c r="BK59" s="634"/>
      <c r="BL59" s="634"/>
      <c r="BM59" s="634"/>
      <c r="BN59" s="635"/>
      <c r="BO59" s="647"/>
      <c r="BP59" s="738"/>
      <c r="BQ59" s="738"/>
      <c r="BR59" s="738"/>
      <c r="BS59" s="738"/>
      <c r="BT59" s="738"/>
      <c r="BU59" s="738"/>
      <c r="BV59" s="738"/>
      <c r="BW59" s="738"/>
      <c r="BX59" s="738"/>
      <c r="BY59" s="739"/>
      <c r="BZ59" s="596" t="s">
        <v>2521</v>
      </c>
      <c r="CA59" s="597"/>
      <c r="CB59" s="597"/>
      <c r="CC59" s="598"/>
    </row>
    <row r="60" spans="1:81" ht="13.5" customHeight="1">
      <c r="A60" s="474"/>
      <c r="B60" s="476"/>
      <c r="C60" s="714"/>
      <c r="D60" s="715"/>
      <c r="E60" s="716"/>
      <c r="F60" s="714"/>
      <c r="G60" s="715"/>
      <c r="H60" s="715"/>
      <c r="I60" s="715"/>
      <c r="J60" s="715"/>
      <c r="K60" s="715"/>
      <c r="L60" s="715"/>
      <c r="M60" s="715"/>
      <c r="N60" s="716"/>
      <c r="O60" s="486"/>
      <c r="P60" s="61" t="s">
        <v>2522</v>
      </c>
      <c r="Q60" s="488"/>
      <c r="R60" s="488"/>
      <c r="S60" s="488"/>
      <c r="T60" s="488"/>
      <c r="U60" s="488"/>
      <c r="V60" s="488"/>
      <c r="W60" s="488"/>
      <c r="X60" s="488"/>
      <c r="Y60" s="487"/>
      <c r="Z60" s="665"/>
      <c r="AA60" s="489"/>
      <c r="AB60" s="628" t="s">
        <v>2523</v>
      </c>
      <c r="AC60" s="625"/>
      <c r="AD60" s="625"/>
      <c r="AE60" s="625"/>
      <c r="AF60" s="625"/>
      <c r="AG60" s="625"/>
      <c r="AH60" s="625"/>
      <c r="AI60" s="626"/>
      <c r="AJ60" s="714"/>
      <c r="AK60" s="715"/>
      <c r="AL60" s="715"/>
      <c r="AM60" s="715"/>
      <c r="AN60" s="716"/>
      <c r="AO60" s="714"/>
      <c r="AP60" s="715"/>
      <c r="AQ60" s="715"/>
      <c r="AR60" s="715"/>
      <c r="AS60" s="715"/>
      <c r="AT60" s="715"/>
      <c r="AU60" s="715"/>
      <c r="AV60" s="715"/>
      <c r="AW60" s="716"/>
      <c r="AX60" s="735"/>
      <c r="AY60" s="736"/>
      <c r="AZ60" s="736"/>
      <c r="BA60" s="736"/>
      <c r="BB60" s="736"/>
      <c r="BC60" s="736"/>
      <c r="BD60" s="736"/>
      <c r="BE60" s="737"/>
      <c r="BF60" s="735"/>
      <c r="BG60" s="736"/>
      <c r="BH60" s="736"/>
      <c r="BI60" s="736"/>
      <c r="BJ60" s="736"/>
      <c r="BK60" s="736"/>
      <c r="BL60" s="736"/>
      <c r="BM60" s="736"/>
      <c r="BN60" s="737"/>
      <c r="BO60" s="752"/>
      <c r="BP60" s="625"/>
      <c r="BQ60" s="625"/>
      <c r="BR60" s="625"/>
      <c r="BS60" s="625"/>
      <c r="BT60" s="625"/>
      <c r="BU60" s="625"/>
      <c r="BV60" s="625"/>
      <c r="BW60" s="625"/>
      <c r="BX60" s="625"/>
      <c r="BY60" s="626"/>
      <c r="BZ60" s="714"/>
      <c r="CA60" s="715"/>
      <c r="CB60" s="715"/>
      <c r="CC60" s="716"/>
    </row>
    <row r="61" spans="1:81" ht="12" customHeight="1">
      <c r="A61" s="471"/>
      <c r="B61" s="473"/>
      <c r="C61" s="596" t="s">
        <v>3090</v>
      </c>
      <c r="D61" s="597"/>
      <c r="E61" s="598"/>
      <c r="F61" s="740" t="s">
        <v>2524</v>
      </c>
      <c r="G61" s="753"/>
      <c r="H61" s="753"/>
      <c r="I61" s="753"/>
      <c r="J61" s="753"/>
      <c r="K61" s="769" t="s">
        <v>2459</v>
      </c>
      <c r="L61" s="771" t="s">
        <v>2525</v>
      </c>
      <c r="M61" s="772"/>
      <c r="N61" s="773"/>
      <c r="O61" s="498"/>
      <c r="P61" s="472">
        <v>10</v>
      </c>
      <c r="Q61" s="472" t="s">
        <v>3</v>
      </c>
      <c r="R61" s="472">
        <v>2</v>
      </c>
      <c r="S61" s="472" t="s">
        <v>4</v>
      </c>
      <c r="T61" s="472" t="s">
        <v>3060</v>
      </c>
      <c r="U61" s="472" t="s">
        <v>4</v>
      </c>
      <c r="V61" s="472" t="s">
        <v>3061</v>
      </c>
      <c r="W61" s="511"/>
      <c r="X61" s="50"/>
      <c r="Y61" s="499"/>
      <c r="Z61" s="506" t="s">
        <v>2526</v>
      </c>
      <c r="AA61" s="500"/>
      <c r="AB61" s="79"/>
      <c r="AC61" s="501"/>
      <c r="AD61" s="501"/>
      <c r="AE61" s="501"/>
      <c r="AF61" s="501"/>
      <c r="AG61" s="501"/>
      <c r="AH61" s="501"/>
      <c r="AI61" s="502"/>
      <c r="AJ61" s="593" t="s">
        <v>2486</v>
      </c>
      <c r="AK61" s="595"/>
      <c r="AL61" s="595"/>
      <c r="AM61" s="595"/>
      <c r="AN61" s="594"/>
      <c r="AO61" s="593" t="s">
        <v>2487</v>
      </c>
      <c r="AP61" s="753"/>
      <c r="AQ61" s="753"/>
      <c r="AR61" s="753"/>
      <c r="AS61" s="753"/>
      <c r="AT61" s="753"/>
      <c r="AU61" s="753"/>
      <c r="AV61" s="753"/>
      <c r="AW61" s="754"/>
      <c r="AX61" s="777" t="s">
        <v>2472</v>
      </c>
      <c r="AY61" s="778"/>
      <c r="AZ61" s="778"/>
      <c r="BA61" s="778"/>
      <c r="BB61" s="778"/>
      <c r="BC61" s="778"/>
      <c r="BD61" s="778"/>
      <c r="BE61" s="779"/>
      <c r="BF61" s="57"/>
      <c r="BG61" s="58"/>
      <c r="BH61" s="58"/>
      <c r="BI61" s="58"/>
      <c r="BJ61" s="58"/>
      <c r="BK61" s="58"/>
      <c r="BL61" s="58"/>
      <c r="BM61" s="58"/>
      <c r="BN61" s="59"/>
      <c r="BO61" s="492"/>
      <c r="BP61" s="484"/>
      <c r="BQ61" s="484"/>
      <c r="BR61" s="484"/>
      <c r="BS61" s="484"/>
      <c r="BT61" s="484"/>
      <c r="BU61" s="484"/>
      <c r="BV61" s="484"/>
      <c r="BW61" s="516"/>
      <c r="BX61" s="516"/>
      <c r="BY61" s="493"/>
      <c r="BZ61" s="596" t="s">
        <v>2489</v>
      </c>
      <c r="CA61" s="753"/>
      <c r="CB61" s="753"/>
      <c r="CC61" s="754"/>
    </row>
    <row r="62" spans="1:81" ht="12" customHeight="1">
      <c r="A62" s="483"/>
      <c r="B62" s="485"/>
      <c r="C62" s="619"/>
      <c r="D62" s="620"/>
      <c r="E62" s="621"/>
      <c r="F62" s="711"/>
      <c r="G62" s="755"/>
      <c r="H62" s="755"/>
      <c r="I62" s="755"/>
      <c r="J62" s="755"/>
      <c r="K62" s="770"/>
      <c r="L62" s="774"/>
      <c r="M62" s="775"/>
      <c r="N62" s="776"/>
      <c r="O62" s="492"/>
      <c r="P62" s="52" t="s">
        <v>3091</v>
      </c>
      <c r="Q62" s="516"/>
      <c r="R62" s="516"/>
      <c r="S62" s="516"/>
      <c r="T62" s="516"/>
      <c r="U62" s="516"/>
      <c r="V62" s="516"/>
      <c r="W62" s="516"/>
      <c r="X62" s="516"/>
      <c r="Y62" s="493"/>
      <c r="Z62" s="506" t="s">
        <v>2486</v>
      </c>
      <c r="AA62" s="495"/>
      <c r="AB62" s="496">
        <v>8</v>
      </c>
      <c r="AC62" s="496" t="s">
        <v>3</v>
      </c>
      <c r="AD62" s="496">
        <v>22</v>
      </c>
      <c r="AE62" s="496" t="s">
        <v>4</v>
      </c>
      <c r="AF62" s="496" t="s">
        <v>3060</v>
      </c>
      <c r="AG62" s="496" t="s">
        <v>3</v>
      </c>
      <c r="AH62" s="496" t="s">
        <v>3063</v>
      </c>
      <c r="AI62" s="497"/>
      <c r="AJ62" s="638" t="s">
        <v>2492</v>
      </c>
      <c r="AK62" s="639"/>
      <c r="AL62" s="639"/>
      <c r="AM62" s="639"/>
      <c r="AN62" s="640"/>
      <c r="AO62" s="711"/>
      <c r="AP62" s="712"/>
      <c r="AQ62" s="712"/>
      <c r="AR62" s="712"/>
      <c r="AS62" s="712"/>
      <c r="AT62" s="712"/>
      <c r="AU62" s="712"/>
      <c r="AV62" s="712"/>
      <c r="AW62" s="713"/>
      <c r="AX62" s="780"/>
      <c r="AY62" s="781"/>
      <c r="AZ62" s="781"/>
      <c r="BA62" s="781"/>
      <c r="BB62" s="781"/>
      <c r="BC62" s="781"/>
      <c r="BD62" s="781"/>
      <c r="BE62" s="782"/>
      <c r="BF62" s="18"/>
      <c r="BG62" s="16"/>
      <c r="BH62" s="16"/>
      <c r="BI62" s="16"/>
      <c r="BJ62" s="16"/>
      <c r="BK62" s="16"/>
      <c r="BL62" s="16"/>
      <c r="BM62" s="16"/>
      <c r="BN62" s="68"/>
      <c r="BO62" s="492"/>
      <c r="BP62" s="52"/>
      <c r="BQ62" s="516"/>
      <c r="BR62" s="516"/>
      <c r="BS62" s="516"/>
      <c r="BT62" s="516"/>
      <c r="BU62" s="516"/>
      <c r="BV62" s="516"/>
      <c r="BW62" s="516"/>
      <c r="BX62" s="516"/>
      <c r="BY62" s="493"/>
      <c r="BZ62" s="711"/>
      <c r="CA62" s="712"/>
      <c r="CB62" s="712"/>
      <c r="CC62" s="713"/>
    </row>
    <row r="63" spans="1:81" ht="12" customHeight="1">
      <c r="A63" s="483"/>
      <c r="B63" s="485"/>
      <c r="C63" s="619"/>
      <c r="D63" s="620"/>
      <c r="E63" s="621"/>
      <c r="F63" s="711"/>
      <c r="G63" s="755"/>
      <c r="H63" s="755"/>
      <c r="I63" s="755"/>
      <c r="J63" s="755"/>
      <c r="K63" s="770"/>
      <c r="L63" s="774"/>
      <c r="M63" s="775"/>
      <c r="N63" s="776"/>
      <c r="O63" s="492"/>
      <c r="P63" s="52"/>
      <c r="Q63" s="516"/>
      <c r="R63" s="516"/>
      <c r="S63" s="516"/>
      <c r="T63" s="516"/>
      <c r="U63" s="516"/>
      <c r="V63" s="516"/>
      <c r="W63" s="516"/>
      <c r="X63" s="516"/>
      <c r="Y63" s="493"/>
      <c r="Z63" s="505" t="s">
        <v>2527</v>
      </c>
      <c r="AA63" s="495"/>
      <c r="AB63" s="66" t="s">
        <v>3092</v>
      </c>
      <c r="AC63" s="496"/>
      <c r="AD63" s="496"/>
      <c r="AE63" s="496"/>
      <c r="AF63" s="496"/>
      <c r="AG63" s="496"/>
      <c r="AH63" s="496"/>
      <c r="AI63" s="497"/>
      <c r="AJ63" s="730" t="s">
        <v>3093</v>
      </c>
      <c r="AK63" s="785"/>
      <c r="AL63" s="785"/>
      <c r="AM63" s="785"/>
      <c r="AN63" s="786"/>
      <c r="AO63" s="711"/>
      <c r="AP63" s="712"/>
      <c r="AQ63" s="712"/>
      <c r="AR63" s="712"/>
      <c r="AS63" s="712"/>
      <c r="AT63" s="712"/>
      <c r="AU63" s="712"/>
      <c r="AV63" s="712"/>
      <c r="AW63" s="713"/>
      <c r="AX63" s="780"/>
      <c r="AY63" s="781"/>
      <c r="AZ63" s="781"/>
      <c r="BA63" s="781"/>
      <c r="BB63" s="781"/>
      <c r="BC63" s="781"/>
      <c r="BD63" s="781"/>
      <c r="BE63" s="782"/>
      <c r="BF63" s="67" t="s">
        <v>2529</v>
      </c>
      <c r="BG63" s="16"/>
      <c r="BH63" s="16"/>
      <c r="BI63" s="16"/>
      <c r="BJ63" s="16"/>
      <c r="BK63" s="16"/>
      <c r="BL63" s="16"/>
      <c r="BM63" s="16"/>
      <c r="BN63" s="68"/>
      <c r="BO63" s="492"/>
      <c r="BP63" s="516"/>
      <c r="BQ63" s="516"/>
      <c r="BR63" s="516"/>
      <c r="BS63" s="516"/>
      <c r="BT63" s="516"/>
      <c r="BU63" s="516"/>
      <c r="BV63" s="516"/>
      <c r="BW63" s="516"/>
      <c r="BX63" s="516"/>
      <c r="BY63" s="493"/>
      <c r="BZ63" s="711"/>
      <c r="CA63" s="712"/>
      <c r="CB63" s="712"/>
      <c r="CC63" s="713"/>
    </row>
    <row r="64" spans="1:81" ht="12" customHeight="1">
      <c r="A64" s="483"/>
      <c r="B64" s="485"/>
      <c r="C64" s="619"/>
      <c r="D64" s="620"/>
      <c r="E64" s="621"/>
      <c r="F64" s="711"/>
      <c r="G64" s="755"/>
      <c r="H64" s="755"/>
      <c r="I64" s="755"/>
      <c r="J64" s="755"/>
      <c r="K64" s="769" t="s">
        <v>2292</v>
      </c>
      <c r="L64" s="771" t="s">
        <v>2530</v>
      </c>
      <c r="M64" s="772"/>
      <c r="N64" s="773"/>
      <c r="O64" s="498"/>
      <c r="P64" s="472">
        <v>11</v>
      </c>
      <c r="Q64" s="472" t="s">
        <v>3</v>
      </c>
      <c r="R64" s="472">
        <v>3</v>
      </c>
      <c r="S64" s="472" t="s">
        <v>4</v>
      </c>
      <c r="T64" s="472" t="s">
        <v>3060</v>
      </c>
      <c r="U64" s="472" t="s">
        <v>2446</v>
      </c>
      <c r="V64" s="472" t="s">
        <v>3077</v>
      </c>
      <c r="W64" s="79"/>
      <c r="X64" s="535"/>
      <c r="Y64" s="82"/>
      <c r="Z64" s="506" t="s">
        <v>2797</v>
      </c>
      <c r="AA64" s="495"/>
      <c r="AB64" s="496">
        <v>9</v>
      </c>
      <c r="AC64" s="496" t="s">
        <v>3</v>
      </c>
      <c r="AD64" s="496">
        <v>16</v>
      </c>
      <c r="AE64" s="496" t="s">
        <v>4</v>
      </c>
      <c r="AF64" s="496" t="s">
        <v>3060</v>
      </c>
      <c r="AG64" s="496" t="s">
        <v>2413</v>
      </c>
      <c r="AH64" s="496" t="s">
        <v>3069</v>
      </c>
      <c r="AI64" s="497"/>
      <c r="AJ64" s="638" t="s">
        <v>2531</v>
      </c>
      <c r="AK64" s="639"/>
      <c r="AL64" s="639"/>
      <c r="AM64" s="639"/>
      <c r="AN64" s="640"/>
      <c r="AO64" s="711"/>
      <c r="AP64" s="712"/>
      <c r="AQ64" s="712"/>
      <c r="AR64" s="712"/>
      <c r="AS64" s="712"/>
      <c r="AT64" s="712"/>
      <c r="AU64" s="712"/>
      <c r="AV64" s="712"/>
      <c r="AW64" s="713"/>
      <c r="AX64" s="780"/>
      <c r="AY64" s="781"/>
      <c r="AZ64" s="781"/>
      <c r="BA64" s="781"/>
      <c r="BB64" s="781"/>
      <c r="BC64" s="781"/>
      <c r="BD64" s="781"/>
      <c r="BE64" s="782"/>
      <c r="BF64" s="67" t="s">
        <v>2532</v>
      </c>
      <c r="BG64" s="16"/>
      <c r="BH64" s="16"/>
      <c r="BI64" s="16"/>
      <c r="BJ64" s="16"/>
      <c r="BK64" s="16"/>
      <c r="BL64" s="16"/>
      <c r="BM64" s="16"/>
      <c r="BN64" s="68"/>
      <c r="BO64" s="492"/>
      <c r="BP64" s="516"/>
      <c r="BQ64" s="516"/>
      <c r="BR64" s="516"/>
      <c r="BS64" s="516"/>
      <c r="BT64" s="516"/>
      <c r="BU64" s="516"/>
      <c r="BV64" s="516"/>
      <c r="BW64" s="516"/>
      <c r="BX64" s="516"/>
      <c r="BY64" s="493"/>
      <c r="BZ64" s="711"/>
      <c r="CA64" s="712"/>
      <c r="CB64" s="712"/>
      <c r="CC64" s="713"/>
    </row>
    <row r="65" spans="1:81" ht="12" customHeight="1">
      <c r="A65" s="483"/>
      <c r="B65" s="485"/>
      <c r="C65" s="619"/>
      <c r="D65" s="620"/>
      <c r="E65" s="621"/>
      <c r="F65" s="711"/>
      <c r="G65" s="755"/>
      <c r="H65" s="755"/>
      <c r="I65" s="755"/>
      <c r="J65" s="755"/>
      <c r="K65" s="770"/>
      <c r="L65" s="788"/>
      <c r="M65" s="789"/>
      <c r="N65" s="790"/>
      <c r="O65" s="80"/>
      <c r="P65" s="81" t="s">
        <v>3094</v>
      </c>
      <c r="Q65" s="83"/>
      <c r="R65" s="83"/>
      <c r="S65" s="83"/>
      <c r="T65" s="83"/>
      <c r="U65" s="83"/>
      <c r="V65" s="83"/>
      <c r="W65" s="84"/>
      <c r="X65" s="85"/>
      <c r="Y65" s="82"/>
      <c r="Z65" s="86" t="s">
        <v>2798</v>
      </c>
      <c r="AA65" s="495"/>
      <c r="AB65" s="39" t="s">
        <v>2533</v>
      </c>
      <c r="AC65" s="46"/>
      <c r="AD65" s="46"/>
      <c r="AE65" s="46"/>
      <c r="AF65" s="46"/>
      <c r="AG65" s="46"/>
      <c r="AH65" s="46"/>
      <c r="AI65" s="497"/>
      <c r="AJ65" s="791"/>
      <c r="AK65" s="792"/>
      <c r="AL65" s="792"/>
      <c r="AM65" s="792"/>
      <c r="AN65" s="793"/>
      <c r="AO65" s="711"/>
      <c r="AP65" s="712"/>
      <c r="AQ65" s="712"/>
      <c r="AR65" s="712"/>
      <c r="AS65" s="712"/>
      <c r="AT65" s="712"/>
      <c r="AU65" s="712"/>
      <c r="AV65" s="712"/>
      <c r="AW65" s="713"/>
      <c r="AX65" s="780"/>
      <c r="AY65" s="781"/>
      <c r="AZ65" s="781"/>
      <c r="BA65" s="781"/>
      <c r="BB65" s="781"/>
      <c r="BC65" s="781"/>
      <c r="BD65" s="781"/>
      <c r="BE65" s="782"/>
      <c r="BF65" s="18"/>
      <c r="BG65" s="16"/>
      <c r="BH65" s="16"/>
      <c r="BI65" s="16"/>
      <c r="BJ65" s="16"/>
      <c r="BK65" s="16"/>
      <c r="BL65" s="16"/>
      <c r="BM65" s="16"/>
      <c r="BN65" s="68"/>
      <c r="BO65" s="492"/>
      <c r="BP65" s="484"/>
      <c r="BQ65" s="484"/>
      <c r="BR65" s="484"/>
      <c r="BS65" s="484"/>
      <c r="BT65" s="484"/>
      <c r="BU65" s="484"/>
      <c r="BV65" s="484"/>
      <c r="BW65" s="516"/>
      <c r="BX65" s="516"/>
      <c r="BY65" s="493"/>
      <c r="BZ65" s="711"/>
      <c r="CA65" s="712"/>
      <c r="CB65" s="712"/>
      <c r="CC65" s="713"/>
    </row>
    <row r="66" spans="1:81" ht="12" customHeight="1">
      <c r="A66" s="483"/>
      <c r="B66" s="485"/>
      <c r="C66" s="619"/>
      <c r="D66" s="620"/>
      <c r="E66" s="621"/>
      <c r="F66" s="711"/>
      <c r="G66" s="755"/>
      <c r="H66" s="755"/>
      <c r="I66" s="755"/>
      <c r="J66" s="755"/>
      <c r="K66" s="770"/>
      <c r="L66" s="794" t="s">
        <v>2534</v>
      </c>
      <c r="M66" s="775"/>
      <c r="N66" s="776"/>
      <c r="O66" s="65"/>
      <c r="P66" s="484">
        <v>11</v>
      </c>
      <c r="Q66" s="484" t="s">
        <v>3</v>
      </c>
      <c r="R66" s="484">
        <v>6</v>
      </c>
      <c r="S66" s="484" t="s">
        <v>4</v>
      </c>
      <c r="T66" s="484" t="s">
        <v>3060</v>
      </c>
      <c r="U66" s="484" t="s">
        <v>4</v>
      </c>
      <c r="V66" s="484" t="s">
        <v>3061</v>
      </c>
      <c r="W66" s="496"/>
      <c r="X66" s="87"/>
      <c r="Y66" s="82"/>
      <c r="Z66" s="506" t="s">
        <v>2535</v>
      </c>
      <c r="AA66" s="495"/>
      <c r="AB66" s="66"/>
      <c r="AC66" s="496"/>
      <c r="AD66" s="496"/>
      <c r="AE66" s="496"/>
      <c r="AF66" s="496"/>
      <c r="AG66" s="496"/>
      <c r="AH66" s="496"/>
      <c r="AI66" s="497"/>
      <c r="AJ66" s="638" t="s">
        <v>2536</v>
      </c>
      <c r="AK66" s="639"/>
      <c r="AL66" s="639"/>
      <c r="AM66" s="639"/>
      <c r="AN66" s="640"/>
      <c r="AO66" s="711"/>
      <c r="AP66" s="712"/>
      <c r="AQ66" s="712"/>
      <c r="AR66" s="712"/>
      <c r="AS66" s="712"/>
      <c r="AT66" s="712"/>
      <c r="AU66" s="712"/>
      <c r="AV66" s="712"/>
      <c r="AW66" s="713"/>
      <c r="AX66" s="780"/>
      <c r="AY66" s="781"/>
      <c r="AZ66" s="781"/>
      <c r="BA66" s="781"/>
      <c r="BB66" s="781"/>
      <c r="BC66" s="781"/>
      <c r="BD66" s="781"/>
      <c r="BE66" s="782"/>
      <c r="BF66" s="67"/>
      <c r="BG66" s="16"/>
      <c r="BH66" s="16"/>
      <c r="BI66" s="16"/>
      <c r="BJ66" s="16"/>
      <c r="BK66" s="16"/>
      <c r="BL66" s="16"/>
      <c r="BM66" s="16"/>
      <c r="BN66" s="68"/>
      <c r="BO66" s="492"/>
      <c r="BP66" s="52"/>
      <c r="BQ66" s="516"/>
      <c r="BR66" s="516"/>
      <c r="BS66" s="516"/>
      <c r="BT66" s="516"/>
      <c r="BU66" s="516"/>
      <c r="BV66" s="516"/>
      <c r="BW66" s="516"/>
      <c r="BX66" s="516"/>
      <c r="BY66" s="493"/>
      <c r="BZ66" s="711"/>
      <c r="CA66" s="712"/>
      <c r="CB66" s="712"/>
      <c r="CC66" s="713"/>
    </row>
    <row r="67" spans="1:81" ht="12" customHeight="1">
      <c r="A67" s="483"/>
      <c r="B67" s="485"/>
      <c r="C67" s="619"/>
      <c r="D67" s="620"/>
      <c r="E67" s="621"/>
      <c r="F67" s="714"/>
      <c r="G67" s="715"/>
      <c r="H67" s="715"/>
      <c r="I67" s="715"/>
      <c r="J67" s="715"/>
      <c r="K67" s="787"/>
      <c r="L67" s="795"/>
      <c r="M67" s="796"/>
      <c r="N67" s="797"/>
      <c r="O67" s="486"/>
      <c r="P67" s="61" t="s">
        <v>3095</v>
      </c>
      <c r="Q67" s="475"/>
      <c r="R67" s="475"/>
      <c r="S67" s="475"/>
      <c r="T67" s="475"/>
      <c r="U67" s="475"/>
      <c r="V67" s="475"/>
      <c r="W67" s="55"/>
      <c r="X67" s="55"/>
      <c r="Y67" s="46"/>
      <c r="Z67" s="506" t="s">
        <v>2536</v>
      </c>
      <c r="AA67" s="495"/>
      <c r="AB67" s="66"/>
      <c r="AC67" s="496"/>
      <c r="AD67" s="496"/>
      <c r="AE67" s="496"/>
      <c r="AF67" s="496"/>
      <c r="AG67" s="496"/>
      <c r="AH67" s="496"/>
      <c r="AI67" s="497"/>
      <c r="AJ67" s="638" t="s">
        <v>2799</v>
      </c>
      <c r="AK67" s="639"/>
      <c r="AL67" s="639"/>
      <c r="AM67" s="639"/>
      <c r="AN67" s="640"/>
      <c r="AO67" s="714"/>
      <c r="AP67" s="715"/>
      <c r="AQ67" s="715"/>
      <c r="AR67" s="715"/>
      <c r="AS67" s="715"/>
      <c r="AT67" s="715"/>
      <c r="AU67" s="715"/>
      <c r="AV67" s="715"/>
      <c r="AW67" s="716"/>
      <c r="AX67" s="783"/>
      <c r="AY67" s="719"/>
      <c r="AZ67" s="719"/>
      <c r="BA67" s="719"/>
      <c r="BB67" s="719"/>
      <c r="BC67" s="719"/>
      <c r="BD67" s="719"/>
      <c r="BE67" s="784"/>
      <c r="BF67" s="19"/>
      <c r="BG67" s="20"/>
      <c r="BH67" s="20"/>
      <c r="BI67" s="20"/>
      <c r="BJ67" s="20"/>
      <c r="BK67" s="20"/>
      <c r="BL67" s="20"/>
      <c r="BM67" s="20"/>
      <c r="BN67" s="60"/>
      <c r="BO67" s="486"/>
      <c r="BP67" s="488"/>
      <c r="BQ67" s="488"/>
      <c r="BR67" s="488"/>
      <c r="BS67" s="488"/>
      <c r="BT67" s="488"/>
      <c r="BU67" s="488"/>
      <c r="BV67" s="488"/>
      <c r="BW67" s="488"/>
      <c r="BX67" s="488"/>
      <c r="BY67" s="487"/>
      <c r="BZ67" s="714"/>
      <c r="CA67" s="715"/>
      <c r="CB67" s="715"/>
      <c r="CC67" s="716"/>
    </row>
    <row r="68" spans="1:81" ht="13.5" customHeight="1">
      <c r="A68" s="596"/>
      <c r="B68" s="598"/>
      <c r="C68" s="596">
        <v>25</v>
      </c>
      <c r="D68" s="597"/>
      <c r="E68" s="598"/>
      <c r="F68" s="596" t="s">
        <v>2537</v>
      </c>
      <c r="G68" s="597"/>
      <c r="H68" s="597"/>
      <c r="I68" s="597"/>
      <c r="J68" s="597"/>
      <c r="K68" s="597"/>
      <c r="L68" s="597"/>
      <c r="M68" s="597"/>
      <c r="N68" s="598"/>
      <c r="O68" s="498"/>
      <c r="P68" s="472">
        <v>11</v>
      </c>
      <c r="Q68" s="472" t="s">
        <v>3</v>
      </c>
      <c r="R68" s="472">
        <v>12</v>
      </c>
      <c r="S68" s="472" t="s">
        <v>4</v>
      </c>
      <c r="T68" s="472" t="s">
        <v>3060</v>
      </c>
      <c r="U68" s="472" t="s">
        <v>2054</v>
      </c>
      <c r="V68" s="472" t="s">
        <v>3065</v>
      </c>
      <c r="W68" s="511"/>
      <c r="X68" s="511"/>
      <c r="Y68" s="499"/>
      <c r="Z68" s="503" t="s">
        <v>2409</v>
      </c>
      <c r="AA68" s="500"/>
      <c r="AB68" s="470">
        <v>10</v>
      </c>
      <c r="AC68" s="470" t="s">
        <v>3</v>
      </c>
      <c r="AD68" s="470">
        <v>14</v>
      </c>
      <c r="AE68" s="470" t="s">
        <v>4</v>
      </c>
      <c r="AF68" s="470" t="s">
        <v>3060</v>
      </c>
      <c r="AG68" s="470" t="s">
        <v>2413</v>
      </c>
      <c r="AH68" s="470" t="s">
        <v>3069</v>
      </c>
      <c r="AI68" s="502"/>
      <c r="AJ68" s="593" t="s">
        <v>2536</v>
      </c>
      <c r="AK68" s="595"/>
      <c r="AL68" s="595"/>
      <c r="AM68" s="595"/>
      <c r="AN68" s="594"/>
      <c r="AO68" s="593" t="s">
        <v>2538</v>
      </c>
      <c r="AP68" s="595"/>
      <c r="AQ68" s="595"/>
      <c r="AR68" s="595"/>
      <c r="AS68" s="595"/>
      <c r="AT68" s="595"/>
      <c r="AU68" s="595"/>
      <c r="AV68" s="595"/>
      <c r="AW68" s="594"/>
      <c r="AX68" s="633" t="s">
        <v>2472</v>
      </c>
      <c r="AY68" s="634"/>
      <c r="AZ68" s="634"/>
      <c r="BA68" s="634"/>
      <c r="BB68" s="634"/>
      <c r="BC68" s="634"/>
      <c r="BD68" s="634"/>
      <c r="BE68" s="635"/>
      <c r="BF68" s="633" t="s">
        <v>2539</v>
      </c>
      <c r="BG68" s="634"/>
      <c r="BH68" s="634"/>
      <c r="BI68" s="634"/>
      <c r="BJ68" s="634"/>
      <c r="BK68" s="634"/>
      <c r="BL68" s="634"/>
      <c r="BM68" s="634"/>
      <c r="BN68" s="635"/>
      <c r="BO68" s="511"/>
      <c r="BP68" s="472"/>
      <c r="BQ68" s="472"/>
      <c r="BR68" s="472"/>
      <c r="BS68" s="472"/>
      <c r="BT68" s="472"/>
      <c r="BU68" s="472"/>
      <c r="BV68" s="472"/>
      <c r="BW68" s="511"/>
      <c r="BX68" s="511"/>
      <c r="BY68" s="499"/>
      <c r="BZ68" s="596" t="s">
        <v>2489</v>
      </c>
      <c r="CA68" s="753"/>
      <c r="CB68" s="753"/>
      <c r="CC68" s="754"/>
    </row>
    <row r="69" spans="1:81" ht="13.5" customHeight="1">
      <c r="A69" s="599"/>
      <c r="B69" s="601"/>
      <c r="C69" s="599"/>
      <c r="D69" s="600"/>
      <c r="E69" s="601"/>
      <c r="F69" s="599" t="s">
        <v>2540</v>
      </c>
      <c r="G69" s="600"/>
      <c r="H69" s="600"/>
      <c r="I69" s="600"/>
      <c r="J69" s="600"/>
      <c r="K69" s="600"/>
      <c r="L69" s="600"/>
      <c r="M69" s="600"/>
      <c r="N69" s="601"/>
      <c r="O69" s="486"/>
      <c r="P69" s="61" t="s">
        <v>3096</v>
      </c>
      <c r="Q69" s="488"/>
      <c r="R69" s="488"/>
      <c r="S69" s="488"/>
      <c r="T69" s="488"/>
      <c r="U69" s="488"/>
      <c r="V69" s="488"/>
      <c r="W69" s="488"/>
      <c r="X69" s="488"/>
      <c r="Y69" s="487"/>
      <c r="Z69" s="507" t="s">
        <v>2541</v>
      </c>
      <c r="AA69" s="489"/>
      <c r="AB69" s="77" t="s">
        <v>2491</v>
      </c>
      <c r="AC69" s="490"/>
      <c r="AD69" s="490"/>
      <c r="AE69" s="490"/>
      <c r="AF69" s="490"/>
      <c r="AG69" s="490"/>
      <c r="AH69" s="490"/>
      <c r="AI69" s="491"/>
      <c r="AJ69" s="604" t="s">
        <v>2799</v>
      </c>
      <c r="AK69" s="606"/>
      <c r="AL69" s="606"/>
      <c r="AM69" s="606"/>
      <c r="AN69" s="605"/>
      <c r="AO69" s="604" t="s">
        <v>2542</v>
      </c>
      <c r="AP69" s="606"/>
      <c r="AQ69" s="606"/>
      <c r="AR69" s="606"/>
      <c r="AS69" s="606"/>
      <c r="AT69" s="606"/>
      <c r="AU69" s="606"/>
      <c r="AV69" s="606"/>
      <c r="AW69" s="605"/>
      <c r="AX69" s="630"/>
      <c r="AY69" s="631"/>
      <c r="AZ69" s="631"/>
      <c r="BA69" s="631"/>
      <c r="BB69" s="631"/>
      <c r="BC69" s="631"/>
      <c r="BD69" s="631"/>
      <c r="BE69" s="632"/>
      <c r="BF69" s="630"/>
      <c r="BG69" s="631"/>
      <c r="BH69" s="631"/>
      <c r="BI69" s="631"/>
      <c r="BJ69" s="631"/>
      <c r="BK69" s="631"/>
      <c r="BL69" s="631"/>
      <c r="BM69" s="631"/>
      <c r="BN69" s="632"/>
      <c r="BO69" s="488"/>
      <c r="BP69" s="61"/>
      <c r="BQ69" s="488"/>
      <c r="BR69" s="488"/>
      <c r="BS69" s="488"/>
      <c r="BT69" s="488"/>
      <c r="BU69" s="488"/>
      <c r="BV69" s="488"/>
      <c r="BW69" s="488"/>
      <c r="BX69" s="488"/>
      <c r="BY69" s="487"/>
      <c r="BZ69" s="714"/>
      <c r="CA69" s="715"/>
      <c r="CB69" s="715"/>
      <c r="CC69" s="716"/>
    </row>
    <row r="70" spans="1:81" ht="14.25" customHeight="1">
      <c r="A70" s="801"/>
      <c r="B70" s="802"/>
      <c r="C70" s="596"/>
      <c r="D70" s="597"/>
      <c r="E70" s="598"/>
      <c r="F70" s="596" t="s">
        <v>2543</v>
      </c>
      <c r="G70" s="597"/>
      <c r="H70" s="597"/>
      <c r="I70" s="597"/>
      <c r="J70" s="597"/>
      <c r="K70" s="597"/>
      <c r="L70" s="597"/>
      <c r="M70" s="597"/>
      <c r="N70" s="598"/>
      <c r="O70" s="498"/>
      <c r="P70" s="511"/>
      <c r="Q70" s="511"/>
      <c r="R70" s="511"/>
      <c r="S70" s="511"/>
      <c r="T70" s="511"/>
      <c r="U70" s="511"/>
      <c r="V70" s="511"/>
      <c r="W70" s="511"/>
      <c r="X70" s="511"/>
      <c r="Y70" s="511"/>
      <c r="Z70" s="88"/>
      <c r="AA70" s="495"/>
      <c r="AB70" s="496"/>
      <c r="AC70" s="496"/>
      <c r="AD70" s="496"/>
      <c r="AE70" s="496"/>
      <c r="AF70" s="496"/>
      <c r="AG70" s="496"/>
      <c r="AH70" s="496"/>
      <c r="AI70" s="497"/>
      <c r="AJ70" s="638"/>
      <c r="AK70" s="639"/>
      <c r="AL70" s="639"/>
      <c r="AM70" s="639"/>
      <c r="AN70" s="640"/>
      <c r="AO70" s="57"/>
      <c r="AP70" s="58"/>
      <c r="AQ70" s="58"/>
      <c r="AR70" s="58"/>
      <c r="AS70" s="58"/>
      <c r="AT70" s="58"/>
      <c r="AU70" s="58"/>
      <c r="AV70" s="58"/>
      <c r="AW70" s="59"/>
      <c r="AX70" s="667" t="s">
        <v>2407</v>
      </c>
      <c r="AY70" s="668"/>
      <c r="AZ70" s="668"/>
      <c r="BA70" s="668"/>
      <c r="BB70" s="668"/>
      <c r="BC70" s="668"/>
      <c r="BD70" s="668"/>
      <c r="BE70" s="669"/>
      <c r="BF70" s="667" t="s">
        <v>2408</v>
      </c>
      <c r="BG70" s="668"/>
      <c r="BH70" s="668"/>
      <c r="BI70" s="668"/>
      <c r="BJ70" s="668"/>
      <c r="BK70" s="668"/>
      <c r="BL70" s="668"/>
      <c r="BM70" s="668"/>
      <c r="BN70" s="669"/>
      <c r="BO70" s="517"/>
      <c r="BP70" s="521"/>
      <c r="BQ70" s="521"/>
      <c r="BR70" s="521"/>
      <c r="BS70" s="521"/>
      <c r="BT70" s="521"/>
      <c r="BU70" s="521"/>
      <c r="BV70" s="521"/>
      <c r="BW70" s="521"/>
      <c r="BX70" s="521"/>
      <c r="BY70" s="518"/>
      <c r="BZ70" s="701" t="s">
        <v>2395</v>
      </c>
      <c r="CA70" s="702"/>
      <c r="CB70" s="702"/>
      <c r="CC70" s="703"/>
    </row>
    <row r="71" spans="1:81" ht="13.5" customHeight="1">
      <c r="A71" s="619">
        <v>2</v>
      </c>
      <c r="B71" s="621"/>
      <c r="C71" s="672" t="s">
        <v>3097</v>
      </c>
      <c r="D71" s="673"/>
      <c r="E71" s="674"/>
      <c r="F71" s="672" t="s">
        <v>2544</v>
      </c>
      <c r="G71" s="673"/>
      <c r="H71" s="673"/>
      <c r="I71" s="673"/>
      <c r="J71" s="673"/>
      <c r="K71" s="673"/>
      <c r="L71" s="673"/>
      <c r="M71" s="673"/>
      <c r="N71" s="674"/>
      <c r="O71" s="62"/>
      <c r="P71" s="69">
        <v>11</v>
      </c>
      <c r="Q71" s="69" t="s">
        <v>3</v>
      </c>
      <c r="R71" s="69">
        <v>13</v>
      </c>
      <c r="S71" s="69" t="s">
        <v>4</v>
      </c>
      <c r="T71" s="69" t="s">
        <v>3060</v>
      </c>
      <c r="U71" s="69" t="s">
        <v>4</v>
      </c>
      <c r="V71" s="69" t="s">
        <v>3061</v>
      </c>
      <c r="W71" s="69"/>
      <c r="X71" s="69"/>
      <c r="Y71" s="64"/>
      <c r="Z71" s="675" t="s">
        <v>2545</v>
      </c>
      <c r="AA71" s="495"/>
      <c r="AB71" s="496">
        <v>10</v>
      </c>
      <c r="AC71" s="496" t="s">
        <v>3</v>
      </c>
      <c r="AD71" s="496">
        <v>8</v>
      </c>
      <c r="AE71" s="496" t="s">
        <v>4</v>
      </c>
      <c r="AF71" s="496" t="s">
        <v>3060</v>
      </c>
      <c r="AG71" s="496" t="s">
        <v>2054</v>
      </c>
      <c r="AH71" s="496" t="s">
        <v>3065</v>
      </c>
      <c r="AI71" s="497"/>
      <c r="AJ71" s="638" t="s">
        <v>2461</v>
      </c>
      <c r="AK71" s="639"/>
      <c r="AL71" s="639"/>
      <c r="AM71" s="639"/>
      <c r="AN71" s="640"/>
      <c r="AO71" s="730" t="s">
        <v>2546</v>
      </c>
      <c r="AP71" s="785"/>
      <c r="AQ71" s="785"/>
      <c r="AR71" s="785"/>
      <c r="AS71" s="785"/>
      <c r="AT71" s="785"/>
      <c r="AU71" s="785"/>
      <c r="AV71" s="785"/>
      <c r="AW71" s="786"/>
      <c r="AX71" s="798" t="s">
        <v>2463</v>
      </c>
      <c r="AY71" s="799"/>
      <c r="AZ71" s="799"/>
      <c r="BA71" s="799"/>
      <c r="BB71" s="799"/>
      <c r="BC71" s="799"/>
      <c r="BD71" s="799"/>
      <c r="BE71" s="800"/>
      <c r="BF71" s="73"/>
      <c r="BG71" s="74"/>
      <c r="BH71" s="74"/>
      <c r="BI71" s="74"/>
      <c r="BJ71" s="74"/>
      <c r="BK71" s="74"/>
      <c r="BL71" s="74"/>
      <c r="BM71" s="74"/>
      <c r="BN71" s="75"/>
      <c r="BO71" s="516"/>
      <c r="BP71" s="516"/>
      <c r="BQ71" s="516"/>
      <c r="BR71" s="516"/>
      <c r="BS71" s="516"/>
      <c r="BT71" s="516"/>
      <c r="BU71" s="516"/>
      <c r="BV71" s="516"/>
      <c r="BW71" s="516"/>
      <c r="BX71" s="516"/>
      <c r="BY71" s="493"/>
      <c r="BZ71" s="672" t="s">
        <v>2464</v>
      </c>
      <c r="CA71" s="673"/>
      <c r="CB71" s="673"/>
      <c r="CC71" s="674"/>
    </row>
    <row r="72" spans="1:81" ht="13.5" customHeight="1">
      <c r="A72" s="610"/>
      <c r="B72" s="612"/>
      <c r="C72" s="599">
        <v>37</v>
      </c>
      <c r="D72" s="600"/>
      <c r="E72" s="601"/>
      <c r="F72" s="610"/>
      <c r="G72" s="611"/>
      <c r="H72" s="611"/>
      <c r="I72" s="611"/>
      <c r="J72" s="611"/>
      <c r="K72" s="611"/>
      <c r="L72" s="611"/>
      <c r="M72" s="611"/>
      <c r="N72" s="612"/>
      <c r="O72" s="486"/>
      <c r="P72" s="61" t="s">
        <v>3083</v>
      </c>
      <c r="Q72" s="488"/>
      <c r="R72" s="488"/>
      <c r="S72" s="488"/>
      <c r="T72" s="488"/>
      <c r="U72" s="488"/>
      <c r="V72" s="488"/>
      <c r="W72" s="488"/>
      <c r="X72" s="488"/>
      <c r="Y72" s="487"/>
      <c r="Z72" s="665"/>
      <c r="AA72" s="489"/>
      <c r="AB72" s="66" t="s">
        <v>3084</v>
      </c>
      <c r="AC72" s="490"/>
      <c r="AD72" s="490"/>
      <c r="AE72" s="490"/>
      <c r="AF72" s="490"/>
      <c r="AG72" s="490"/>
      <c r="AH72" s="490"/>
      <c r="AI72" s="491"/>
      <c r="AJ72" s="604" t="s">
        <v>2466</v>
      </c>
      <c r="AK72" s="606"/>
      <c r="AL72" s="606"/>
      <c r="AM72" s="606"/>
      <c r="AN72" s="605"/>
      <c r="AO72" s="714"/>
      <c r="AP72" s="715"/>
      <c r="AQ72" s="715"/>
      <c r="AR72" s="715"/>
      <c r="AS72" s="715"/>
      <c r="AT72" s="715"/>
      <c r="AU72" s="715"/>
      <c r="AV72" s="715"/>
      <c r="AW72" s="716"/>
      <c r="AX72" s="630"/>
      <c r="AY72" s="631"/>
      <c r="AZ72" s="631"/>
      <c r="BA72" s="631"/>
      <c r="BB72" s="631"/>
      <c r="BC72" s="631"/>
      <c r="BD72" s="631"/>
      <c r="BE72" s="632"/>
      <c r="BF72" s="19"/>
      <c r="BG72" s="20"/>
      <c r="BH72" s="20"/>
      <c r="BI72" s="20"/>
      <c r="BJ72" s="20"/>
      <c r="BK72" s="20"/>
      <c r="BL72" s="20"/>
      <c r="BM72" s="20"/>
      <c r="BN72" s="60"/>
      <c r="BO72" s="488"/>
      <c r="BP72" s="61"/>
      <c r="BQ72" s="488"/>
      <c r="BR72" s="488"/>
      <c r="BS72" s="488"/>
      <c r="BT72" s="488"/>
      <c r="BU72" s="488"/>
      <c r="BV72" s="488"/>
      <c r="BW72" s="488"/>
      <c r="BX72" s="488"/>
      <c r="BY72" s="487"/>
      <c r="BZ72" s="599" t="s">
        <v>2547</v>
      </c>
      <c r="CA72" s="600"/>
      <c r="CB72" s="600"/>
      <c r="CC72" s="601"/>
    </row>
    <row r="73" spans="1:81" ht="14.25" customHeight="1">
      <c r="A73" s="749"/>
      <c r="B73" s="749"/>
      <c r="C73" s="729"/>
      <c r="D73" s="729"/>
      <c r="E73" s="729"/>
      <c r="F73" s="729" t="s">
        <v>2548</v>
      </c>
      <c r="G73" s="729"/>
      <c r="H73" s="729"/>
      <c r="I73" s="729"/>
      <c r="J73" s="729"/>
      <c r="K73" s="729"/>
      <c r="L73" s="729"/>
      <c r="M73" s="729"/>
      <c r="N73" s="729"/>
      <c r="O73" s="498"/>
      <c r="P73" s="815" t="s">
        <v>2549</v>
      </c>
      <c r="Q73" s="816"/>
      <c r="R73" s="816"/>
      <c r="S73" s="816"/>
      <c r="T73" s="816"/>
      <c r="U73" s="816"/>
      <c r="V73" s="816"/>
      <c r="W73" s="816"/>
      <c r="X73" s="816"/>
      <c r="Y73" s="816"/>
      <c r="Z73" s="816"/>
      <c r="AA73" s="816"/>
      <c r="AB73" s="816"/>
      <c r="AC73" s="816"/>
      <c r="AD73" s="816"/>
      <c r="AE73" s="816"/>
      <c r="AF73" s="816"/>
      <c r="AG73" s="816"/>
      <c r="AH73" s="816"/>
      <c r="AI73" s="816"/>
      <c r="AJ73" s="816"/>
      <c r="AK73" s="816"/>
      <c r="AL73" s="816"/>
      <c r="AM73" s="816"/>
      <c r="AN73" s="817"/>
      <c r="AO73" s="57"/>
      <c r="AP73" s="58"/>
      <c r="AQ73" s="58"/>
      <c r="AR73" s="58"/>
      <c r="AS73" s="58"/>
      <c r="AT73" s="58"/>
      <c r="AU73" s="58"/>
      <c r="AV73" s="58"/>
      <c r="AW73" s="59"/>
      <c r="AX73" s="667" t="s">
        <v>2407</v>
      </c>
      <c r="AY73" s="668"/>
      <c r="AZ73" s="668"/>
      <c r="BA73" s="668"/>
      <c r="BB73" s="668"/>
      <c r="BC73" s="668"/>
      <c r="BD73" s="668"/>
      <c r="BE73" s="669"/>
      <c r="BF73" s="667" t="s">
        <v>2408</v>
      </c>
      <c r="BG73" s="668"/>
      <c r="BH73" s="668"/>
      <c r="BI73" s="668"/>
      <c r="BJ73" s="668"/>
      <c r="BK73" s="668"/>
      <c r="BL73" s="668"/>
      <c r="BM73" s="668"/>
      <c r="BN73" s="669"/>
      <c r="BO73" s="498"/>
      <c r="BP73" s="511"/>
      <c r="BQ73" s="511"/>
      <c r="BR73" s="511"/>
      <c r="BS73" s="511"/>
      <c r="BT73" s="511"/>
      <c r="BU73" s="511"/>
      <c r="BV73" s="511"/>
      <c r="BW73" s="511"/>
      <c r="BX73" s="511"/>
      <c r="BY73" s="499"/>
      <c r="BZ73" s="701" t="s">
        <v>2395</v>
      </c>
      <c r="CA73" s="702"/>
      <c r="CB73" s="702"/>
      <c r="CC73" s="703"/>
    </row>
    <row r="74" spans="1:81" ht="15" customHeight="1">
      <c r="A74" s="672" t="s">
        <v>3098</v>
      </c>
      <c r="B74" s="674"/>
      <c r="C74" s="672" t="s">
        <v>3099</v>
      </c>
      <c r="D74" s="673"/>
      <c r="E74" s="674"/>
      <c r="F74" s="672" t="s">
        <v>2399</v>
      </c>
      <c r="G74" s="673"/>
      <c r="H74" s="673"/>
      <c r="I74" s="673"/>
      <c r="J74" s="673"/>
      <c r="K74" s="673"/>
      <c r="L74" s="673"/>
      <c r="M74" s="673"/>
      <c r="N74" s="674"/>
      <c r="O74" s="62"/>
      <c r="P74" s="812" t="s">
        <v>2550</v>
      </c>
      <c r="Q74" s="813"/>
      <c r="R74" s="813"/>
      <c r="S74" s="813"/>
      <c r="T74" s="813"/>
      <c r="U74" s="813"/>
      <c r="V74" s="813"/>
      <c r="W74" s="813"/>
      <c r="X74" s="813"/>
      <c r="Y74" s="814"/>
      <c r="Z74" s="675" t="s">
        <v>2439</v>
      </c>
      <c r="AA74" s="495"/>
      <c r="AB74" s="16"/>
      <c r="AC74" s="16"/>
      <c r="AD74" s="16"/>
      <c r="AE74" s="16"/>
      <c r="AF74" s="16"/>
      <c r="AG74" s="16"/>
      <c r="AH74" s="16"/>
      <c r="AI74" s="497"/>
      <c r="AJ74" s="730" t="s">
        <v>2406</v>
      </c>
      <c r="AK74" s="731"/>
      <c r="AL74" s="731"/>
      <c r="AM74" s="731"/>
      <c r="AN74" s="732"/>
      <c r="AO74" s="678" t="s">
        <v>2551</v>
      </c>
      <c r="AP74" s="679"/>
      <c r="AQ74" s="679"/>
      <c r="AR74" s="679"/>
      <c r="AS74" s="679"/>
      <c r="AT74" s="679"/>
      <c r="AU74" s="679"/>
      <c r="AV74" s="679"/>
      <c r="AW74" s="680"/>
      <c r="AX74" s="16"/>
      <c r="AY74" s="16"/>
      <c r="AZ74" s="16"/>
      <c r="BA74" s="16"/>
      <c r="BB74" s="16"/>
      <c r="BC74" s="16"/>
      <c r="BD74" s="16"/>
      <c r="BE74" s="16"/>
      <c r="BF74" s="73"/>
      <c r="BG74" s="74"/>
      <c r="BH74" s="74"/>
      <c r="BI74" s="74"/>
      <c r="BJ74" s="74"/>
      <c r="BK74" s="74"/>
      <c r="BL74" s="74"/>
      <c r="BM74" s="74"/>
      <c r="BN74" s="75"/>
      <c r="BO74" s="492"/>
      <c r="BP74" s="89">
        <v>1</v>
      </c>
      <c r="BQ74" s="516" t="s">
        <v>3</v>
      </c>
      <c r="BR74" s="516">
        <v>12</v>
      </c>
      <c r="BS74" s="516" t="s">
        <v>4</v>
      </c>
      <c r="BT74" s="516" t="s">
        <v>3060</v>
      </c>
      <c r="BU74" s="516" t="s">
        <v>2446</v>
      </c>
      <c r="BV74" s="516" t="s">
        <v>3077</v>
      </c>
      <c r="BW74" s="17"/>
      <c r="BX74" s="17"/>
      <c r="BY74" s="25"/>
      <c r="BZ74" s="672" t="s">
        <v>2439</v>
      </c>
      <c r="CA74" s="806"/>
      <c r="CB74" s="806"/>
      <c r="CC74" s="807"/>
    </row>
    <row r="75" spans="1:81" ht="15" customHeight="1">
      <c r="A75" s="619"/>
      <c r="B75" s="621"/>
      <c r="C75" s="619"/>
      <c r="D75" s="620"/>
      <c r="E75" s="621"/>
      <c r="F75" s="619" t="s">
        <v>2552</v>
      </c>
      <c r="G75" s="717"/>
      <c r="H75" s="717"/>
      <c r="I75" s="717"/>
      <c r="J75" s="717"/>
      <c r="K75" s="717"/>
      <c r="L75" s="717"/>
      <c r="M75" s="717"/>
      <c r="N75" s="718"/>
      <c r="O75" s="492"/>
      <c r="P75" s="808" t="s">
        <v>2553</v>
      </c>
      <c r="Q75" s="809"/>
      <c r="R75" s="809"/>
      <c r="S75" s="809"/>
      <c r="T75" s="809"/>
      <c r="U75" s="809"/>
      <c r="V75" s="809"/>
      <c r="W75" s="809"/>
      <c r="X75" s="809"/>
      <c r="Y75" s="810"/>
      <c r="Z75" s="676"/>
      <c r="AA75" s="495"/>
      <c r="AB75" s="66">
        <v>11</v>
      </c>
      <c r="AC75" s="496" t="s">
        <v>3</v>
      </c>
      <c r="AD75" s="496">
        <v>29</v>
      </c>
      <c r="AE75" s="496" t="s">
        <v>4</v>
      </c>
      <c r="AF75" s="496" t="s">
        <v>3060</v>
      </c>
      <c r="AG75" s="496" t="s">
        <v>2416</v>
      </c>
      <c r="AH75" s="496" t="s">
        <v>3070</v>
      </c>
      <c r="AI75" s="497"/>
      <c r="AJ75" s="711"/>
      <c r="AK75" s="712"/>
      <c r="AL75" s="712"/>
      <c r="AM75" s="712"/>
      <c r="AN75" s="713"/>
      <c r="AO75" s="803"/>
      <c r="AP75" s="804"/>
      <c r="AQ75" s="804"/>
      <c r="AR75" s="804"/>
      <c r="AS75" s="804"/>
      <c r="AT75" s="804"/>
      <c r="AU75" s="804"/>
      <c r="AV75" s="804"/>
      <c r="AW75" s="805"/>
      <c r="AX75" s="644" t="s">
        <v>2495</v>
      </c>
      <c r="AY75" s="645"/>
      <c r="AZ75" s="645"/>
      <c r="BA75" s="645"/>
      <c r="BB75" s="645"/>
      <c r="BC75" s="645"/>
      <c r="BD75" s="645"/>
      <c r="BE75" s="645"/>
      <c r="BF75" s="644" t="s">
        <v>2554</v>
      </c>
      <c r="BG75" s="645"/>
      <c r="BH75" s="645"/>
      <c r="BI75" s="645"/>
      <c r="BJ75" s="645"/>
      <c r="BK75" s="645"/>
      <c r="BL75" s="645"/>
      <c r="BM75" s="645"/>
      <c r="BN75" s="646"/>
      <c r="BO75" s="492"/>
      <c r="BP75" s="52" t="s">
        <v>2394</v>
      </c>
      <c r="BQ75" s="516"/>
      <c r="BR75" s="516"/>
      <c r="BS75" s="516"/>
      <c r="BT75" s="516"/>
      <c r="BU75" s="516"/>
      <c r="BV75" s="516"/>
      <c r="BW75" s="516"/>
      <c r="BX75" s="17"/>
      <c r="BY75" s="17"/>
      <c r="BZ75" s="707"/>
      <c r="CA75" s="708"/>
      <c r="CB75" s="708"/>
      <c r="CC75" s="709"/>
    </row>
    <row r="76" spans="1:81" ht="15" customHeight="1">
      <c r="A76" s="619"/>
      <c r="B76" s="621"/>
      <c r="C76" s="619"/>
      <c r="D76" s="620"/>
      <c r="E76" s="621"/>
      <c r="F76" s="596" t="s">
        <v>2399</v>
      </c>
      <c r="G76" s="597"/>
      <c r="H76" s="597"/>
      <c r="I76" s="597"/>
      <c r="J76" s="597"/>
      <c r="K76" s="597"/>
      <c r="L76" s="597"/>
      <c r="M76" s="597"/>
      <c r="N76" s="598"/>
      <c r="O76" s="498"/>
      <c r="P76" s="472">
        <v>1</v>
      </c>
      <c r="Q76" s="511" t="s">
        <v>3</v>
      </c>
      <c r="R76" s="511">
        <v>21</v>
      </c>
      <c r="S76" s="511" t="s">
        <v>4</v>
      </c>
      <c r="T76" s="511" t="s">
        <v>3060</v>
      </c>
      <c r="U76" s="511" t="s">
        <v>2054</v>
      </c>
      <c r="V76" s="511" t="s">
        <v>3065</v>
      </c>
      <c r="W76" s="511"/>
      <c r="X76" s="511"/>
      <c r="Y76" s="499"/>
      <c r="Z76" s="750" t="s">
        <v>2409</v>
      </c>
      <c r="AA76" s="495"/>
      <c r="AB76" s="66" t="s">
        <v>3100</v>
      </c>
      <c r="AC76" s="496"/>
      <c r="AD76" s="496"/>
      <c r="AE76" s="496"/>
      <c r="AF76" s="496"/>
      <c r="AG76" s="496"/>
      <c r="AH76" s="496"/>
      <c r="AI76" s="497"/>
      <c r="AJ76" s="711"/>
      <c r="AK76" s="712"/>
      <c r="AL76" s="712"/>
      <c r="AM76" s="712"/>
      <c r="AN76" s="713"/>
      <c r="AO76" s="803"/>
      <c r="AP76" s="804"/>
      <c r="AQ76" s="804"/>
      <c r="AR76" s="804"/>
      <c r="AS76" s="804"/>
      <c r="AT76" s="804"/>
      <c r="AU76" s="804"/>
      <c r="AV76" s="804"/>
      <c r="AW76" s="805"/>
      <c r="AX76" s="644" t="s">
        <v>2499</v>
      </c>
      <c r="AY76" s="645"/>
      <c r="AZ76" s="645"/>
      <c r="BA76" s="645"/>
      <c r="BB76" s="645"/>
      <c r="BC76" s="645"/>
      <c r="BD76" s="645"/>
      <c r="BE76" s="645"/>
      <c r="BF76" s="644" t="s">
        <v>2555</v>
      </c>
      <c r="BG76" s="645"/>
      <c r="BH76" s="645"/>
      <c r="BI76" s="645"/>
      <c r="BJ76" s="645"/>
      <c r="BK76" s="645"/>
      <c r="BL76" s="645"/>
      <c r="BM76" s="645"/>
      <c r="BN76" s="646"/>
      <c r="BO76" s="492"/>
      <c r="BP76" s="15"/>
      <c r="BQ76" s="15"/>
      <c r="BR76" s="15"/>
      <c r="BS76" s="15"/>
      <c r="BT76" s="15"/>
      <c r="BU76" s="15"/>
      <c r="BV76" s="15"/>
      <c r="BW76" s="15"/>
      <c r="BX76" s="516"/>
      <c r="BY76" s="493"/>
      <c r="BZ76" s="619" t="s">
        <v>2556</v>
      </c>
      <c r="CA76" s="620"/>
      <c r="CB76" s="620"/>
      <c r="CC76" s="621"/>
    </row>
    <row r="77" spans="1:81" ht="15" customHeight="1">
      <c r="A77" s="619"/>
      <c r="B77" s="621"/>
      <c r="C77" s="811"/>
      <c r="D77" s="717"/>
      <c r="E77" s="718"/>
      <c r="F77" s="619" t="s">
        <v>2557</v>
      </c>
      <c r="G77" s="717"/>
      <c r="H77" s="717"/>
      <c r="I77" s="717"/>
      <c r="J77" s="717"/>
      <c r="K77" s="717"/>
      <c r="L77" s="717"/>
      <c r="M77" s="717"/>
      <c r="N77" s="718"/>
      <c r="O77" s="492"/>
      <c r="P77" s="52" t="s">
        <v>3101</v>
      </c>
      <c r="Q77" s="516"/>
      <c r="R77" s="516"/>
      <c r="S77" s="516"/>
      <c r="T77" s="516"/>
      <c r="U77" s="516"/>
      <c r="V77" s="516"/>
      <c r="W77" s="516"/>
      <c r="X77" s="516"/>
      <c r="Y77" s="493"/>
      <c r="Z77" s="676"/>
      <c r="AA77" s="495"/>
      <c r="AB77" s="16"/>
      <c r="AC77" s="496"/>
      <c r="AD77" s="496"/>
      <c r="AE77" s="496"/>
      <c r="AF77" s="496"/>
      <c r="AG77" s="496"/>
      <c r="AH77" s="496"/>
      <c r="AI77" s="497"/>
      <c r="AJ77" s="711"/>
      <c r="AK77" s="712"/>
      <c r="AL77" s="712"/>
      <c r="AM77" s="712"/>
      <c r="AN77" s="713"/>
      <c r="AO77" s="803"/>
      <c r="AP77" s="804"/>
      <c r="AQ77" s="804"/>
      <c r="AR77" s="804"/>
      <c r="AS77" s="804"/>
      <c r="AT77" s="804"/>
      <c r="AU77" s="804"/>
      <c r="AV77" s="804"/>
      <c r="AW77" s="805"/>
      <c r="AX77" s="644"/>
      <c r="AY77" s="645"/>
      <c r="AZ77" s="645"/>
      <c r="BA77" s="645"/>
      <c r="BB77" s="645"/>
      <c r="BC77" s="645"/>
      <c r="BD77" s="645"/>
      <c r="BE77" s="645"/>
      <c r="BF77" s="67"/>
      <c r="BG77" s="16"/>
      <c r="BH77" s="16"/>
      <c r="BI77" s="16"/>
      <c r="BJ77" s="16"/>
      <c r="BK77" s="16"/>
      <c r="BL77" s="16"/>
      <c r="BM77" s="16"/>
      <c r="BN77" s="68"/>
      <c r="BO77" s="492"/>
      <c r="BP77" s="17"/>
      <c r="BQ77" s="17"/>
      <c r="BR77" s="17"/>
      <c r="BS77" s="17"/>
      <c r="BT77" s="17"/>
      <c r="BU77" s="17"/>
      <c r="BV77" s="17"/>
      <c r="BW77" s="516"/>
      <c r="BX77" s="516"/>
      <c r="BY77" s="493"/>
      <c r="BZ77" s="619" t="s">
        <v>2558</v>
      </c>
      <c r="CA77" s="620"/>
      <c r="CB77" s="620"/>
      <c r="CC77" s="621"/>
    </row>
    <row r="78" spans="1:81" ht="12" customHeight="1">
      <c r="A78" s="471"/>
      <c r="B78" s="473"/>
      <c r="C78" s="607" t="s">
        <v>3102</v>
      </c>
      <c r="D78" s="829"/>
      <c r="E78" s="830"/>
      <c r="F78" s="740" t="s">
        <v>2559</v>
      </c>
      <c r="G78" s="753"/>
      <c r="H78" s="753"/>
      <c r="I78" s="753"/>
      <c r="J78" s="753"/>
      <c r="K78" s="753"/>
      <c r="L78" s="753"/>
      <c r="M78" s="753"/>
      <c r="N78" s="754"/>
      <c r="O78" s="498"/>
      <c r="P78" s="472">
        <v>2</v>
      </c>
      <c r="Q78" s="472" t="s">
        <v>3</v>
      </c>
      <c r="R78" s="472">
        <v>4</v>
      </c>
      <c r="S78" s="472" t="s">
        <v>4</v>
      </c>
      <c r="T78" s="472" t="s">
        <v>3060</v>
      </c>
      <c r="U78" s="472" t="s">
        <v>2054</v>
      </c>
      <c r="V78" s="472" t="s">
        <v>3065</v>
      </c>
      <c r="W78" s="511"/>
      <c r="X78" s="511"/>
      <c r="Y78" s="499"/>
      <c r="Z78" s="664" t="s">
        <v>2560</v>
      </c>
      <c r="AA78" s="500"/>
      <c r="AB78" s="819" t="s">
        <v>3103</v>
      </c>
      <c r="AC78" s="820"/>
      <c r="AD78" s="820"/>
      <c r="AE78" s="820"/>
      <c r="AF78" s="820"/>
      <c r="AG78" s="820"/>
      <c r="AH78" s="820"/>
      <c r="AI78" s="821"/>
      <c r="AJ78" s="822"/>
      <c r="AK78" s="753"/>
      <c r="AL78" s="753"/>
      <c r="AM78" s="753"/>
      <c r="AN78" s="754"/>
      <c r="AO78" s="593" t="s">
        <v>2561</v>
      </c>
      <c r="AP78" s="595"/>
      <c r="AQ78" s="595"/>
      <c r="AR78" s="595"/>
      <c r="AS78" s="595"/>
      <c r="AT78" s="595"/>
      <c r="AU78" s="595"/>
      <c r="AV78" s="595"/>
      <c r="AW78" s="594"/>
      <c r="AX78" s="823" t="s">
        <v>2562</v>
      </c>
      <c r="AY78" s="824"/>
      <c r="AZ78" s="824"/>
      <c r="BA78" s="824"/>
      <c r="BB78" s="824"/>
      <c r="BC78" s="824"/>
      <c r="BD78" s="824"/>
      <c r="BE78" s="825"/>
      <c r="BF78" s="57"/>
      <c r="BG78" s="58"/>
      <c r="BH78" s="58"/>
      <c r="BI78" s="58"/>
      <c r="BJ78" s="58"/>
      <c r="BK78" s="58"/>
      <c r="BL78" s="58"/>
      <c r="BM78" s="58"/>
      <c r="BN78" s="59"/>
      <c r="BO78" s="498"/>
      <c r="BP78" s="23"/>
      <c r="BQ78" s="23"/>
      <c r="BR78" s="23"/>
      <c r="BS78" s="23"/>
      <c r="BT78" s="23"/>
      <c r="BU78" s="23"/>
      <c r="BV78" s="23"/>
      <c r="BW78" s="511"/>
      <c r="BX78" s="511"/>
      <c r="BY78" s="499"/>
      <c r="BZ78" s="596" t="s">
        <v>2489</v>
      </c>
      <c r="CA78" s="753"/>
      <c r="CB78" s="753"/>
      <c r="CC78" s="754"/>
    </row>
    <row r="79" spans="1:81" ht="12" customHeight="1">
      <c r="A79" s="483"/>
      <c r="B79" s="485"/>
      <c r="C79" s="831"/>
      <c r="D79" s="832"/>
      <c r="E79" s="833"/>
      <c r="F79" s="711"/>
      <c r="G79" s="755"/>
      <c r="H79" s="755"/>
      <c r="I79" s="755"/>
      <c r="J79" s="755"/>
      <c r="K79" s="755"/>
      <c r="L79" s="755"/>
      <c r="M79" s="755"/>
      <c r="N79" s="713"/>
      <c r="O79" s="492"/>
      <c r="P79" s="52" t="s">
        <v>3104</v>
      </c>
      <c r="Q79" s="516"/>
      <c r="R79" s="516"/>
      <c r="S79" s="516"/>
      <c r="T79" s="516"/>
      <c r="U79" s="516"/>
      <c r="V79" s="516"/>
      <c r="W79" s="516"/>
      <c r="X79" s="516"/>
      <c r="Y79" s="493"/>
      <c r="Z79" s="818"/>
      <c r="AA79" s="495"/>
      <c r="AB79" s="762"/>
      <c r="AC79" s="762"/>
      <c r="AD79" s="762"/>
      <c r="AE79" s="762"/>
      <c r="AF79" s="762"/>
      <c r="AG79" s="762"/>
      <c r="AH79" s="762"/>
      <c r="AI79" s="763"/>
      <c r="AJ79" s="711"/>
      <c r="AK79" s="755"/>
      <c r="AL79" s="755"/>
      <c r="AM79" s="755"/>
      <c r="AN79" s="713"/>
      <c r="AO79" s="638"/>
      <c r="AP79" s="666"/>
      <c r="AQ79" s="666"/>
      <c r="AR79" s="666"/>
      <c r="AS79" s="666"/>
      <c r="AT79" s="666"/>
      <c r="AU79" s="666"/>
      <c r="AV79" s="666"/>
      <c r="AW79" s="640"/>
      <c r="AX79" s="826"/>
      <c r="AY79" s="827"/>
      <c r="AZ79" s="827"/>
      <c r="BA79" s="827"/>
      <c r="BB79" s="827"/>
      <c r="BC79" s="827"/>
      <c r="BD79" s="827"/>
      <c r="BE79" s="828"/>
      <c r="BF79" s="67"/>
      <c r="BG79" s="16"/>
      <c r="BH79" s="16"/>
      <c r="BI79" s="16"/>
      <c r="BJ79" s="16"/>
      <c r="BK79" s="16"/>
      <c r="BL79" s="16"/>
      <c r="BM79" s="16"/>
      <c r="BN79" s="68"/>
      <c r="BO79" s="492"/>
      <c r="BP79" s="17"/>
      <c r="BQ79" s="17"/>
      <c r="BR79" s="17"/>
      <c r="BS79" s="17"/>
      <c r="BT79" s="17"/>
      <c r="BU79" s="17"/>
      <c r="BV79" s="17"/>
      <c r="BW79" s="516"/>
      <c r="BX79" s="516"/>
      <c r="BY79" s="493"/>
      <c r="BZ79" s="619" t="s">
        <v>2521</v>
      </c>
      <c r="CA79" s="755"/>
      <c r="CB79" s="755"/>
      <c r="CC79" s="713"/>
    </row>
    <row r="80" spans="1:81" ht="12" customHeight="1">
      <c r="A80" s="474"/>
      <c r="B80" s="476"/>
      <c r="C80" s="834"/>
      <c r="D80" s="835"/>
      <c r="E80" s="836"/>
      <c r="F80" s="714"/>
      <c r="G80" s="715"/>
      <c r="H80" s="715"/>
      <c r="I80" s="715"/>
      <c r="J80" s="715"/>
      <c r="K80" s="715"/>
      <c r="L80" s="715"/>
      <c r="M80" s="715"/>
      <c r="N80" s="716"/>
      <c r="O80" s="486"/>
      <c r="P80" s="61"/>
      <c r="Q80" s="488"/>
      <c r="R80" s="488"/>
      <c r="S80" s="488"/>
      <c r="T80" s="488"/>
      <c r="U80" s="488"/>
      <c r="V80" s="488"/>
      <c r="W80" s="488"/>
      <c r="X80" s="488"/>
      <c r="Y80" s="487"/>
      <c r="Z80" s="665"/>
      <c r="AA80" s="489"/>
      <c r="AB80" s="765"/>
      <c r="AC80" s="765"/>
      <c r="AD80" s="765"/>
      <c r="AE80" s="765"/>
      <c r="AF80" s="765"/>
      <c r="AG80" s="765"/>
      <c r="AH80" s="765"/>
      <c r="AI80" s="766"/>
      <c r="AJ80" s="714"/>
      <c r="AK80" s="715"/>
      <c r="AL80" s="715"/>
      <c r="AM80" s="715"/>
      <c r="AN80" s="716"/>
      <c r="AO80" s="604"/>
      <c r="AP80" s="606"/>
      <c r="AQ80" s="606"/>
      <c r="AR80" s="606"/>
      <c r="AS80" s="606"/>
      <c r="AT80" s="606"/>
      <c r="AU80" s="606"/>
      <c r="AV80" s="606"/>
      <c r="AW80" s="605"/>
      <c r="AX80" s="735"/>
      <c r="AY80" s="736"/>
      <c r="AZ80" s="736"/>
      <c r="BA80" s="736"/>
      <c r="BB80" s="736"/>
      <c r="BC80" s="736"/>
      <c r="BD80" s="736"/>
      <c r="BE80" s="737"/>
      <c r="BF80" s="19"/>
      <c r="BG80" s="20"/>
      <c r="BH80" s="20"/>
      <c r="BI80" s="20"/>
      <c r="BJ80" s="20"/>
      <c r="BK80" s="20"/>
      <c r="BL80" s="20"/>
      <c r="BM80" s="20"/>
      <c r="BN80" s="60"/>
      <c r="BO80" s="486"/>
      <c r="BP80" s="21"/>
      <c r="BQ80" s="21"/>
      <c r="BR80" s="21"/>
      <c r="BS80" s="21"/>
      <c r="BT80" s="21"/>
      <c r="BU80" s="21"/>
      <c r="BV80" s="21"/>
      <c r="BW80" s="488"/>
      <c r="BX80" s="488"/>
      <c r="BY80" s="487"/>
      <c r="BZ80" s="599" t="s">
        <v>2395</v>
      </c>
      <c r="CA80" s="715"/>
      <c r="CB80" s="715"/>
      <c r="CC80" s="716"/>
    </row>
    <row r="81" spans="1:81" ht="13.5" customHeight="1">
      <c r="A81" s="596">
        <v>3</v>
      </c>
      <c r="B81" s="598"/>
      <c r="C81" s="596" t="s">
        <v>3097</v>
      </c>
      <c r="D81" s="597"/>
      <c r="E81" s="598"/>
      <c r="F81" s="596" t="s">
        <v>2292</v>
      </c>
      <c r="G81" s="597"/>
      <c r="H81" s="597"/>
      <c r="I81" s="597"/>
      <c r="J81" s="597"/>
      <c r="K81" s="597"/>
      <c r="L81" s="597"/>
      <c r="M81" s="597"/>
      <c r="N81" s="598"/>
      <c r="O81" s="498"/>
      <c r="P81" s="472">
        <v>2</v>
      </c>
      <c r="Q81" s="511" t="s">
        <v>3</v>
      </c>
      <c r="R81" s="511">
        <v>26</v>
      </c>
      <c r="S81" s="511" t="s">
        <v>4</v>
      </c>
      <c r="T81" s="511" t="s">
        <v>3060</v>
      </c>
      <c r="U81" s="511" t="s">
        <v>4</v>
      </c>
      <c r="V81" s="511" t="s">
        <v>3061</v>
      </c>
      <c r="W81" s="511"/>
      <c r="X81" s="511"/>
      <c r="Y81" s="499"/>
      <c r="Z81" s="515" t="s">
        <v>2563</v>
      </c>
      <c r="AA81" s="500"/>
      <c r="AB81" s="79">
        <v>12</v>
      </c>
      <c r="AC81" s="501" t="s">
        <v>3</v>
      </c>
      <c r="AD81" s="501">
        <v>10</v>
      </c>
      <c r="AE81" s="501" t="s">
        <v>4</v>
      </c>
      <c r="AF81" s="501" t="s">
        <v>3060</v>
      </c>
      <c r="AG81" s="501" t="s">
        <v>2054</v>
      </c>
      <c r="AH81" s="501" t="s">
        <v>3065</v>
      </c>
      <c r="AI81" s="502"/>
      <c r="AJ81" s="593" t="s">
        <v>3105</v>
      </c>
      <c r="AK81" s="608"/>
      <c r="AL81" s="608"/>
      <c r="AM81" s="608"/>
      <c r="AN81" s="609"/>
      <c r="AO81" s="638" t="s">
        <v>2564</v>
      </c>
      <c r="AP81" s="639"/>
      <c r="AQ81" s="639"/>
      <c r="AR81" s="639"/>
      <c r="AS81" s="639"/>
      <c r="AT81" s="639"/>
      <c r="AU81" s="639"/>
      <c r="AV81" s="639"/>
      <c r="AW81" s="640"/>
      <c r="AX81" s="644" t="s">
        <v>2463</v>
      </c>
      <c r="AY81" s="645"/>
      <c r="AZ81" s="645"/>
      <c r="BA81" s="645"/>
      <c r="BB81" s="645"/>
      <c r="BC81" s="645"/>
      <c r="BD81" s="645"/>
      <c r="BE81" s="646"/>
      <c r="BF81" s="67"/>
      <c r="BG81" s="16"/>
      <c r="BH81" s="16"/>
      <c r="BI81" s="16"/>
      <c r="BJ81" s="16"/>
      <c r="BK81" s="16"/>
      <c r="BL81" s="16"/>
      <c r="BM81" s="16"/>
      <c r="BN81" s="68"/>
      <c r="BO81" s="492"/>
      <c r="BP81" s="516"/>
      <c r="BQ81" s="516"/>
      <c r="BR81" s="516"/>
      <c r="BS81" s="516"/>
      <c r="BT81" s="516"/>
      <c r="BU81" s="516"/>
      <c r="BV81" s="516"/>
      <c r="BW81" s="516"/>
      <c r="BX81" s="516"/>
      <c r="BY81" s="493"/>
      <c r="BZ81" s="619" t="s">
        <v>2464</v>
      </c>
      <c r="CA81" s="620"/>
      <c r="CB81" s="620"/>
      <c r="CC81" s="621"/>
    </row>
    <row r="82" spans="1:81" ht="13.5" customHeight="1">
      <c r="A82" s="610"/>
      <c r="B82" s="612"/>
      <c r="C82" s="599" t="s">
        <v>3106</v>
      </c>
      <c r="D82" s="600"/>
      <c r="E82" s="601"/>
      <c r="F82" s="599" t="s">
        <v>3107</v>
      </c>
      <c r="G82" s="600"/>
      <c r="H82" s="600"/>
      <c r="I82" s="600"/>
      <c r="J82" s="600"/>
      <c r="K82" s="600"/>
      <c r="L82" s="600"/>
      <c r="M82" s="600"/>
      <c r="N82" s="601"/>
      <c r="O82" s="486"/>
      <c r="P82" s="61" t="s">
        <v>3083</v>
      </c>
      <c r="Q82" s="488"/>
      <c r="R82" s="488"/>
      <c r="S82" s="488"/>
      <c r="T82" s="488"/>
      <c r="U82" s="488"/>
      <c r="V82" s="488"/>
      <c r="W82" s="488"/>
      <c r="X82" s="488"/>
      <c r="Y82" s="487"/>
      <c r="Z82" s="507" t="s">
        <v>2565</v>
      </c>
      <c r="AA82" s="489"/>
      <c r="AB82" s="77" t="s">
        <v>3084</v>
      </c>
      <c r="AC82" s="490"/>
      <c r="AD82" s="490"/>
      <c r="AE82" s="490"/>
      <c r="AF82" s="490"/>
      <c r="AG82" s="490"/>
      <c r="AH82" s="490"/>
      <c r="AI82" s="491"/>
      <c r="AJ82" s="604" t="s">
        <v>2466</v>
      </c>
      <c r="AK82" s="606"/>
      <c r="AL82" s="606"/>
      <c r="AM82" s="606"/>
      <c r="AN82" s="605"/>
      <c r="AO82" s="638"/>
      <c r="AP82" s="639"/>
      <c r="AQ82" s="639"/>
      <c r="AR82" s="639"/>
      <c r="AS82" s="639"/>
      <c r="AT82" s="639"/>
      <c r="AU82" s="639"/>
      <c r="AV82" s="639"/>
      <c r="AW82" s="640"/>
      <c r="AX82" s="630"/>
      <c r="AY82" s="631"/>
      <c r="AZ82" s="631"/>
      <c r="BA82" s="631"/>
      <c r="BB82" s="631"/>
      <c r="BC82" s="631"/>
      <c r="BD82" s="631"/>
      <c r="BE82" s="632"/>
      <c r="BF82" s="67"/>
      <c r="BG82" s="16"/>
      <c r="BH82" s="16"/>
      <c r="BI82" s="16"/>
      <c r="BJ82" s="16"/>
      <c r="BK82" s="16"/>
      <c r="BL82" s="16"/>
      <c r="BM82" s="16"/>
      <c r="BN82" s="68"/>
      <c r="BO82" s="492"/>
      <c r="BP82" s="52"/>
      <c r="BQ82" s="516"/>
      <c r="BR82" s="516"/>
      <c r="BS82" s="516"/>
      <c r="BT82" s="516"/>
      <c r="BU82" s="516"/>
      <c r="BV82" s="516"/>
      <c r="BW82" s="516"/>
      <c r="BX82" s="516"/>
      <c r="BY82" s="493"/>
      <c r="BZ82" s="599"/>
      <c r="CA82" s="600"/>
      <c r="CB82" s="600"/>
      <c r="CC82" s="601"/>
    </row>
    <row r="83" spans="1:81" ht="13.5" customHeight="1">
      <c r="A83" s="647"/>
      <c r="B83" s="648"/>
      <c r="C83" s="90"/>
      <c r="D83" s="91"/>
      <c r="E83" s="92"/>
      <c r="F83" s="596" t="s">
        <v>2566</v>
      </c>
      <c r="G83" s="597"/>
      <c r="H83" s="597"/>
      <c r="I83" s="597"/>
      <c r="J83" s="597"/>
      <c r="K83" s="597"/>
      <c r="L83" s="597"/>
      <c r="M83" s="597"/>
      <c r="N83" s="598"/>
      <c r="O83" s="498"/>
      <c r="P83" s="472">
        <v>3</v>
      </c>
      <c r="Q83" s="472" t="s">
        <v>3</v>
      </c>
      <c r="R83" s="472">
        <v>26</v>
      </c>
      <c r="S83" s="472" t="s">
        <v>4</v>
      </c>
      <c r="T83" s="472" t="s">
        <v>3060</v>
      </c>
      <c r="U83" s="472" t="s">
        <v>4</v>
      </c>
      <c r="V83" s="472" t="s">
        <v>3061</v>
      </c>
      <c r="W83" s="472" t="s">
        <v>3108</v>
      </c>
      <c r="X83" s="511"/>
      <c r="Y83" s="499"/>
      <c r="Z83" s="515" t="s">
        <v>2567</v>
      </c>
      <c r="AA83" s="500"/>
      <c r="AB83" s="659" t="s">
        <v>2568</v>
      </c>
      <c r="AC83" s="659"/>
      <c r="AD83" s="659"/>
      <c r="AE83" s="659"/>
      <c r="AF83" s="659"/>
      <c r="AG83" s="659"/>
      <c r="AH83" s="659"/>
      <c r="AI83" s="660"/>
      <c r="AJ83" s="593" t="s">
        <v>2569</v>
      </c>
      <c r="AK83" s="595"/>
      <c r="AL83" s="595"/>
      <c r="AM83" s="595"/>
      <c r="AN83" s="594"/>
      <c r="AO83" s="593" t="s">
        <v>2570</v>
      </c>
      <c r="AP83" s="595"/>
      <c r="AQ83" s="595"/>
      <c r="AR83" s="595"/>
      <c r="AS83" s="595"/>
      <c r="AT83" s="595"/>
      <c r="AU83" s="595"/>
      <c r="AV83" s="595"/>
      <c r="AW83" s="594"/>
      <c r="AX83" s="633" t="s">
        <v>2571</v>
      </c>
      <c r="AY83" s="634"/>
      <c r="AZ83" s="634"/>
      <c r="BA83" s="634"/>
      <c r="BB83" s="634"/>
      <c r="BC83" s="634"/>
      <c r="BD83" s="634"/>
      <c r="BE83" s="635"/>
      <c r="BF83" s="633" t="s">
        <v>2433</v>
      </c>
      <c r="BG83" s="634"/>
      <c r="BH83" s="634"/>
      <c r="BI83" s="634"/>
      <c r="BJ83" s="634"/>
      <c r="BK83" s="634"/>
      <c r="BL83" s="634"/>
      <c r="BM83" s="634"/>
      <c r="BN83" s="635"/>
      <c r="BO83" s="511"/>
      <c r="BP83" s="511"/>
      <c r="BQ83" s="511"/>
      <c r="BR83" s="511"/>
      <c r="BS83" s="511"/>
      <c r="BT83" s="511"/>
      <c r="BU83" s="511"/>
      <c r="BV83" s="511"/>
      <c r="BW83" s="511"/>
      <c r="BX83" s="511"/>
      <c r="BY83" s="499"/>
      <c r="BZ83" s="596" t="s">
        <v>2395</v>
      </c>
      <c r="CA83" s="597"/>
      <c r="CB83" s="597"/>
      <c r="CC83" s="598"/>
    </row>
    <row r="84" spans="1:81" ht="13.5" customHeight="1">
      <c r="A84" s="622"/>
      <c r="B84" s="623"/>
      <c r="C84" s="599"/>
      <c r="D84" s="600"/>
      <c r="E84" s="601"/>
      <c r="F84" s="599" t="s">
        <v>2572</v>
      </c>
      <c r="G84" s="600"/>
      <c r="H84" s="600"/>
      <c r="I84" s="600"/>
      <c r="J84" s="600"/>
      <c r="K84" s="600"/>
      <c r="L84" s="600"/>
      <c r="M84" s="600"/>
      <c r="N84" s="601"/>
      <c r="O84" s="486"/>
      <c r="P84" s="624" t="s">
        <v>2573</v>
      </c>
      <c r="Q84" s="767"/>
      <c r="R84" s="767"/>
      <c r="S84" s="767"/>
      <c r="T84" s="767"/>
      <c r="U84" s="767"/>
      <c r="V84" s="767"/>
      <c r="W84" s="767"/>
      <c r="X84" s="767"/>
      <c r="Y84" s="768"/>
      <c r="Z84" s="507" t="s">
        <v>2574</v>
      </c>
      <c r="AA84" s="489"/>
      <c r="AB84" s="628"/>
      <c r="AC84" s="628"/>
      <c r="AD84" s="628"/>
      <c r="AE84" s="628"/>
      <c r="AF84" s="628"/>
      <c r="AG84" s="628"/>
      <c r="AH84" s="628"/>
      <c r="AI84" s="629"/>
      <c r="AJ84" s="604" t="s">
        <v>2575</v>
      </c>
      <c r="AK84" s="606"/>
      <c r="AL84" s="606"/>
      <c r="AM84" s="606"/>
      <c r="AN84" s="605"/>
      <c r="AO84" s="604" t="s">
        <v>2576</v>
      </c>
      <c r="AP84" s="606"/>
      <c r="AQ84" s="606"/>
      <c r="AR84" s="606"/>
      <c r="AS84" s="606"/>
      <c r="AT84" s="606"/>
      <c r="AU84" s="606"/>
      <c r="AV84" s="606"/>
      <c r="AW84" s="605"/>
      <c r="AX84" s="630"/>
      <c r="AY84" s="631"/>
      <c r="AZ84" s="631"/>
      <c r="BA84" s="631"/>
      <c r="BB84" s="631"/>
      <c r="BC84" s="631"/>
      <c r="BD84" s="631"/>
      <c r="BE84" s="632"/>
      <c r="BF84" s="630"/>
      <c r="BG84" s="631"/>
      <c r="BH84" s="631"/>
      <c r="BI84" s="631"/>
      <c r="BJ84" s="631"/>
      <c r="BK84" s="631"/>
      <c r="BL84" s="631"/>
      <c r="BM84" s="631"/>
      <c r="BN84" s="632"/>
      <c r="BO84" s="488"/>
      <c r="BP84" s="61"/>
      <c r="BQ84" s="488"/>
      <c r="BR84" s="488"/>
      <c r="BS84" s="488"/>
      <c r="BT84" s="488"/>
      <c r="BU84" s="488"/>
      <c r="BV84" s="488"/>
      <c r="BW84" s="488"/>
      <c r="BX84" s="488"/>
      <c r="BY84" s="487"/>
      <c r="BZ84" s="599"/>
      <c r="CA84" s="600"/>
      <c r="CB84" s="600"/>
      <c r="CC84" s="601"/>
    </row>
    <row r="85" spans="1:81" ht="13.5" customHeight="1">
      <c r="P85" s="93"/>
      <c r="AO85" s="839" t="s">
        <v>2577</v>
      </c>
      <c r="AP85" s="840"/>
      <c r="AQ85" s="840"/>
      <c r="AR85" s="840"/>
      <c r="AS85" s="840"/>
      <c r="AT85" s="840"/>
      <c r="AU85" s="840"/>
      <c r="AV85" s="840"/>
      <c r="AW85" s="840"/>
      <c r="AX85" s="840"/>
      <c r="AY85" s="840"/>
      <c r="AZ85" s="840"/>
      <c r="BA85" s="840"/>
      <c r="BB85" s="840"/>
      <c r="BC85" s="840"/>
      <c r="BD85" s="840"/>
      <c r="BE85" s="840"/>
      <c r="BF85" s="840"/>
      <c r="BG85" s="840"/>
      <c r="BH85" s="840"/>
      <c r="BI85" s="840"/>
      <c r="BJ85" s="840"/>
      <c r="BK85" s="840"/>
      <c r="BL85" s="840"/>
      <c r="BM85" s="840"/>
      <c r="BN85" s="840"/>
      <c r="BO85" s="840"/>
      <c r="BP85" s="840"/>
      <c r="BQ85" s="840"/>
      <c r="BR85" s="840"/>
      <c r="BS85" s="840"/>
      <c r="BT85" s="840"/>
      <c r="BU85" s="840"/>
      <c r="BV85" s="840"/>
      <c r="BW85" s="840"/>
      <c r="BX85" s="840"/>
      <c r="BY85" s="840"/>
      <c r="BZ85" s="840"/>
      <c r="CA85" s="840"/>
      <c r="CB85" s="840"/>
      <c r="CC85" s="840"/>
    </row>
    <row r="86" spans="1:81" ht="13.5" customHeight="1"/>
    <row r="87" spans="1:81" ht="15.75" customHeight="1"/>
    <row r="88" spans="1:81" ht="15.75" customHeight="1"/>
    <row r="89" spans="1:81" ht="15.75" customHeight="1"/>
    <row r="90" spans="1:81" ht="15.75" customHeight="1"/>
  </sheetData>
  <sheetProtection password="F282" sheet="1" objects="1" scenarios="1"/>
  <mergeCells count="342">
    <mergeCell ref="C1:F1"/>
    <mergeCell ref="AO85:CC85"/>
    <mergeCell ref="AO83:AW83"/>
    <mergeCell ref="AX83:BE84"/>
    <mergeCell ref="BF83:BN84"/>
    <mergeCell ref="BZ83:CC84"/>
    <mergeCell ref="A84:B84"/>
    <mergeCell ref="C84:E84"/>
    <mergeCell ref="F84:N84"/>
    <mergeCell ref="P84:Y84"/>
    <mergeCell ref="AJ84:AN84"/>
    <mergeCell ref="AO84:AW84"/>
    <mergeCell ref="A83:B83"/>
    <mergeCell ref="F83:N83"/>
    <mergeCell ref="AB83:AI84"/>
    <mergeCell ref="AJ83:AN83"/>
    <mergeCell ref="BZ78:CC78"/>
    <mergeCell ref="BZ79:CC79"/>
    <mergeCell ref="BZ80:CC80"/>
    <mergeCell ref="A81:B82"/>
    <mergeCell ref="C81:E81"/>
    <mergeCell ref="F81:N81"/>
    <mergeCell ref="AJ81:AN81"/>
    <mergeCell ref="AO81:AW82"/>
    <mergeCell ref="AX81:BE82"/>
    <mergeCell ref="BZ81:CC82"/>
    <mergeCell ref="F78:N80"/>
    <mergeCell ref="Z78:Z80"/>
    <mergeCell ref="AB78:AI80"/>
    <mergeCell ref="AJ78:AN80"/>
    <mergeCell ref="AO78:AW80"/>
    <mergeCell ref="AX78:BE80"/>
    <mergeCell ref="C82:E82"/>
    <mergeCell ref="F82:N82"/>
    <mergeCell ref="AJ82:AN82"/>
    <mergeCell ref="C78:E80"/>
    <mergeCell ref="A74:B77"/>
    <mergeCell ref="C74:E77"/>
    <mergeCell ref="F74:N74"/>
    <mergeCell ref="P74:Y74"/>
    <mergeCell ref="Z74:Z75"/>
    <mergeCell ref="AJ74:AN77"/>
    <mergeCell ref="A73:B73"/>
    <mergeCell ref="C73:E73"/>
    <mergeCell ref="F73:N73"/>
    <mergeCell ref="P73:AN73"/>
    <mergeCell ref="AX73:BE73"/>
    <mergeCell ref="BF73:BN73"/>
    <mergeCell ref="BZ73:CC73"/>
    <mergeCell ref="BF75:BN75"/>
    <mergeCell ref="F76:N76"/>
    <mergeCell ref="Z76:Z77"/>
    <mergeCell ref="AX76:BE76"/>
    <mergeCell ref="BF76:BN76"/>
    <mergeCell ref="BZ76:CC76"/>
    <mergeCell ref="F77:N77"/>
    <mergeCell ref="AX77:BE77"/>
    <mergeCell ref="BZ77:CC77"/>
    <mergeCell ref="AO74:AW77"/>
    <mergeCell ref="BZ74:CC75"/>
    <mergeCell ref="F75:N75"/>
    <mergeCell ref="P75:Y75"/>
    <mergeCell ref="AX75:BE75"/>
    <mergeCell ref="BZ70:CC70"/>
    <mergeCell ref="A71:B72"/>
    <mergeCell ref="C71:E71"/>
    <mergeCell ref="F71:N72"/>
    <mergeCell ref="Z71:Z72"/>
    <mergeCell ref="AJ71:AN71"/>
    <mergeCell ref="AO71:AW72"/>
    <mergeCell ref="AX71:BE72"/>
    <mergeCell ref="BZ71:CC71"/>
    <mergeCell ref="C72:E72"/>
    <mergeCell ref="A70:B70"/>
    <mergeCell ref="C70:E70"/>
    <mergeCell ref="F70:N70"/>
    <mergeCell ref="AJ70:AN70"/>
    <mergeCell ref="AX70:BE70"/>
    <mergeCell ref="BF70:BN70"/>
    <mergeCell ref="AJ72:AN72"/>
    <mergeCell ref="BZ72:CC72"/>
    <mergeCell ref="AX68:BE69"/>
    <mergeCell ref="BF68:BN69"/>
    <mergeCell ref="BZ68:CC69"/>
    <mergeCell ref="F69:N69"/>
    <mergeCell ref="AJ69:AN69"/>
    <mergeCell ref="AO69:AW69"/>
    <mergeCell ref="AJ67:AN67"/>
    <mergeCell ref="A68:B69"/>
    <mergeCell ref="C68:E69"/>
    <mergeCell ref="F68:N68"/>
    <mergeCell ref="AJ68:AN68"/>
    <mergeCell ref="AO68:AW68"/>
    <mergeCell ref="AX61:BE67"/>
    <mergeCell ref="BZ61:CC67"/>
    <mergeCell ref="AJ62:AN62"/>
    <mergeCell ref="AJ63:AN63"/>
    <mergeCell ref="K64:K67"/>
    <mergeCell ref="L64:N65"/>
    <mergeCell ref="AJ64:AN64"/>
    <mergeCell ref="AJ65:AN65"/>
    <mergeCell ref="L66:N67"/>
    <mergeCell ref="AJ66:AN66"/>
    <mergeCell ref="BF59:BN60"/>
    <mergeCell ref="BO59:BY60"/>
    <mergeCell ref="BZ59:CC60"/>
    <mergeCell ref="AB60:AI60"/>
    <mergeCell ref="C61:E67"/>
    <mergeCell ref="F61:J67"/>
    <mergeCell ref="K61:K63"/>
    <mergeCell ref="L61:N63"/>
    <mergeCell ref="AJ61:AN61"/>
    <mergeCell ref="AO61:AW67"/>
    <mergeCell ref="C59:E60"/>
    <mergeCell ref="F59:N60"/>
    <mergeCell ref="Z59:Z60"/>
    <mergeCell ref="AJ59:AN60"/>
    <mergeCell ref="AO59:AW60"/>
    <mergeCell ref="AX59:BE60"/>
    <mergeCell ref="AX56:BE56"/>
    <mergeCell ref="BF56:BN56"/>
    <mergeCell ref="BZ56:CC56"/>
    <mergeCell ref="BF57:BN57"/>
    <mergeCell ref="BZ57:CC58"/>
    <mergeCell ref="A58:B58"/>
    <mergeCell ref="C58:E58"/>
    <mergeCell ref="F58:N58"/>
    <mergeCell ref="P58:Y58"/>
    <mergeCell ref="AJ58:AN58"/>
    <mergeCell ref="BF58:BN58"/>
    <mergeCell ref="A57:B57"/>
    <mergeCell ref="C57:E57"/>
    <mergeCell ref="F57:N57"/>
    <mergeCell ref="AJ57:AN57"/>
    <mergeCell ref="AO57:AW58"/>
    <mergeCell ref="AX57:BE58"/>
    <mergeCell ref="AO51:AW51"/>
    <mergeCell ref="AX51:BE51"/>
    <mergeCell ref="BF53:BN53"/>
    <mergeCell ref="BZ53:CC54"/>
    <mergeCell ref="W54:Y54"/>
    <mergeCell ref="AJ54:AN54"/>
    <mergeCell ref="BF54:BN54"/>
    <mergeCell ref="A55:B56"/>
    <mergeCell ref="C55:E56"/>
    <mergeCell ref="F55:N55"/>
    <mergeCell ref="Z55:Z56"/>
    <mergeCell ref="AJ55:AN56"/>
    <mergeCell ref="C53:E54"/>
    <mergeCell ref="F53:N54"/>
    <mergeCell ref="W53:Y53"/>
    <mergeCell ref="AJ53:AN53"/>
    <mergeCell ref="AO53:AW54"/>
    <mergeCell ref="AX53:BE54"/>
    <mergeCell ref="AO55:AW55"/>
    <mergeCell ref="AX55:BE55"/>
    <mergeCell ref="BF55:BN55"/>
    <mergeCell ref="BZ55:CC55"/>
    <mergeCell ref="F56:N56"/>
    <mergeCell ref="AO56:AW56"/>
    <mergeCell ref="BZ48:CC50"/>
    <mergeCell ref="A51:B51"/>
    <mergeCell ref="C51:E51"/>
    <mergeCell ref="F51:N51"/>
    <mergeCell ref="W51:Y51"/>
    <mergeCell ref="AB51:AB52"/>
    <mergeCell ref="BF51:BN52"/>
    <mergeCell ref="BW51:BY51"/>
    <mergeCell ref="BZ51:CC52"/>
    <mergeCell ref="AX52:BE52"/>
    <mergeCell ref="BP52:BY52"/>
    <mergeCell ref="AC51:AC52"/>
    <mergeCell ref="AD51:AD52"/>
    <mergeCell ref="AE51:AE52"/>
    <mergeCell ref="AF51:AF52"/>
    <mergeCell ref="AG51:AG52"/>
    <mergeCell ref="AH51:AH52"/>
    <mergeCell ref="A52:B52"/>
    <mergeCell ref="C52:E52"/>
    <mergeCell ref="F52:N52"/>
    <mergeCell ref="P52:Y52"/>
    <mergeCell ref="AJ52:AN52"/>
    <mergeCell ref="AO52:AW52"/>
    <mergeCell ref="AJ51:AN51"/>
    <mergeCell ref="A48:B50"/>
    <mergeCell ref="C48:E50"/>
    <mergeCell ref="F48:N50"/>
    <mergeCell ref="Z48:Z50"/>
    <mergeCell ref="AB48:AH50"/>
    <mergeCell ref="AO48:AW50"/>
    <mergeCell ref="AX48:BE50"/>
    <mergeCell ref="BF48:BN50"/>
    <mergeCell ref="BP48:BS50"/>
    <mergeCell ref="BZ45:CC45"/>
    <mergeCell ref="A46:B47"/>
    <mergeCell ref="C46:E47"/>
    <mergeCell ref="F46:N46"/>
    <mergeCell ref="AJ46:AN46"/>
    <mergeCell ref="AO46:AW46"/>
    <mergeCell ref="AX46:BE47"/>
    <mergeCell ref="BZ46:CC47"/>
    <mergeCell ref="F47:N47"/>
    <mergeCell ref="AJ47:AN47"/>
    <mergeCell ref="AO47:AW47"/>
    <mergeCell ref="BF40:BN40"/>
    <mergeCell ref="A45:B45"/>
    <mergeCell ref="C45:E45"/>
    <mergeCell ref="F45:N45"/>
    <mergeCell ref="O45:AI45"/>
    <mergeCell ref="A41:B44"/>
    <mergeCell ref="F41:N41"/>
    <mergeCell ref="Z41:Z44"/>
    <mergeCell ref="AO41:AW41"/>
    <mergeCell ref="BF41:BN41"/>
    <mergeCell ref="BZ38:CC38"/>
    <mergeCell ref="A39:B40"/>
    <mergeCell ref="C39:E44"/>
    <mergeCell ref="F39:N39"/>
    <mergeCell ref="Z39:Z40"/>
    <mergeCell ref="AJ39:AN45"/>
    <mergeCell ref="AX39:BE44"/>
    <mergeCell ref="BZ39:CC40"/>
    <mergeCell ref="F40:N40"/>
    <mergeCell ref="AO40:AW40"/>
    <mergeCell ref="A38:B38"/>
    <mergeCell ref="C38:E38"/>
    <mergeCell ref="F38:N38"/>
    <mergeCell ref="P38:AN38"/>
    <mergeCell ref="AX38:BE38"/>
    <mergeCell ref="BF38:BN38"/>
    <mergeCell ref="BZ41:CC44"/>
    <mergeCell ref="F42:N42"/>
    <mergeCell ref="AO42:AW42"/>
    <mergeCell ref="BF42:BN42"/>
    <mergeCell ref="F43:N43"/>
    <mergeCell ref="AO43:AW43"/>
    <mergeCell ref="BF43:BN43"/>
    <mergeCell ref="F44:N44"/>
    <mergeCell ref="A37:B37"/>
    <mergeCell ref="C37:E37"/>
    <mergeCell ref="P37:Y37"/>
    <mergeCell ref="AJ37:AN37"/>
    <mergeCell ref="BW37:BY37"/>
    <mergeCell ref="AC36:AC37"/>
    <mergeCell ref="AD36:AD37"/>
    <mergeCell ref="AE36:AE37"/>
    <mergeCell ref="AF36:AF37"/>
    <mergeCell ref="AG36:AG37"/>
    <mergeCell ref="AH36:AH37"/>
    <mergeCell ref="A36:B36"/>
    <mergeCell ref="C36:E36"/>
    <mergeCell ref="F36:N37"/>
    <mergeCell ref="W36:Y36"/>
    <mergeCell ref="Z36:Z37"/>
    <mergeCell ref="AB36:AB37"/>
    <mergeCell ref="BW34:BY34"/>
    <mergeCell ref="BZ34:CC35"/>
    <mergeCell ref="AO35:AW35"/>
    <mergeCell ref="AX35:BE35"/>
    <mergeCell ref="BF35:BN35"/>
    <mergeCell ref="BW35:BY35"/>
    <mergeCell ref="BZ30:CC30"/>
    <mergeCell ref="AJ36:AN36"/>
    <mergeCell ref="AO36:AW37"/>
    <mergeCell ref="BF36:BN37"/>
    <mergeCell ref="BW36:BY36"/>
    <mergeCell ref="BZ36:CC37"/>
    <mergeCell ref="BZ31:CC33"/>
    <mergeCell ref="A30:B30"/>
    <mergeCell ref="C30:E30"/>
    <mergeCell ref="F30:N30"/>
    <mergeCell ref="AJ30:AN35"/>
    <mergeCell ref="AX30:BE30"/>
    <mergeCell ref="BF30:BN30"/>
    <mergeCell ref="F33:N33"/>
    <mergeCell ref="A34:B35"/>
    <mergeCell ref="F34:N35"/>
    <mergeCell ref="AO34:AW34"/>
    <mergeCell ref="A31:B33"/>
    <mergeCell ref="C31:E35"/>
    <mergeCell ref="F31:N31"/>
    <mergeCell ref="Z31:Z35"/>
    <mergeCell ref="AO31:AW33"/>
    <mergeCell ref="AX31:BE33"/>
    <mergeCell ref="BF31:BN33"/>
    <mergeCell ref="F32:N32"/>
    <mergeCell ref="AX34:BE34"/>
    <mergeCell ref="BF34:BN34"/>
    <mergeCell ref="AO25:AW27"/>
    <mergeCell ref="AX25:BE25"/>
    <mergeCell ref="BF28:BN29"/>
    <mergeCell ref="BZ28:CC29"/>
    <mergeCell ref="A29:B29"/>
    <mergeCell ref="C29:E29"/>
    <mergeCell ref="F29:N29"/>
    <mergeCell ref="AJ29:AN29"/>
    <mergeCell ref="AO29:AW29"/>
    <mergeCell ref="A28:B28"/>
    <mergeCell ref="C28:E28"/>
    <mergeCell ref="F28:N28"/>
    <mergeCell ref="Z28:Z29"/>
    <mergeCell ref="AJ28:AN28"/>
    <mergeCell ref="AO28:AW28"/>
    <mergeCell ref="C22:F22"/>
    <mergeCell ref="G22:I22"/>
    <mergeCell ref="J22:L22"/>
    <mergeCell ref="M22:Y22"/>
    <mergeCell ref="BK22:CC22"/>
    <mergeCell ref="BZ26:CC26"/>
    <mergeCell ref="A27:B27"/>
    <mergeCell ref="C27:E27"/>
    <mergeCell ref="F27:N27"/>
    <mergeCell ref="P27:Y27"/>
    <mergeCell ref="AJ27:AN27"/>
    <mergeCell ref="AX27:BE27"/>
    <mergeCell ref="BF27:BN27"/>
    <mergeCell ref="BF25:BN25"/>
    <mergeCell ref="A26:B26"/>
    <mergeCell ref="C26:E26"/>
    <mergeCell ref="F26:N26"/>
    <mergeCell ref="AJ26:AN26"/>
    <mergeCell ref="AX26:BE26"/>
    <mergeCell ref="BF26:BN26"/>
    <mergeCell ref="A25:B25"/>
    <mergeCell ref="C25:E25"/>
    <mergeCell ref="F25:N25"/>
    <mergeCell ref="AJ25:AN25"/>
    <mergeCell ref="A23:B23"/>
    <mergeCell ref="C23:E23"/>
    <mergeCell ref="F23:N24"/>
    <mergeCell ref="O23:Y24"/>
    <mergeCell ref="Z23:Z24"/>
    <mergeCell ref="BZ23:CC23"/>
    <mergeCell ref="A24:B24"/>
    <mergeCell ref="C24:E24"/>
    <mergeCell ref="BZ24:CC24"/>
    <mergeCell ref="BF23:BN24"/>
    <mergeCell ref="BO23:BY24"/>
    <mergeCell ref="AA23:AI24"/>
    <mergeCell ref="AJ23:AN24"/>
    <mergeCell ref="AO23:AW24"/>
    <mergeCell ref="AX23:BE24"/>
  </mergeCells>
  <phoneticPr fontId="2"/>
  <pageMargins left="0.59055118110236227" right="0.59055118110236227" top="0.59055118110236227" bottom="0.59055118110236227" header="0.51181102362204722" footer="0.51181102362204722"/>
  <pageSetup paperSize="9" orientation="portrait" horizont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99FF"/>
  </sheetPr>
  <dimension ref="A1:AP173"/>
  <sheetViews>
    <sheetView view="pageBreakPreview" zoomScaleNormal="100" zoomScaleSheetLayoutView="100" workbookViewId="0"/>
  </sheetViews>
  <sheetFormatPr defaultRowHeight="13.5"/>
  <cols>
    <col min="1" max="100" width="2.125" style="351" customWidth="1"/>
    <col min="101" max="16384" width="9" style="351"/>
  </cols>
  <sheetData>
    <row r="1" spans="2:35" s="194" customFormat="1" ht="11.25" customHeight="1"/>
    <row r="2" spans="2:35" s="194" customFormat="1" ht="17.25">
      <c r="K2" s="322"/>
      <c r="N2" s="322"/>
      <c r="P2" s="322"/>
      <c r="Q2" s="322" t="s">
        <v>2841</v>
      </c>
    </row>
    <row r="3" spans="2:35" s="194" customFormat="1" ht="8.25" customHeight="1">
      <c r="K3" s="322"/>
      <c r="N3" s="322"/>
      <c r="O3" s="322"/>
      <c r="P3" s="322"/>
    </row>
    <row r="4" spans="2:35" s="194" customFormat="1" ht="15.75" customHeight="1">
      <c r="C4" s="194" t="s">
        <v>2842</v>
      </c>
      <c r="K4" s="322"/>
      <c r="N4" s="322"/>
      <c r="O4" s="322"/>
      <c r="P4" s="322"/>
    </row>
    <row r="5" spans="2:35" s="194" customFormat="1" ht="11.25" customHeight="1">
      <c r="K5" s="322"/>
      <c r="M5" s="323"/>
      <c r="N5" s="324"/>
      <c r="O5" s="324"/>
      <c r="P5" s="324"/>
      <c r="Q5" s="323"/>
      <c r="R5" s="323"/>
      <c r="S5" s="323"/>
      <c r="T5" s="323"/>
      <c r="U5" s="323"/>
    </row>
    <row r="6" spans="2:35" s="194" customFormat="1" ht="15.75" customHeight="1">
      <c r="F6" s="194" t="s">
        <v>2843</v>
      </c>
      <c r="K6" s="322"/>
      <c r="M6" s="323"/>
      <c r="N6" s="324"/>
      <c r="O6" s="324"/>
      <c r="P6" s="324"/>
      <c r="Q6" s="323"/>
      <c r="R6" s="323"/>
      <c r="S6" s="323"/>
      <c r="T6" s="323"/>
      <c r="U6" s="323"/>
    </row>
    <row r="7" spans="2:35" s="194" customFormat="1" ht="8.25" customHeight="1">
      <c r="K7" s="322"/>
      <c r="M7" s="323"/>
      <c r="N7" s="324"/>
      <c r="O7" s="324"/>
      <c r="P7" s="324"/>
      <c r="Q7" s="323"/>
      <c r="R7" s="323"/>
      <c r="S7" s="323"/>
      <c r="T7" s="323"/>
      <c r="U7" s="323"/>
    </row>
    <row r="8" spans="2:35" s="194" customFormat="1" ht="15.75" customHeight="1">
      <c r="K8" s="322"/>
      <c r="M8" s="323"/>
      <c r="N8" s="324"/>
      <c r="O8" s="324"/>
      <c r="P8" s="324"/>
      <c r="Q8" s="323"/>
      <c r="R8" s="323"/>
      <c r="S8" s="323"/>
      <c r="T8" s="323"/>
      <c r="U8" s="323"/>
      <c r="AD8" s="194" t="s">
        <v>2844</v>
      </c>
    </row>
    <row r="9" spans="2:35" s="194" customFormat="1" ht="15.75" customHeight="1">
      <c r="B9" s="1288" t="s">
        <v>5</v>
      </c>
      <c r="C9" s="1288"/>
      <c r="D9" s="1288"/>
      <c r="E9" s="1288"/>
      <c r="F9" s="1288"/>
      <c r="G9" s="1288"/>
      <c r="H9" s="1288"/>
      <c r="I9" s="1288"/>
      <c r="K9" s="322"/>
      <c r="N9" s="322"/>
      <c r="O9" s="322"/>
      <c r="P9" s="322"/>
    </row>
    <row r="10" spans="2:35" s="194" customFormat="1" ht="11.25" customHeight="1">
      <c r="B10" s="1237"/>
      <c r="C10" s="1238"/>
      <c r="D10" s="1238"/>
      <c r="E10" s="1289" t="s">
        <v>2845</v>
      </c>
      <c r="F10" s="1238"/>
      <c r="G10" s="1238"/>
      <c r="H10" s="1238"/>
      <c r="I10" s="1239"/>
      <c r="K10" s="322"/>
      <c r="N10" s="322"/>
      <c r="O10" s="322"/>
      <c r="P10" s="322"/>
    </row>
    <row r="11" spans="2:35" s="194" customFormat="1" ht="11.25" customHeight="1">
      <c r="B11" s="1293"/>
      <c r="C11" s="1228"/>
      <c r="D11" s="1228"/>
      <c r="E11" s="1298"/>
      <c r="F11" s="1228"/>
      <c r="G11" s="1228"/>
      <c r="H11" s="1228"/>
      <c r="I11" s="1290"/>
      <c r="K11" s="322"/>
      <c r="N11" s="322"/>
      <c r="O11" s="322"/>
      <c r="P11" s="322"/>
    </row>
    <row r="12" spans="2:35" s="194" customFormat="1" ht="9" customHeight="1"/>
    <row r="13" spans="2:35" s="194" customFormat="1" ht="22.5" customHeight="1">
      <c r="F13" s="1287" t="s">
        <v>2625</v>
      </c>
      <c r="G13" s="1287"/>
      <c r="H13" s="1287"/>
      <c r="I13" s="1287"/>
      <c r="J13" s="1287"/>
      <c r="K13" s="1287"/>
      <c r="L13" s="1287"/>
      <c r="M13" s="1252"/>
      <c r="N13" s="1253"/>
      <c r="O13" s="1253"/>
      <c r="P13" s="1253"/>
      <c r="Q13" s="1253"/>
      <c r="R13" s="1253"/>
      <c r="S13" s="1253"/>
      <c r="T13" s="1253"/>
      <c r="U13" s="1253"/>
      <c r="V13" s="1253"/>
      <c r="W13" s="1253"/>
      <c r="X13" s="1253"/>
      <c r="Y13" s="1253"/>
      <c r="Z13" s="1253"/>
      <c r="AA13" s="1253"/>
      <c r="AB13" s="1253"/>
      <c r="AC13" s="1253"/>
      <c r="AD13" s="1280"/>
      <c r="AE13" s="1281" t="s">
        <v>11</v>
      </c>
      <c r="AF13" s="1282"/>
      <c r="AG13" s="1282"/>
      <c r="AH13" s="1282"/>
      <c r="AI13" s="1283"/>
    </row>
    <row r="14" spans="2:35" s="194" customFormat="1" ht="22.5" customHeight="1">
      <c r="F14" s="1287" t="s">
        <v>2626</v>
      </c>
      <c r="G14" s="1287"/>
      <c r="H14" s="1287"/>
      <c r="I14" s="1287"/>
      <c r="J14" s="1287"/>
      <c r="K14" s="1287"/>
      <c r="L14" s="1287"/>
      <c r="M14" s="1252"/>
      <c r="N14" s="1253"/>
      <c r="O14" s="1253"/>
      <c r="P14" s="1253"/>
      <c r="Q14" s="1253"/>
      <c r="R14" s="1253"/>
      <c r="S14" s="1253"/>
      <c r="T14" s="1253"/>
      <c r="U14" s="1253"/>
      <c r="V14" s="1253"/>
      <c r="W14" s="1253"/>
      <c r="X14" s="1253"/>
      <c r="Y14" s="1253"/>
      <c r="Z14" s="1253"/>
      <c r="AA14" s="1253"/>
      <c r="AB14" s="1253"/>
      <c r="AC14" s="1253"/>
      <c r="AD14" s="1280"/>
      <c r="AE14" s="1284"/>
      <c r="AF14" s="1285"/>
      <c r="AG14" s="1285"/>
      <c r="AH14" s="1285"/>
      <c r="AI14" s="1286"/>
    </row>
    <row r="15" spans="2:35" s="194" customFormat="1" ht="22.5" customHeight="1">
      <c r="F15" s="1287" t="s">
        <v>2627</v>
      </c>
      <c r="G15" s="1287"/>
      <c r="H15" s="1287"/>
      <c r="I15" s="1287"/>
      <c r="J15" s="1287"/>
      <c r="K15" s="1287"/>
      <c r="L15" s="1287"/>
      <c r="M15" s="1252"/>
      <c r="N15" s="1253"/>
      <c r="O15" s="1253"/>
      <c r="P15" s="1253"/>
      <c r="Q15" s="1253"/>
      <c r="R15" s="1253"/>
      <c r="S15" s="1253"/>
      <c r="T15" s="1253"/>
      <c r="U15" s="1253"/>
      <c r="V15" s="1253"/>
      <c r="W15" s="1253"/>
      <c r="X15" s="1253"/>
      <c r="Y15" s="1253"/>
      <c r="Z15" s="1253"/>
      <c r="AA15" s="1253"/>
      <c r="AB15" s="1253"/>
      <c r="AC15" s="1253"/>
      <c r="AD15" s="1253"/>
      <c r="AE15" s="325"/>
      <c r="AF15" s="325"/>
      <c r="AG15" s="325" t="s">
        <v>13</v>
      </c>
      <c r="AH15" s="325"/>
      <c r="AI15" s="326"/>
    </row>
    <row r="16" spans="2:35" s="194" customFormat="1" ht="22.5" customHeight="1">
      <c r="F16" s="1249" t="s">
        <v>2846</v>
      </c>
      <c r="G16" s="1250"/>
      <c r="H16" s="1250"/>
      <c r="I16" s="1250"/>
      <c r="J16" s="1250"/>
      <c r="K16" s="1250"/>
      <c r="L16" s="1251"/>
      <c r="M16" s="1252"/>
      <c r="N16" s="1253"/>
      <c r="O16" s="1253"/>
      <c r="P16" s="1253"/>
      <c r="Q16" s="1253"/>
      <c r="R16" s="1253"/>
      <c r="S16" s="1253"/>
      <c r="T16" s="1253"/>
      <c r="U16" s="1253"/>
      <c r="V16" s="1253"/>
      <c r="W16" s="1253"/>
      <c r="X16" s="1253"/>
      <c r="Y16" s="1253"/>
      <c r="Z16" s="1253"/>
      <c r="AA16" s="1253"/>
      <c r="AB16" s="1253"/>
      <c r="AC16" s="1253"/>
      <c r="AD16" s="1253"/>
      <c r="AE16" s="327"/>
      <c r="AF16" s="327"/>
      <c r="AG16" s="328" t="s">
        <v>13</v>
      </c>
      <c r="AH16" s="327"/>
      <c r="AI16" s="329"/>
    </row>
    <row r="17" spans="1:42" s="194" customFormat="1" ht="6.75" customHeight="1">
      <c r="F17" s="330"/>
      <c r="G17" s="331"/>
      <c r="H17" s="331"/>
      <c r="I17" s="331"/>
      <c r="J17" s="331"/>
      <c r="K17" s="331"/>
      <c r="L17" s="331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</row>
    <row r="18" spans="1:42" s="194" customFormat="1" ht="15.75" customHeight="1">
      <c r="C18" s="332" t="s">
        <v>2847</v>
      </c>
    </row>
    <row r="19" spans="1:42" s="194" customFormat="1" ht="15" customHeight="1">
      <c r="C19" s="1237" t="s">
        <v>19</v>
      </c>
      <c r="D19" s="1294"/>
      <c r="E19" s="1294"/>
      <c r="F19" s="1295"/>
      <c r="G19" s="1237" t="s">
        <v>2070</v>
      </c>
      <c r="H19" s="1294"/>
      <c r="I19" s="1294"/>
      <c r="J19" s="1294"/>
      <c r="K19" s="1294"/>
      <c r="L19" s="1294"/>
      <c r="M19" s="1294"/>
      <c r="N19" s="1294"/>
      <c r="O19" s="1294"/>
      <c r="P19" s="1294"/>
      <c r="Q19" s="1294"/>
      <c r="R19" s="1294"/>
      <c r="S19" s="1294"/>
      <c r="T19" s="1295"/>
      <c r="U19" s="1281" t="s">
        <v>21</v>
      </c>
      <c r="V19" s="1282"/>
      <c r="W19" s="1283"/>
      <c r="X19" s="1281" t="s">
        <v>22</v>
      </c>
      <c r="Y19" s="1282"/>
      <c r="Z19" s="1283"/>
      <c r="AA19" s="1281" t="s">
        <v>2072</v>
      </c>
      <c r="AB19" s="1282"/>
      <c r="AC19" s="1282"/>
      <c r="AD19" s="1296" t="s">
        <v>24</v>
      </c>
      <c r="AE19" s="1297"/>
      <c r="AF19" s="1297"/>
      <c r="AG19" s="1297"/>
      <c r="AH19" s="1297"/>
      <c r="AI19" s="1297"/>
      <c r="AJ19" s="1297"/>
      <c r="AK19" s="1297"/>
      <c r="AL19" s="333"/>
      <c r="AM19" s="333"/>
      <c r="AN19" s="323"/>
      <c r="AO19" s="323"/>
      <c r="AP19" s="323"/>
    </row>
    <row r="20" spans="1:42" s="194" customFormat="1" ht="14.25" customHeight="1">
      <c r="C20" s="1275"/>
      <c r="D20" s="1276"/>
      <c r="E20" s="1276"/>
      <c r="F20" s="1277"/>
      <c r="G20" s="1275"/>
      <c r="H20" s="1276"/>
      <c r="I20" s="1276"/>
      <c r="J20" s="1276"/>
      <c r="K20" s="1276"/>
      <c r="L20" s="1276"/>
      <c r="M20" s="1276"/>
      <c r="N20" s="1276"/>
      <c r="O20" s="1276"/>
      <c r="P20" s="1276"/>
      <c r="Q20" s="1276"/>
      <c r="R20" s="1276"/>
      <c r="S20" s="1276"/>
      <c r="T20" s="1277"/>
      <c r="U20" s="1279"/>
      <c r="V20" s="1230"/>
      <c r="W20" s="1278"/>
      <c r="X20" s="1279"/>
      <c r="Y20" s="1230"/>
      <c r="Z20" s="1278"/>
      <c r="AA20" s="1229" t="s">
        <v>25</v>
      </c>
      <c r="AB20" s="1230"/>
      <c r="AC20" s="1230"/>
      <c r="AD20" s="1234" t="s">
        <v>2075</v>
      </c>
      <c r="AE20" s="1235"/>
      <c r="AF20" s="1235"/>
      <c r="AG20" s="1235"/>
      <c r="AH20" s="1235"/>
      <c r="AI20" s="1235"/>
      <c r="AJ20" s="1235"/>
      <c r="AK20" s="1235"/>
      <c r="AL20" s="333"/>
      <c r="AM20" s="333"/>
      <c r="AN20" s="323"/>
      <c r="AO20" s="323"/>
      <c r="AP20" s="323"/>
    </row>
    <row r="21" spans="1:42" s="194" customFormat="1" ht="11.25" customHeight="1">
      <c r="C21" s="1237"/>
      <c r="D21" s="1238"/>
      <c r="E21" s="1238"/>
      <c r="F21" s="1239"/>
      <c r="G21" s="1237"/>
      <c r="H21" s="1238"/>
      <c r="I21" s="1238"/>
      <c r="J21" s="1238"/>
      <c r="K21" s="1238"/>
      <c r="L21" s="1238"/>
      <c r="M21" s="1238"/>
      <c r="N21" s="1238"/>
      <c r="O21" s="1238"/>
      <c r="P21" s="1238"/>
      <c r="Q21" s="1238"/>
      <c r="R21" s="1238"/>
      <c r="S21" s="1238"/>
      <c r="T21" s="1239"/>
      <c r="U21" s="1237"/>
      <c r="V21" s="1238"/>
      <c r="W21" s="1239"/>
      <c r="X21" s="1237"/>
      <c r="Y21" s="1238"/>
      <c r="Z21" s="1239"/>
      <c r="AA21" s="1237"/>
      <c r="AB21" s="1238"/>
      <c r="AC21" s="1239"/>
      <c r="AD21" s="1243" t="s">
        <v>2848</v>
      </c>
      <c r="AE21" s="1244"/>
      <c r="AF21" s="1244"/>
      <c r="AG21" s="1244"/>
      <c r="AH21" s="1244"/>
      <c r="AI21" s="1244"/>
      <c r="AJ21" s="1244"/>
      <c r="AK21" s="1244"/>
      <c r="AL21" s="233"/>
      <c r="AM21" s="233"/>
    </row>
    <row r="22" spans="1:42" s="194" customFormat="1" ht="11.25" customHeight="1">
      <c r="C22" s="1293"/>
      <c r="D22" s="1228"/>
      <c r="E22" s="1228"/>
      <c r="F22" s="1290"/>
      <c r="G22" s="1293"/>
      <c r="H22" s="1228"/>
      <c r="I22" s="1228"/>
      <c r="J22" s="1228"/>
      <c r="K22" s="1228"/>
      <c r="L22" s="1228"/>
      <c r="M22" s="1228"/>
      <c r="N22" s="1228"/>
      <c r="O22" s="1228"/>
      <c r="P22" s="1228"/>
      <c r="Q22" s="1228"/>
      <c r="R22" s="1228"/>
      <c r="S22" s="1228"/>
      <c r="T22" s="1290"/>
      <c r="U22" s="1293"/>
      <c r="V22" s="1228"/>
      <c r="W22" s="1290"/>
      <c r="X22" s="1293"/>
      <c r="Y22" s="1228"/>
      <c r="Z22" s="1290"/>
      <c r="AA22" s="1293"/>
      <c r="AB22" s="1228"/>
      <c r="AC22" s="1290"/>
      <c r="AD22" s="1243"/>
      <c r="AE22" s="1244"/>
      <c r="AF22" s="1244"/>
      <c r="AG22" s="1244"/>
      <c r="AH22" s="1244"/>
      <c r="AI22" s="1244"/>
      <c r="AJ22" s="1244"/>
      <c r="AK22" s="1244"/>
      <c r="AL22" s="233"/>
      <c r="AM22" s="233"/>
    </row>
    <row r="23" spans="1:42" s="194" customFormat="1" ht="11.25" customHeight="1">
      <c r="C23" s="1237"/>
      <c r="D23" s="1238"/>
      <c r="E23" s="1238"/>
      <c r="F23" s="1239"/>
      <c r="G23" s="1237"/>
      <c r="H23" s="1238"/>
      <c r="I23" s="1238"/>
      <c r="J23" s="1238"/>
      <c r="K23" s="1238"/>
      <c r="L23" s="1238"/>
      <c r="M23" s="1238"/>
      <c r="N23" s="1238"/>
      <c r="O23" s="1238"/>
      <c r="P23" s="1238"/>
      <c r="Q23" s="1238"/>
      <c r="R23" s="1238"/>
      <c r="S23" s="1238"/>
      <c r="T23" s="1239"/>
      <c r="U23" s="1237"/>
      <c r="V23" s="1238"/>
      <c r="W23" s="1239"/>
      <c r="X23" s="1237"/>
      <c r="Y23" s="1238"/>
      <c r="Z23" s="1239"/>
      <c r="AA23" s="1237"/>
      <c r="AB23" s="1238"/>
      <c r="AC23" s="1239"/>
      <c r="AD23" s="1243" t="s">
        <v>2848</v>
      </c>
      <c r="AE23" s="1244"/>
      <c r="AF23" s="1244"/>
      <c r="AG23" s="1244"/>
      <c r="AH23" s="1244"/>
      <c r="AI23" s="1244"/>
      <c r="AJ23" s="1244"/>
      <c r="AK23" s="1244"/>
      <c r="AL23" s="233"/>
      <c r="AM23" s="233"/>
    </row>
    <row r="24" spans="1:42" s="194" customFormat="1" ht="11.25" customHeight="1">
      <c r="C24" s="1293"/>
      <c r="D24" s="1228"/>
      <c r="E24" s="1228"/>
      <c r="F24" s="1290"/>
      <c r="G24" s="1293"/>
      <c r="H24" s="1228"/>
      <c r="I24" s="1228"/>
      <c r="J24" s="1228"/>
      <c r="K24" s="1228"/>
      <c r="L24" s="1228"/>
      <c r="M24" s="1228"/>
      <c r="N24" s="1228"/>
      <c r="O24" s="1228"/>
      <c r="P24" s="1228"/>
      <c r="Q24" s="1228"/>
      <c r="R24" s="1228"/>
      <c r="S24" s="1228"/>
      <c r="T24" s="1290"/>
      <c r="U24" s="1293"/>
      <c r="V24" s="1228"/>
      <c r="W24" s="1290"/>
      <c r="X24" s="1293"/>
      <c r="Y24" s="1228"/>
      <c r="Z24" s="1290"/>
      <c r="AA24" s="1293"/>
      <c r="AB24" s="1228"/>
      <c r="AC24" s="1290"/>
      <c r="AD24" s="1243"/>
      <c r="AE24" s="1244"/>
      <c r="AF24" s="1244"/>
      <c r="AG24" s="1244"/>
      <c r="AH24" s="1244"/>
      <c r="AI24" s="1244"/>
      <c r="AJ24" s="1244"/>
      <c r="AK24" s="1244"/>
      <c r="AL24" s="233"/>
      <c r="AM24" s="233"/>
    </row>
    <row r="25" spans="1:42" s="194" customFormat="1" ht="11.25" customHeight="1">
      <c r="C25" s="1237"/>
      <c r="D25" s="1238"/>
      <c r="E25" s="1238"/>
      <c r="F25" s="1239"/>
      <c r="G25" s="1237"/>
      <c r="H25" s="1238"/>
      <c r="I25" s="1238"/>
      <c r="J25" s="1238"/>
      <c r="K25" s="1238"/>
      <c r="L25" s="1238"/>
      <c r="M25" s="1238"/>
      <c r="N25" s="1238"/>
      <c r="O25" s="1238"/>
      <c r="P25" s="1238"/>
      <c r="Q25" s="1238"/>
      <c r="R25" s="1238"/>
      <c r="S25" s="1238"/>
      <c r="T25" s="1239"/>
      <c r="U25" s="1237"/>
      <c r="V25" s="1238"/>
      <c r="W25" s="1239"/>
      <c r="X25" s="1237"/>
      <c r="Y25" s="1238"/>
      <c r="Z25" s="1239"/>
      <c r="AA25" s="1237"/>
      <c r="AB25" s="1238"/>
      <c r="AC25" s="1239"/>
      <c r="AD25" s="1243" t="s">
        <v>2848</v>
      </c>
      <c r="AE25" s="1244"/>
      <c r="AF25" s="1244"/>
      <c r="AG25" s="1244"/>
      <c r="AH25" s="1244"/>
      <c r="AI25" s="1244"/>
      <c r="AJ25" s="1244"/>
      <c r="AK25" s="1244"/>
      <c r="AL25" s="233"/>
      <c r="AM25" s="233"/>
    </row>
    <row r="26" spans="1:42" s="194" customFormat="1" ht="11.25" customHeight="1">
      <c r="C26" s="1293"/>
      <c r="D26" s="1228"/>
      <c r="E26" s="1228"/>
      <c r="F26" s="1290"/>
      <c r="G26" s="1293"/>
      <c r="H26" s="1228"/>
      <c r="I26" s="1228"/>
      <c r="J26" s="1228"/>
      <c r="K26" s="1228"/>
      <c r="L26" s="1228"/>
      <c r="M26" s="1228"/>
      <c r="N26" s="1228"/>
      <c r="O26" s="1228"/>
      <c r="P26" s="1228"/>
      <c r="Q26" s="1228"/>
      <c r="R26" s="1228"/>
      <c r="S26" s="1228"/>
      <c r="T26" s="1290"/>
      <c r="U26" s="1293"/>
      <c r="V26" s="1228"/>
      <c r="W26" s="1290"/>
      <c r="X26" s="1293"/>
      <c r="Y26" s="1228"/>
      <c r="Z26" s="1290"/>
      <c r="AA26" s="1293"/>
      <c r="AB26" s="1228"/>
      <c r="AC26" s="1290"/>
      <c r="AD26" s="1243"/>
      <c r="AE26" s="1244"/>
      <c r="AF26" s="1244"/>
      <c r="AG26" s="1244"/>
      <c r="AH26" s="1244"/>
      <c r="AI26" s="1244"/>
      <c r="AJ26" s="1244"/>
      <c r="AK26" s="1244"/>
      <c r="AL26" s="233"/>
      <c r="AM26" s="233"/>
    </row>
    <row r="27" spans="1:42" s="194" customFormat="1" ht="11.25" customHeight="1">
      <c r="C27" s="1237"/>
      <c r="D27" s="1238"/>
      <c r="E27" s="1238"/>
      <c r="F27" s="1239"/>
      <c r="G27" s="1237"/>
      <c r="H27" s="1238"/>
      <c r="I27" s="1238"/>
      <c r="J27" s="1238"/>
      <c r="K27" s="1238"/>
      <c r="L27" s="1238"/>
      <c r="M27" s="1238"/>
      <c r="N27" s="1238"/>
      <c r="O27" s="1238"/>
      <c r="P27" s="1238"/>
      <c r="Q27" s="1238"/>
      <c r="R27" s="1238"/>
      <c r="S27" s="1238"/>
      <c r="T27" s="1239"/>
      <c r="U27" s="1237"/>
      <c r="V27" s="1238"/>
      <c r="W27" s="1239"/>
      <c r="X27" s="1237"/>
      <c r="Y27" s="1238"/>
      <c r="Z27" s="1239"/>
      <c r="AA27" s="1237"/>
      <c r="AB27" s="1238"/>
      <c r="AC27" s="1239"/>
      <c r="AD27" s="1243" t="s">
        <v>2848</v>
      </c>
      <c r="AE27" s="1244"/>
      <c r="AF27" s="1244"/>
      <c r="AG27" s="1244"/>
      <c r="AH27" s="1244"/>
      <c r="AI27" s="1244"/>
      <c r="AJ27" s="1244"/>
      <c r="AK27" s="1244"/>
      <c r="AL27" s="233"/>
      <c r="AM27" s="233"/>
    </row>
    <row r="28" spans="1:42" s="194" customFormat="1" ht="11.25" customHeight="1">
      <c r="C28" s="1293"/>
      <c r="D28" s="1228"/>
      <c r="E28" s="1228"/>
      <c r="F28" s="1290"/>
      <c r="G28" s="1293"/>
      <c r="H28" s="1228"/>
      <c r="I28" s="1228"/>
      <c r="J28" s="1228"/>
      <c r="K28" s="1228"/>
      <c r="L28" s="1228"/>
      <c r="M28" s="1228"/>
      <c r="N28" s="1228"/>
      <c r="O28" s="1228"/>
      <c r="P28" s="1228"/>
      <c r="Q28" s="1228"/>
      <c r="R28" s="1228"/>
      <c r="S28" s="1228"/>
      <c r="T28" s="1290"/>
      <c r="U28" s="1293"/>
      <c r="V28" s="1228"/>
      <c r="W28" s="1290"/>
      <c r="X28" s="1293"/>
      <c r="Y28" s="1228"/>
      <c r="Z28" s="1290"/>
      <c r="AA28" s="1293"/>
      <c r="AB28" s="1228"/>
      <c r="AC28" s="1290"/>
      <c r="AD28" s="1243"/>
      <c r="AE28" s="1244"/>
      <c r="AF28" s="1244"/>
      <c r="AG28" s="1244"/>
      <c r="AH28" s="1244"/>
      <c r="AI28" s="1244"/>
      <c r="AJ28" s="1244"/>
      <c r="AK28" s="1244"/>
      <c r="AL28" s="233"/>
      <c r="AM28" s="233"/>
    </row>
    <row r="29" spans="1:42" s="194" customFormat="1" ht="8.25" customHeight="1"/>
    <row r="30" spans="1:42" s="194" customFormat="1" ht="21.75" customHeight="1">
      <c r="A30" s="1254" t="s">
        <v>2849</v>
      </c>
      <c r="B30" s="1254"/>
      <c r="C30" s="1254"/>
      <c r="D30" s="1254"/>
      <c r="E30" s="1254"/>
      <c r="F30" s="1254"/>
      <c r="G30" s="1254"/>
      <c r="H30" s="1254"/>
      <c r="I30" s="1254"/>
      <c r="J30" s="1254"/>
      <c r="K30" s="1254"/>
      <c r="L30" s="1254"/>
      <c r="M30" s="1254"/>
      <c r="N30" s="1254"/>
      <c r="O30" s="1254"/>
      <c r="P30" s="1254"/>
      <c r="Q30" s="1254"/>
      <c r="R30" s="1254"/>
      <c r="S30" s="1254"/>
      <c r="T30" s="1254"/>
      <c r="U30" s="1254"/>
      <c r="V30" s="1254"/>
      <c r="W30" s="1254"/>
      <c r="X30" s="1254"/>
      <c r="Y30" s="1254"/>
      <c r="Z30" s="1254"/>
      <c r="AA30" s="1254"/>
      <c r="AB30" s="1254"/>
      <c r="AC30" s="1254"/>
      <c r="AD30" s="1254"/>
      <c r="AE30" s="1254"/>
      <c r="AF30" s="1254"/>
      <c r="AG30" s="1254"/>
      <c r="AH30" s="1254"/>
      <c r="AI30" s="1254"/>
      <c r="AJ30" s="1254"/>
      <c r="AK30" s="1254"/>
      <c r="AL30" s="1254"/>
      <c r="AM30" s="1254"/>
      <c r="AN30" s="1254"/>
    </row>
    <row r="31" spans="1:42" s="194" customFormat="1" ht="7.5" customHeight="1">
      <c r="A31" s="334"/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B31" s="334"/>
      <c r="AC31" s="334"/>
      <c r="AD31" s="334"/>
      <c r="AE31" s="334"/>
      <c r="AF31" s="334"/>
      <c r="AG31" s="334"/>
      <c r="AH31" s="334"/>
      <c r="AI31" s="334"/>
      <c r="AJ31" s="334"/>
      <c r="AK31" s="334"/>
      <c r="AL31" s="334"/>
      <c r="AM31" s="334"/>
      <c r="AN31" s="334"/>
    </row>
    <row r="32" spans="1:42" s="194" customFormat="1">
      <c r="C32" s="1135" t="s">
        <v>2850</v>
      </c>
      <c r="D32" s="1135"/>
      <c r="E32" s="1135"/>
      <c r="F32" s="1135"/>
      <c r="G32" s="1135"/>
      <c r="H32" s="1135"/>
      <c r="I32" s="1135"/>
      <c r="J32" s="1135"/>
      <c r="K32" s="1135"/>
      <c r="L32" s="1135"/>
      <c r="M32" s="1135"/>
      <c r="N32" s="1135"/>
      <c r="O32" s="1135"/>
      <c r="P32" s="1135"/>
      <c r="Q32" s="1135"/>
      <c r="R32" s="1135"/>
      <c r="S32" s="1135"/>
      <c r="V32" s="1135" t="s">
        <v>2851</v>
      </c>
      <c r="W32" s="1135"/>
      <c r="X32" s="1135"/>
      <c r="Y32" s="1135"/>
      <c r="Z32" s="1135"/>
      <c r="AA32" s="1135"/>
      <c r="AB32" s="1135"/>
      <c r="AC32" s="1135"/>
      <c r="AD32" s="1135"/>
      <c r="AE32" s="1135"/>
      <c r="AF32" s="1135"/>
      <c r="AG32" s="1135"/>
      <c r="AH32" s="1135"/>
      <c r="AI32" s="1135"/>
      <c r="AJ32" s="1135"/>
      <c r="AK32" s="1135"/>
      <c r="AL32" s="1135"/>
    </row>
    <row r="33" spans="1:40" s="194" customFormat="1">
      <c r="C33" s="1287"/>
      <c r="D33" s="1287"/>
      <c r="E33" s="1287" t="s">
        <v>2852</v>
      </c>
      <c r="F33" s="1287"/>
      <c r="G33" s="1287"/>
      <c r="H33" s="1287"/>
      <c r="I33" s="1287"/>
      <c r="J33" s="1287"/>
      <c r="K33" s="1287"/>
      <c r="L33" s="1287"/>
      <c r="M33" s="1287"/>
      <c r="N33" s="1287"/>
      <c r="O33" s="1287"/>
      <c r="P33" s="1287"/>
      <c r="Q33" s="1287"/>
      <c r="R33" s="1287"/>
      <c r="S33" s="1287"/>
      <c r="V33" s="1287"/>
      <c r="W33" s="1287"/>
      <c r="X33" s="1287" t="s">
        <v>2852</v>
      </c>
      <c r="Y33" s="1287"/>
      <c r="Z33" s="1287"/>
      <c r="AA33" s="1287"/>
      <c r="AB33" s="1287"/>
      <c r="AC33" s="1287"/>
      <c r="AD33" s="1287"/>
      <c r="AE33" s="1287"/>
      <c r="AF33" s="1287"/>
      <c r="AG33" s="1287"/>
      <c r="AH33" s="1287"/>
      <c r="AI33" s="1287"/>
      <c r="AJ33" s="1287"/>
      <c r="AK33" s="1287"/>
      <c r="AL33" s="1287"/>
    </row>
    <row r="34" spans="1:40" s="194" customFormat="1" ht="18" customHeight="1">
      <c r="C34" s="1287" t="s">
        <v>2853</v>
      </c>
      <c r="D34" s="1287"/>
      <c r="E34" s="1287"/>
      <c r="F34" s="1287"/>
      <c r="G34" s="1287"/>
      <c r="H34" s="1287"/>
      <c r="I34" s="1287"/>
      <c r="J34" s="1287"/>
      <c r="K34" s="1287"/>
      <c r="L34" s="1287"/>
      <c r="M34" s="1287"/>
      <c r="N34" s="1287"/>
      <c r="O34" s="1287"/>
      <c r="P34" s="1287"/>
      <c r="Q34" s="1287"/>
      <c r="R34" s="1287"/>
      <c r="S34" s="1287"/>
      <c r="V34" s="1287" t="s">
        <v>2853</v>
      </c>
      <c r="W34" s="1287"/>
      <c r="X34" s="1287"/>
      <c r="Y34" s="1287"/>
      <c r="Z34" s="1287"/>
      <c r="AA34" s="1287"/>
      <c r="AB34" s="1287"/>
      <c r="AC34" s="1287"/>
      <c r="AD34" s="1287"/>
      <c r="AE34" s="1287"/>
      <c r="AF34" s="1287"/>
      <c r="AG34" s="1287"/>
      <c r="AH34" s="1287"/>
      <c r="AI34" s="1287"/>
      <c r="AJ34" s="1287"/>
      <c r="AK34" s="1287"/>
      <c r="AL34" s="1287"/>
    </row>
    <row r="35" spans="1:40" s="194" customFormat="1" ht="18" customHeight="1">
      <c r="C35" s="1287" t="s">
        <v>2854</v>
      </c>
      <c r="D35" s="1287"/>
      <c r="E35" s="1287"/>
      <c r="F35" s="1287"/>
      <c r="G35" s="1287"/>
      <c r="H35" s="1287"/>
      <c r="I35" s="1287"/>
      <c r="J35" s="1287"/>
      <c r="K35" s="1287"/>
      <c r="L35" s="1287"/>
      <c r="M35" s="1287"/>
      <c r="N35" s="1287"/>
      <c r="O35" s="1287"/>
      <c r="P35" s="1287"/>
      <c r="Q35" s="1287"/>
      <c r="R35" s="1287"/>
      <c r="S35" s="1287"/>
      <c r="V35" s="1287" t="s">
        <v>2854</v>
      </c>
      <c r="W35" s="1287"/>
      <c r="X35" s="1287"/>
      <c r="Y35" s="1287"/>
      <c r="Z35" s="1287"/>
      <c r="AA35" s="1287"/>
      <c r="AB35" s="1287"/>
      <c r="AC35" s="1287"/>
      <c r="AD35" s="1287"/>
      <c r="AE35" s="1287"/>
      <c r="AF35" s="1287"/>
      <c r="AG35" s="1287"/>
      <c r="AH35" s="1287"/>
      <c r="AI35" s="1287"/>
      <c r="AJ35" s="1287"/>
      <c r="AK35" s="1287"/>
      <c r="AL35" s="1287"/>
    </row>
    <row r="36" spans="1:40" s="194" customFormat="1" ht="18" customHeight="1">
      <c r="C36" s="1287" t="s">
        <v>2855</v>
      </c>
      <c r="D36" s="1287"/>
      <c r="E36" s="1287"/>
      <c r="F36" s="1287"/>
      <c r="G36" s="1287"/>
      <c r="H36" s="1287"/>
      <c r="I36" s="1287"/>
      <c r="J36" s="1287"/>
      <c r="K36" s="1287"/>
      <c r="L36" s="1287"/>
      <c r="M36" s="1287"/>
      <c r="N36" s="1287"/>
      <c r="O36" s="1287"/>
      <c r="P36" s="1287"/>
      <c r="Q36" s="1287"/>
      <c r="R36" s="1287"/>
      <c r="S36" s="1287"/>
      <c r="V36" s="1287" t="s">
        <v>2855</v>
      </c>
      <c r="W36" s="1287"/>
      <c r="X36" s="1287"/>
      <c r="Y36" s="1287"/>
      <c r="Z36" s="1287"/>
      <c r="AA36" s="1287"/>
      <c r="AB36" s="1287"/>
      <c r="AC36" s="1287"/>
      <c r="AD36" s="1287"/>
      <c r="AE36" s="1287"/>
      <c r="AF36" s="1287"/>
      <c r="AG36" s="1287"/>
      <c r="AH36" s="1287"/>
      <c r="AI36" s="1287"/>
      <c r="AJ36" s="1287"/>
      <c r="AK36" s="1287"/>
      <c r="AL36" s="1287"/>
    </row>
    <row r="37" spans="1:40" s="194" customFormat="1" ht="18" customHeight="1">
      <c r="C37" s="1287" t="s">
        <v>2856</v>
      </c>
      <c r="D37" s="1287"/>
      <c r="E37" s="1287"/>
      <c r="F37" s="1287"/>
      <c r="G37" s="1287"/>
      <c r="H37" s="1287"/>
      <c r="I37" s="1287"/>
      <c r="J37" s="1287"/>
      <c r="K37" s="1287"/>
      <c r="L37" s="1287"/>
      <c r="M37" s="1287"/>
      <c r="N37" s="1287"/>
      <c r="O37" s="1287"/>
      <c r="P37" s="1287"/>
      <c r="Q37" s="1287"/>
      <c r="R37" s="1287"/>
      <c r="S37" s="1287"/>
      <c r="V37" s="1287" t="s">
        <v>2856</v>
      </c>
      <c r="W37" s="1287"/>
      <c r="X37" s="1287"/>
      <c r="Y37" s="1287"/>
      <c r="Z37" s="1287"/>
      <c r="AA37" s="1287"/>
      <c r="AB37" s="1287"/>
      <c r="AC37" s="1287"/>
      <c r="AD37" s="1287"/>
      <c r="AE37" s="1287"/>
      <c r="AF37" s="1287"/>
      <c r="AG37" s="1287"/>
      <c r="AH37" s="1287"/>
      <c r="AI37" s="1287"/>
      <c r="AJ37" s="1287"/>
      <c r="AK37" s="1287"/>
      <c r="AL37" s="1287"/>
    </row>
    <row r="38" spans="1:40" s="194" customFormat="1" ht="18" customHeight="1" thickBot="1">
      <c r="C38" s="1291" t="s">
        <v>2857</v>
      </c>
      <c r="D38" s="1291"/>
      <c r="E38" s="1291"/>
      <c r="F38" s="1291"/>
      <c r="G38" s="1291"/>
      <c r="H38" s="1291"/>
      <c r="I38" s="1291"/>
      <c r="J38" s="1291"/>
      <c r="K38" s="1291"/>
      <c r="L38" s="1291"/>
      <c r="M38" s="1291"/>
      <c r="N38" s="1291"/>
      <c r="O38" s="1291"/>
      <c r="P38" s="1291"/>
      <c r="Q38" s="1291"/>
      <c r="R38" s="1291"/>
      <c r="S38" s="1291"/>
      <c r="V38" s="1291" t="s">
        <v>2857</v>
      </c>
      <c r="W38" s="1291"/>
      <c r="X38" s="1291"/>
      <c r="Y38" s="1291"/>
      <c r="Z38" s="1291"/>
      <c r="AA38" s="1291"/>
      <c r="AB38" s="1291"/>
      <c r="AC38" s="1291"/>
      <c r="AD38" s="1291"/>
      <c r="AE38" s="1291"/>
      <c r="AF38" s="1291"/>
      <c r="AG38" s="1291"/>
      <c r="AH38" s="1291"/>
      <c r="AI38" s="1291"/>
      <c r="AJ38" s="1291"/>
      <c r="AK38" s="1291"/>
      <c r="AL38" s="1291"/>
    </row>
    <row r="39" spans="1:40" s="194" customFormat="1" ht="18" customHeight="1" thickTop="1">
      <c r="C39" s="1292" t="s">
        <v>2858</v>
      </c>
      <c r="D39" s="1292"/>
      <c r="E39" s="1292"/>
      <c r="F39" s="1292"/>
      <c r="G39" s="1292"/>
      <c r="H39" s="1292"/>
      <c r="I39" s="1292"/>
      <c r="J39" s="1292"/>
      <c r="K39" s="1292"/>
      <c r="L39" s="1292"/>
      <c r="M39" s="1292"/>
      <c r="N39" s="1292"/>
      <c r="O39" s="1292"/>
      <c r="P39" s="1292"/>
      <c r="Q39" s="1292"/>
      <c r="R39" s="1292"/>
      <c r="S39" s="1292"/>
      <c r="V39" s="1292" t="s">
        <v>2858</v>
      </c>
      <c r="W39" s="1292"/>
      <c r="X39" s="1292"/>
      <c r="Y39" s="1292"/>
      <c r="Z39" s="1292"/>
      <c r="AA39" s="1292"/>
      <c r="AB39" s="1292"/>
      <c r="AC39" s="1292"/>
      <c r="AD39" s="1292"/>
      <c r="AE39" s="1292"/>
      <c r="AF39" s="1292"/>
      <c r="AG39" s="1292"/>
      <c r="AH39" s="1292"/>
      <c r="AI39" s="1292"/>
      <c r="AJ39" s="1292"/>
      <c r="AK39" s="1292"/>
      <c r="AL39" s="1292"/>
    </row>
    <row r="40" spans="1:40" s="194" customFormat="1" ht="18" customHeight="1">
      <c r="C40" s="1287" t="s">
        <v>2858</v>
      </c>
      <c r="D40" s="1287"/>
      <c r="E40" s="1287"/>
      <c r="F40" s="1287"/>
      <c r="G40" s="1287"/>
      <c r="H40" s="1287"/>
      <c r="I40" s="1287"/>
      <c r="J40" s="1287"/>
      <c r="K40" s="1287"/>
      <c r="L40" s="1287"/>
      <c r="M40" s="1287"/>
      <c r="N40" s="1287"/>
      <c r="O40" s="1287"/>
      <c r="P40" s="1287"/>
      <c r="Q40" s="1287"/>
      <c r="R40" s="1287"/>
      <c r="S40" s="1287"/>
      <c r="V40" s="1287" t="s">
        <v>2858</v>
      </c>
      <c r="W40" s="1287"/>
      <c r="X40" s="1287"/>
      <c r="Y40" s="1287"/>
      <c r="Z40" s="1287"/>
      <c r="AA40" s="1287"/>
      <c r="AB40" s="1287"/>
      <c r="AC40" s="1287"/>
      <c r="AD40" s="1287"/>
      <c r="AE40" s="1287"/>
      <c r="AF40" s="1287"/>
      <c r="AG40" s="1287"/>
      <c r="AH40" s="1287"/>
      <c r="AI40" s="1287"/>
      <c r="AJ40" s="1287"/>
      <c r="AK40" s="1287"/>
      <c r="AL40" s="1287"/>
    </row>
    <row r="41" spans="1:40" s="194" customFormat="1" ht="6.75" customHeight="1"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</row>
    <row r="42" spans="1:40" s="336" customFormat="1" ht="11.25">
      <c r="B42" s="336" t="s">
        <v>2859</v>
      </c>
    </row>
    <row r="43" spans="1:40" s="336" customFormat="1" ht="11.25">
      <c r="C43" s="336" t="s">
        <v>2860</v>
      </c>
      <c r="W43" s="337">
        <v>6</v>
      </c>
      <c r="X43" s="336" t="s">
        <v>2861</v>
      </c>
    </row>
    <row r="44" spans="1:40" s="336" customFormat="1" ht="11.25">
      <c r="C44" s="338" t="s">
        <v>2862</v>
      </c>
      <c r="D44" s="338"/>
      <c r="E44" s="338"/>
      <c r="F44" s="338"/>
      <c r="G44" s="338"/>
      <c r="H44" s="338"/>
      <c r="I44" s="338"/>
      <c r="J44" s="338"/>
      <c r="K44" s="338"/>
      <c r="L44" s="338"/>
      <c r="M44" s="338"/>
      <c r="N44" s="338"/>
      <c r="O44" s="338"/>
    </row>
    <row r="45" spans="1:40" s="194" customFormat="1" ht="9.75" customHeight="1">
      <c r="R45" s="1226" t="s">
        <v>2863</v>
      </c>
      <c r="S45" s="1226"/>
      <c r="T45" s="1226"/>
      <c r="U45" s="1226"/>
      <c r="V45" s="1226"/>
      <c r="W45" s="1226"/>
    </row>
    <row r="46" spans="1:40" s="194" customFormat="1" ht="9.75" customHeight="1">
      <c r="A46" s="339"/>
      <c r="B46" s="339"/>
      <c r="C46" s="339"/>
      <c r="D46" s="339"/>
      <c r="E46" s="339"/>
      <c r="F46" s="339"/>
      <c r="G46" s="339"/>
      <c r="H46" s="339"/>
      <c r="I46" s="339"/>
      <c r="J46" s="339"/>
      <c r="K46" s="339"/>
      <c r="L46" s="339"/>
      <c r="M46" s="339"/>
      <c r="N46" s="339"/>
      <c r="O46" s="339"/>
      <c r="P46" s="339"/>
      <c r="Q46" s="339"/>
      <c r="R46" s="1226"/>
      <c r="S46" s="1226"/>
      <c r="T46" s="1226"/>
      <c r="U46" s="1226"/>
      <c r="V46" s="1226"/>
      <c r="W46" s="1226"/>
      <c r="X46" s="339"/>
      <c r="Y46" s="339"/>
      <c r="Z46" s="339"/>
      <c r="AA46" s="339"/>
      <c r="AB46" s="339"/>
      <c r="AC46" s="339"/>
      <c r="AD46" s="339"/>
      <c r="AE46" s="339"/>
      <c r="AF46" s="339"/>
      <c r="AG46" s="339"/>
      <c r="AH46" s="339"/>
      <c r="AI46" s="339"/>
      <c r="AJ46" s="339"/>
      <c r="AK46" s="339"/>
      <c r="AL46" s="339"/>
      <c r="AM46" s="339"/>
      <c r="AN46" s="339"/>
    </row>
    <row r="47" spans="1:40" s="194" customFormat="1" ht="6.75" customHeight="1">
      <c r="A47" s="323"/>
      <c r="B47" s="323"/>
      <c r="C47" s="323"/>
      <c r="D47" s="323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40"/>
      <c r="S47" s="340"/>
      <c r="T47" s="340"/>
      <c r="U47" s="340"/>
      <c r="V47" s="340"/>
      <c r="W47" s="340"/>
      <c r="X47" s="323"/>
      <c r="Y47" s="323"/>
      <c r="Z47" s="323"/>
      <c r="AA47" s="323"/>
      <c r="AB47" s="323"/>
      <c r="AC47" s="323"/>
      <c r="AD47" s="323"/>
      <c r="AE47" s="323"/>
      <c r="AF47" s="323"/>
      <c r="AG47" s="323"/>
      <c r="AH47" s="323"/>
      <c r="AI47" s="323"/>
      <c r="AJ47" s="323"/>
      <c r="AK47" s="323"/>
      <c r="AL47" s="323"/>
      <c r="AM47" s="323"/>
      <c r="AN47" s="323"/>
    </row>
    <row r="48" spans="1:40" s="194" customFormat="1" ht="14.25">
      <c r="A48" s="1227" t="s">
        <v>2864</v>
      </c>
      <c r="B48" s="1227"/>
      <c r="C48" s="1227"/>
      <c r="D48" s="1227"/>
      <c r="E48" s="1227"/>
      <c r="F48" s="1227"/>
      <c r="G48" s="1227"/>
      <c r="H48" s="1227"/>
      <c r="I48" s="1227"/>
      <c r="J48" s="1227"/>
      <c r="K48" s="1227"/>
      <c r="L48" s="1227"/>
      <c r="M48" s="1227"/>
      <c r="N48" s="1227"/>
      <c r="O48" s="1227"/>
      <c r="P48" s="1227"/>
      <c r="Q48" s="1227"/>
      <c r="R48" s="1227"/>
      <c r="S48" s="1227"/>
      <c r="T48" s="1227"/>
      <c r="U48" s="1227"/>
      <c r="V48" s="1227"/>
      <c r="W48" s="1227"/>
      <c r="X48" s="1227"/>
      <c r="Y48" s="1227"/>
      <c r="Z48" s="1227"/>
      <c r="AA48" s="1227"/>
      <c r="AB48" s="1227"/>
      <c r="AC48" s="1227"/>
      <c r="AD48" s="1227"/>
      <c r="AE48" s="1227"/>
      <c r="AF48" s="1227"/>
      <c r="AG48" s="1227"/>
      <c r="AH48" s="1227"/>
      <c r="AI48" s="1227"/>
      <c r="AJ48" s="1227"/>
      <c r="AK48" s="1227"/>
      <c r="AL48" s="1227"/>
      <c r="AM48" s="1227"/>
      <c r="AN48" s="1227"/>
    </row>
    <row r="49" spans="3:37" s="194" customFormat="1" ht="6.75" customHeight="1"/>
    <row r="50" spans="3:37" s="194" customFormat="1">
      <c r="C50" s="323"/>
      <c r="D50" s="323" t="s">
        <v>2865</v>
      </c>
      <c r="E50" s="323"/>
      <c r="F50" s="323"/>
      <c r="G50" s="323"/>
      <c r="H50" s="323"/>
      <c r="I50" s="323"/>
      <c r="J50" s="323"/>
      <c r="K50" s="323"/>
      <c r="L50" s="323"/>
      <c r="M50" s="323"/>
      <c r="N50" s="323"/>
    </row>
    <row r="51" spans="3:37" s="194" customFormat="1" ht="6.75" customHeight="1">
      <c r="C51" s="323"/>
      <c r="D51" s="323"/>
      <c r="E51" s="323"/>
      <c r="F51" s="323"/>
      <c r="G51" s="323"/>
      <c r="H51" s="323"/>
      <c r="I51" s="323"/>
      <c r="J51" s="323"/>
      <c r="K51" s="323"/>
      <c r="L51" s="323"/>
    </row>
    <row r="52" spans="3:37" s="194" customFormat="1">
      <c r="E52" s="194" t="s">
        <v>2844</v>
      </c>
    </row>
    <row r="53" spans="3:37" s="194" customFormat="1" ht="6.75" customHeight="1"/>
    <row r="54" spans="3:37" s="194" customFormat="1">
      <c r="D54" s="1228"/>
      <c r="E54" s="1228"/>
      <c r="F54" s="1228"/>
      <c r="G54" s="1228"/>
      <c r="H54" s="1228"/>
      <c r="I54" s="1228"/>
      <c r="J54" s="1228"/>
      <c r="K54" s="1228"/>
      <c r="L54" s="1228"/>
      <c r="M54" s="327"/>
      <c r="N54" s="327"/>
      <c r="O54" s="327" t="s">
        <v>2902</v>
      </c>
      <c r="P54" s="327"/>
      <c r="Q54" s="327"/>
      <c r="R54" s="327"/>
      <c r="S54" s="327"/>
    </row>
    <row r="55" spans="3:37" s="194" customFormat="1" ht="7.5" customHeight="1">
      <c r="D55" s="323"/>
      <c r="E55" s="323"/>
      <c r="F55" s="323"/>
      <c r="G55" s="323"/>
      <c r="H55" s="323"/>
      <c r="I55" s="323"/>
      <c r="J55" s="323"/>
      <c r="K55" s="323"/>
      <c r="L55" s="323"/>
      <c r="M55" s="323"/>
      <c r="N55" s="323"/>
      <c r="O55" s="323"/>
      <c r="P55" s="323"/>
      <c r="Q55" s="323"/>
      <c r="R55" s="323"/>
      <c r="S55" s="323"/>
    </row>
    <row r="56" spans="3:37" s="194" customFormat="1">
      <c r="S56" s="194" t="s">
        <v>2866</v>
      </c>
      <c r="AK56" s="194" t="s">
        <v>13</v>
      </c>
    </row>
    <row r="57" spans="3:37" s="194" customFormat="1" ht="13.5" customHeight="1"/>
    <row r="58" spans="3:37" s="194" customFormat="1">
      <c r="AE58" s="194" t="s">
        <v>2867</v>
      </c>
    </row>
    <row r="59" spans="3:37" s="194" customFormat="1" ht="6" customHeight="1"/>
    <row r="60" spans="3:37" s="194" customFormat="1"/>
    <row r="61" spans="3:37" s="194" customFormat="1" ht="15.75" customHeight="1"/>
    <row r="62" spans="3:37" s="194" customFormat="1" ht="17.25">
      <c r="K62" s="322"/>
      <c r="N62" s="322"/>
      <c r="O62" s="322" t="s">
        <v>2868</v>
      </c>
      <c r="P62" s="322"/>
    </row>
    <row r="63" spans="3:37" s="194" customFormat="1" ht="8.25" customHeight="1">
      <c r="K63" s="322"/>
      <c r="N63" s="322"/>
      <c r="O63" s="322"/>
      <c r="P63" s="322"/>
    </row>
    <row r="64" spans="3:37" s="194" customFormat="1" ht="15.75" customHeight="1">
      <c r="C64" s="194" t="s">
        <v>2842</v>
      </c>
      <c r="K64" s="322"/>
      <c r="N64" s="322"/>
      <c r="O64" s="322"/>
      <c r="P64" s="322"/>
    </row>
    <row r="65" spans="2:40" s="194" customFormat="1" ht="11.25" customHeight="1">
      <c r="K65" s="322"/>
      <c r="N65" s="322"/>
      <c r="O65" s="322"/>
      <c r="P65" s="322"/>
    </row>
    <row r="66" spans="2:40" s="194" customFormat="1" ht="15.75" customHeight="1">
      <c r="F66" s="194" t="s">
        <v>2869</v>
      </c>
      <c r="K66" s="322"/>
      <c r="N66" s="341"/>
      <c r="O66" s="341"/>
      <c r="P66" s="341"/>
      <c r="Q66" s="327"/>
      <c r="R66" s="327"/>
      <c r="S66" s="327"/>
      <c r="T66" s="327"/>
    </row>
    <row r="67" spans="2:40" s="194" customFormat="1" ht="8.25" customHeight="1">
      <c r="K67" s="322"/>
      <c r="N67" s="324"/>
      <c r="O67" s="324"/>
      <c r="P67" s="324"/>
      <c r="Q67" s="323"/>
      <c r="R67" s="323"/>
      <c r="S67" s="323"/>
      <c r="T67" s="323"/>
    </row>
    <row r="68" spans="2:40" s="194" customFormat="1" ht="15.75" customHeight="1">
      <c r="K68" s="322"/>
      <c r="N68" s="322"/>
      <c r="O68" s="322"/>
      <c r="P68" s="322"/>
      <c r="AD68" s="194" t="s">
        <v>2844</v>
      </c>
    </row>
    <row r="69" spans="2:40" s="194" customFormat="1" ht="15.75" customHeight="1">
      <c r="B69" s="1288" t="s">
        <v>5</v>
      </c>
      <c r="C69" s="1288"/>
      <c r="D69" s="1288"/>
      <c r="E69" s="1288"/>
      <c r="F69" s="1288"/>
      <c r="G69" s="1288"/>
      <c r="H69" s="1288"/>
      <c r="I69" s="1288"/>
      <c r="K69" s="322"/>
      <c r="N69" s="322"/>
      <c r="O69" s="322"/>
      <c r="P69" s="322"/>
    </row>
    <row r="70" spans="2:40" s="194" customFormat="1" ht="11.25" customHeight="1">
      <c r="B70" s="1237"/>
      <c r="C70" s="1238"/>
      <c r="D70" s="1238"/>
      <c r="E70" s="1289" t="s">
        <v>2870</v>
      </c>
      <c r="F70" s="1238"/>
      <c r="G70" s="1238"/>
      <c r="H70" s="1238"/>
      <c r="I70" s="1239"/>
      <c r="K70" s="322"/>
      <c r="N70" s="322"/>
      <c r="O70" s="322"/>
      <c r="P70" s="322"/>
    </row>
    <row r="71" spans="2:40" s="194" customFormat="1" ht="11.25" customHeight="1">
      <c r="B71" s="1293"/>
      <c r="C71" s="1228"/>
      <c r="D71" s="1228"/>
      <c r="E71" s="1270"/>
      <c r="F71" s="1228"/>
      <c r="G71" s="1228"/>
      <c r="H71" s="1228"/>
      <c r="I71" s="1290"/>
      <c r="K71" s="322"/>
      <c r="N71" s="322"/>
      <c r="O71" s="322"/>
      <c r="P71" s="322"/>
    </row>
    <row r="72" spans="2:40" s="194" customFormat="1" ht="9" customHeight="1"/>
    <row r="73" spans="2:40" s="194" customFormat="1" ht="22.5" customHeight="1">
      <c r="F73" s="1287" t="s">
        <v>2625</v>
      </c>
      <c r="G73" s="1287"/>
      <c r="H73" s="1287"/>
      <c r="I73" s="1287"/>
      <c r="J73" s="1287"/>
      <c r="K73" s="1287"/>
      <c r="L73" s="1287"/>
      <c r="M73" s="1252"/>
      <c r="N73" s="1253"/>
      <c r="O73" s="1253"/>
      <c r="P73" s="1253"/>
      <c r="Q73" s="1253"/>
      <c r="R73" s="1253"/>
      <c r="S73" s="1253"/>
      <c r="T73" s="1253"/>
      <c r="U73" s="1253"/>
      <c r="V73" s="1253"/>
      <c r="W73" s="1253"/>
      <c r="X73" s="1253"/>
      <c r="Y73" s="1253"/>
      <c r="Z73" s="1253"/>
      <c r="AA73" s="1253"/>
      <c r="AB73" s="1253"/>
      <c r="AC73" s="1253"/>
      <c r="AD73" s="1280"/>
      <c r="AE73" s="1281" t="s">
        <v>11</v>
      </c>
      <c r="AF73" s="1282"/>
      <c r="AG73" s="1282"/>
      <c r="AH73" s="1282"/>
      <c r="AI73" s="1283"/>
    </row>
    <row r="74" spans="2:40" s="194" customFormat="1" ht="22.5" customHeight="1">
      <c r="F74" s="1287" t="s">
        <v>2626</v>
      </c>
      <c r="G74" s="1287"/>
      <c r="H74" s="1287"/>
      <c r="I74" s="1287"/>
      <c r="J74" s="1287"/>
      <c r="K74" s="1287"/>
      <c r="L74" s="1287"/>
      <c r="M74" s="1252"/>
      <c r="N74" s="1253"/>
      <c r="O74" s="1253"/>
      <c r="P74" s="1253"/>
      <c r="Q74" s="1253"/>
      <c r="R74" s="1253"/>
      <c r="S74" s="1253"/>
      <c r="T74" s="1253"/>
      <c r="U74" s="1253"/>
      <c r="V74" s="1253"/>
      <c r="W74" s="1253"/>
      <c r="X74" s="1253"/>
      <c r="Y74" s="1253"/>
      <c r="Z74" s="1253"/>
      <c r="AA74" s="1253"/>
      <c r="AB74" s="1253"/>
      <c r="AC74" s="1253"/>
      <c r="AD74" s="1280"/>
      <c r="AE74" s="1284"/>
      <c r="AF74" s="1285"/>
      <c r="AG74" s="1285"/>
      <c r="AH74" s="1285"/>
      <c r="AI74" s="1286"/>
    </row>
    <row r="75" spans="2:40" s="194" customFormat="1" ht="22.5" customHeight="1">
      <c r="F75" s="1287" t="s">
        <v>2627</v>
      </c>
      <c r="G75" s="1287"/>
      <c r="H75" s="1287"/>
      <c r="I75" s="1287"/>
      <c r="J75" s="1287"/>
      <c r="K75" s="1287"/>
      <c r="L75" s="1287"/>
      <c r="M75" s="1252"/>
      <c r="N75" s="1253"/>
      <c r="O75" s="1253"/>
      <c r="P75" s="1253"/>
      <c r="Q75" s="1253"/>
      <c r="R75" s="1253"/>
      <c r="S75" s="1253"/>
      <c r="T75" s="1253"/>
      <c r="U75" s="1253"/>
      <c r="V75" s="1253"/>
      <c r="W75" s="1253"/>
      <c r="X75" s="1253"/>
      <c r="Y75" s="1253"/>
      <c r="Z75" s="1253"/>
      <c r="AA75" s="1253"/>
      <c r="AB75" s="1253"/>
      <c r="AC75" s="1253"/>
      <c r="AD75" s="1253"/>
      <c r="AE75" s="325"/>
      <c r="AF75" s="325"/>
      <c r="AG75" s="325" t="s">
        <v>13</v>
      </c>
      <c r="AH75" s="325"/>
      <c r="AI75" s="326"/>
    </row>
    <row r="76" spans="2:40" s="194" customFormat="1" ht="22.5" customHeight="1">
      <c r="F76" s="1249" t="s">
        <v>2846</v>
      </c>
      <c r="G76" s="1250"/>
      <c r="H76" s="1250"/>
      <c r="I76" s="1250"/>
      <c r="J76" s="1250"/>
      <c r="K76" s="1250"/>
      <c r="L76" s="1251"/>
      <c r="M76" s="1252"/>
      <c r="N76" s="1253"/>
      <c r="O76" s="1253"/>
      <c r="P76" s="1253"/>
      <c r="Q76" s="1253"/>
      <c r="R76" s="1253"/>
      <c r="S76" s="1253"/>
      <c r="T76" s="1253"/>
      <c r="U76" s="1253"/>
      <c r="V76" s="1253"/>
      <c r="W76" s="1253"/>
      <c r="X76" s="1253"/>
      <c r="Y76" s="1253"/>
      <c r="Z76" s="1253"/>
      <c r="AA76" s="1253"/>
      <c r="AB76" s="1253"/>
      <c r="AC76" s="1253"/>
      <c r="AD76" s="327"/>
      <c r="AE76" s="327"/>
      <c r="AF76" s="327"/>
      <c r="AG76" s="328" t="s">
        <v>13</v>
      </c>
      <c r="AH76" s="327"/>
      <c r="AI76" s="329"/>
    </row>
    <row r="77" spans="2:40" s="194" customFormat="1" ht="7.5" customHeight="1">
      <c r="F77" s="330"/>
      <c r="G77" s="331"/>
      <c r="H77" s="331"/>
      <c r="I77" s="331"/>
      <c r="J77" s="331"/>
      <c r="K77" s="331"/>
      <c r="L77" s="331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</row>
    <row r="78" spans="2:40" s="194" customFormat="1" ht="15.75" customHeight="1">
      <c r="B78" s="194" t="s">
        <v>2871</v>
      </c>
      <c r="E78" s="327"/>
      <c r="F78" s="342"/>
      <c r="G78" s="343"/>
      <c r="H78" s="343"/>
      <c r="I78" s="343"/>
      <c r="J78" s="343"/>
      <c r="K78" s="343"/>
      <c r="L78" s="343"/>
      <c r="M78" s="327"/>
      <c r="N78" s="327"/>
      <c r="O78" s="327"/>
      <c r="P78" s="327"/>
      <c r="Q78" s="327"/>
      <c r="R78" s="327"/>
      <c r="S78" s="327"/>
      <c r="T78" s="327"/>
      <c r="U78" s="327"/>
      <c r="V78" s="327"/>
      <c r="W78" s="327"/>
      <c r="X78" s="327"/>
      <c r="Y78" s="327"/>
      <c r="Z78" s="327"/>
      <c r="AA78" s="327"/>
      <c r="AB78" s="327"/>
      <c r="AC78" s="327"/>
      <c r="AD78" s="327"/>
      <c r="AE78" s="327"/>
      <c r="AF78" s="327"/>
      <c r="AG78" s="327"/>
      <c r="AH78" s="327"/>
      <c r="AI78" s="327"/>
      <c r="AJ78" s="327"/>
      <c r="AK78" s="327"/>
      <c r="AL78" s="327"/>
      <c r="AM78" s="327"/>
      <c r="AN78" s="327"/>
    </row>
    <row r="79" spans="2:40" s="194" customFormat="1" ht="9" customHeight="1">
      <c r="F79" s="330"/>
      <c r="G79" s="331"/>
      <c r="H79" s="331"/>
      <c r="I79" s="331"/>
      <c r="J79" s="331"/>
      <c r="K79" s="331"/>
      <c r="L79" s="331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  <c r="AA79" s="323"/>
      <c r="AB79" s="323"/>
      <c r="AC79" s="323"/>
      <c r="AD79" s="323"/>
      <c r="AE79" s="323"/>
      <c r="AF79" s="323"/>
      <c r="AG79" s="323"/>
      <c r="AH79" s="323"/>
      <c r="AI79" s="323"/>
    </row>
    <row r="80" spans="2:40" s="194" customFormat="1" ht="15.75" customHeight="1">
      <c r="C80" s="332" t="s">
        <v>2872</v>
      </c>
    </row>
    <row r="81" spans="1:42" s="194" customFormat="1" ht="15" customHeight="1">
      <c r="C81" s="1237" t="s">
        <v>19</v>
      </c>
      <c r="D81" s="1294"/>
      <c r="E81" s="1294"/>
      <c r="F81" s="1295"/>
      <c r="G81" s="1237" t="s">
        <v>2070</v>
      </c>
      <c r="H81" s="1294"/>
      <c r="I81" s="1294"/>
      <c r="J81" s="1294"/>
      <c r="K81" s="1294"/>
      <c r="L81" s="1294"/>
      <c r="M81" s="1294"/>
      <c r="N81" s="1294"/>
      <c r="O81" s="1294"/>
      <c r="P81" s="1294"/>
      <c r="Q81" s="1294"/>
      <c r="R81" s="1294"/>
      <c r="S81" s="1294"/>
      <c r="T81" s="1295"/>
      <c r="U81" s="1281" t="s">
        <v>21</v>
      </c>
      <c r="V81" s="1282"/>
      <c r="W81" s="1283"/>
      <c r="X81" s="1281" t="s">
        <v>22</v>
      </c>
      <c r="Y81" s="1282"/>
      <c r="Z81" s="1283"/>
      <c r="AA81" s="1281" t="s">
        <v>2072</v>
      </c>
      <c r="AB81" s="1282"/>
      <c r="AC81" s="1282"/>
      <c r="AD81" s="1296" t="s">
        <v>24</v>
      </c>
      <c r="AE81" s="1297"/>
      <c r="AF81" s="1297"/>
      <c r="AG81" s="1297"/>
      <c r="AH81" s="1297"/>
      <c r="AI81" s="1297"/>
      <c r="AJ81" s="1297"/>
      <c r="AK81" s="1297"/>
      <c r="AL81" s="333"/>
      <c r="AM81" s="333"/>
      <c r="AN81" s="323"/>
      <c r="AO81" s="323"/>
      <c r="AP81" s="323"/>
    </row>
    <row r="82" spans="1:42" s="194" customFormat="1" ht="14.25" customHeight="1">
      <c r="C82" s="1275"/>
      <c r="D82" s="1276"/>
      <c r="E82" s="1276"/>
      <c r="F82" s="1277"/>
      <c r="G82" s="1275"/>
      <c r="H82" s="1276"/>
      <c r="I82" s="1276"/>
      <c r="J82" s="1276"/>
      <c r="K82" s="1276"/>
      <c r="L82" s="1276"/>
      <c r="M82" s="1276"/>
      <c r="N82" s="1276"/>
      <c r="O82" s="1276"/>
      <c r="P82" s="1276"/>
      <c r="Q82" s="1276"/>
      <c r="R82" s="1276"/>
      <c r="S82" s="1276"/>
      <c r="T82" s="1277"/>
      <c r="U82" s="1279"/>
      <c r="V82" s="1230"/>
      <c r="W82" s="1278"/>
      <c r="X82" s="1279"/>
      <c r="Y82" s="1230"/>
      <c r="Z82" s="1278"/>
      <c r="AA82" s="1229" t="s">
        <v>25</v>
      </c>
      <c r="AB82" s="1230"/>
      <c r="AC82" s="1230"/>
      <c r="AD82" s="1234" t="s">
        <v>2075</v>
      </c>
      <c r="AE82" s="1235"/>
      <c r="AF82" s="1235"/>
      <c r="AG82" s="1235"/>
      <c r="AH82" s="1235"/>
      <c r="AI82" s="1235"/>
      <c r="AJ82" s="1235"/>
      <c r="AK82" s="1235"/>
      <c r="AL82" s="333"/>
      <c r="AM82" s="333"/>
      <c r="AN82" s="323"/>
      <c r="AO82" s="323"/>
      <c r="AP82" s="323"/>
    </row>
    <row r="83" spans="1:42" s="194" customFormat="1" ht="11.25" customHeight="1">
      <c r="C83" s="1237"/>
      <c r="D83" s="1238"/>
      <c r="E83" s="1238"/>
      <c r="F83" s="1239"/>
      <c r="G83" s="1237"/>
      <c r="H83" s="1238"/>
      <c r="I83" s="1238"/>
      <c r="J83" s="1238"/>
      <c r="K83" s="1238"/>
      <c r="L83" s="1238"/>
      <c r="M83" s="1238"/>
      <c r="N83" s="1238"/>
      <c r="O83" s="1238"/>
      <c r="P83" s="1238"/>
      <c r="Q83" s="1238"/>
      <c r="R83" s="1238"/>
      <c r="S83" s="1238"/>
      <c r="T83" s="1239"/>
      <c r="U83" s="1237"/>
      <c r="V83" s="1238"/>
      <c r="W83" s="1239"/>
      <c r="X83" s="1237"/>
      <c r="Y83" s="1238"/>
      <c r="Z83" s="1239"/>
      <c r="AA83" s="1237"/>
      <c r="AB83" s="1238"/>
      <c r="AC83" s="1239"/>
      <c r="AD83" s="1243" t="s">
        <v>2848</v>
      </c>
      <c r="AE83" s="1244"/>
      <c r="AF83" s="1244"/>
      <c r="AG83" s="1244"/>
      <c r="AH83" s="1244"/>
      <c r="AI83" s="1244"/>
      <c r="AJ83" s="1244"/>
      <c r="AK83" s="1244"/>
      <c r="AL83" s="233"/>
      <c r="AM83" s="233"/>
    </row>
    <row r="84" spans="1:42" s="194" customFormat="1" ht="11.25" customHeight="1">
      <c r="C84" s="1293"/>
      <c r="D84" s="1228"/>
      <c r="E84" s="1228"/>
      <c r="F84" s="1290"/>
      <c r="G84" s="1293"/>
      <c r="H84" s="1228"/>
      <c r="I84" s="1228"/>
      <c r="J84" s="1228"/>
      <c r="K84" s="1228"/>
      <c r="L84" s="1228"/>
      <c r="M84" s="1228"/>
      <c r="N84" s="1228"/>
      <c r="O84" s="1228"/>
      <c r="P84" s="1228"/>
      <c r="Q84" s="1228"/>
      <c r="R84" s="1228"/>
      <c r="S84" s="1228"/>
      <c r="T84" s="1290"/>
      <c r="U84" s="1293"/>
      <c r="V84" s="1228"/>
      <c r="W84" s="1290"/>
      <c r="X84" s="1293"/>
      <c r="Y84" s="1228"/>
      <c r="Z84" s="1290"/>
      <c r="AA84" s="1293"/>
      <c r="AB84" s="1228"/>
      <c r="AC84" s="1290"/>
      <c r="AD84" s="1243"/>
      <c r="AE84" s="1244"/>
      <c r="AF84" s="1244"/>
      <c r="AG84" s="1244"/>
      <c r="AH84" s="1244"/>
      <c r="AI84" s="1244"/>
      <c r="AJ84" s="1244"/>
      <c r="AK84" s="1244"/>
      <c r="AL84" s="233"/>
      <c r="AM84" s="233"/>
    </row>
    <row r="85" spans="1:42" s="194" customFormat="1" ht="11.25" customHeight="1">
      <c r="C85" s="1237"/>
      <c r="D85" s="1238"/>
      <c r="E85" s="1238"/>
      <c r="F85" s="1239"/>
      <c r="G85" s="1237"/>
      <c r="H85" s="1238"/>
      <c r="I85" s="1238"/>
      <c r="J85" s="1238"/>
      <c r="K85" s="1238"/>
      <c r="L85" s="1238"/>
      <c r="M85" s="1238"/>
      <c r="N85" s="1238"/>
      <c r="O85" s="1238"/>
      <c r="P85" s="1238"/>
      <c r="Q85" s="1238"/>
      <c r="R85" s="1238"/>
      <c r="S85" s="1238"/>
      <c r="T85" s="1239"/>
      <c r="U85" s="1237"/>
      <c r="V85" s="1238"/>
      <c r="W85" s="1239"/>
      <c r="X85" s="1237"/>
      <c r="Y85" s="1238"/>
      <c r="Z85" s="1239"/>
      <c r="AA85" s="1237"/>
      <c r="AB85" s="1238"/>
      <c r="AC85" s="1239"/>
      <c r="AD85" s="1243" t="s">
        <v>2848</v>
      </c>
      <c r="AE85" s="1244"/>
      <c r="AF85" s="1244"/>
      <c r="AG85" s="1244"/>
      <c r="AH85" s="1244"/>
      <c r="AI85" s="1244"/>
      <c r="AJ85" s="1244"/>
      <c r="AK85" s="1244"/>
      <c r="AL85" s="233"/>
      <c r="AM85" s="233"/>
    </row>
    <row r="86" spans="1:42" s="194" customFormat="1" ht="11.25" customHeight="1">
      <c r="C86" s="1293"/>
      <c r="D86" s="1228"/>
      <c r="E86" s="1228"/>
      <c r="F86" s="1290"/>
      <c r="G86" s="1293"/>
      <c r="H86" s="1228"/>
      <c r="I86" s="1228"/>
      <c r="J86" s="1228"/>
      <c r="K86" s="1228"/>
      <c r="L86" s="1228"/>
      <c r="M86" s="1228"/>
      <c r="N86" s="1228"/>
      <c r="O86" s="1228"/>
      <c r="P86" s="1228"/>
      <c r="Q86" s="1228"/>
      <c r="R86" s="1228"/>
      <c r="S86" s="1228"/>
      <c r="T86" s="1290"/>
      <c r="U86" s="1293"/>
      <c r="V86" s="1228"/>
      <c r="W86" s="1290"/>
      <c r="X86" s="1293"/>
      <c r="Y86" s="1228"/>
      <c r="Z86" s="1290"/>
      <c r="AA86" s="1293"/>
      <c r="AB86" s="1228"/>
      <c r="AC86" s="1290"/>
      <c r="AD86" s="1243"/>
      <c r="AE86" s="1244"/>
      <c r="AF86" s="1244"/>
      <c r="AG86" s="1244"/>
      <c r="AH86" s="1244"/>
      <c r="AI86" s="1244"/>
      <c r="AJ86" s="1244"/>
      <c r="AK86" s="1244"/>
      <c r="AL86" s="233"/>
      <c r="AM86" s="233"/>
    </row>
    <row r="87" spans="1:42" s="194" customFormat="1" ht="8.25" customHeight="1"/>
    <row r="88" spans="1:42" s="194" customFormat="1" ht="21.75" customHeight="1">
      <c r="A88" s="1254" t="s">
        <v>2873</v>
      </c>
      <c r="B88" s="1254"/>
      <c r="C88" s="1254"/>
      <c r="D88" s="1254"/>
      <c r="E88" s="1254"/>
      <c r="F88" s="1254"/>
      <c r="G88" s="1254"/>
      <c r="H88" s="1254"/>
      <c r="I88" s="1254"/>
      <c r="J88" s="1254"/>
      <c r="K88" s="1254"/>
      <c r="L88" s="1254"/>
      <c r="M88" s="1254"/>
      <c r="N88" s="1254"/>
      <c r="O88" s="1254"/>
      <c r="P88" s="1254"/>
      <c r="Q88" s="1254"/>
      <c r="R88" s="1254"/>
      <c r="S88" s="1254"/>
      <c r="T88" s="1254"/>
      <c r="U88" s="1254"/>
      <c r="V88" s="1254"/>
      <c r="W88" s="1254"/>
      <c r="X88" s="1254"/>
      <c r="Y88" s="1254"/>
      <c r="Z88" s="1254"/>
      <c r="AA88" s="1254"/>
      <c r="AB88" s="1254"/>
      <c r="AC88" s="1254"/>
      <c r="AD88" s="1254"/>
      <c r="AE88" s="1254"/>
      <c r="AF88" s="1254"/>
      <c r="AG88" s="1254"/>
      <c r="AH88" s="1254"/>
      <c r="AI88" s="1254"/>
      <c r="AJ88" s="1254"/>
      <c r="AK88" s="1254"/>
      <c r="AL88" s="1254"/>
      <c r="AM88" s="1254"/>
      <c r="AN88" s="1254"/>
    </row>
    <row r="89" spans="1:42" s="194" customFormat="1" ht="7.5" customHeight="1">
      <c r="A89" s="334"/>
      <c r="B89" s="334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334"/>
      <c r="Q89" s="334"/>
      <c r="R89" s="334"/>
      <c r="S89" s="334"/>
      <c r="T89" s="334"/>
      <c r="U89" s="334"/>
      <c r="V89" s="334"/>
      <c r="W89" s="334"/>
      <c r="X89" s="334"/>
      <c r="Y89" s="334"/>
      <c r="Z89" s="334"/>
      <c r="AA89" s="334"/>
      <c r="AB89" s="334"/>
      <c r="AC89" s="334"/>
      <c r="AD89" s="334"/>
      <c r="AE89" s="334"/>
      <c r="AF89" s="334"/>
      <c r="AG89" s="334"/>
      <c r="AH89" s="334"/>
      <c r="AI89" s="334"/>
      <c r="AJ89" s="334"/>
      <c r="AK89" s="334"/>
      <c r="AL89" s="334"/>
      <c r="AM89" s="334"/>
      <c r="AN89" s="334"/>
    </row>
    <row r="90" spans="1:42" s="194" customFormat="1">
      <c r="C90" s="1135" t="s">
        <v>2874</v>
      </c>
      <c r="D90" s="1135"/>
      <c r="E90" s="1135"/>
      <c r="F90" s="1135"/>
      <c r="G90" s="1135"/>
      <c r="H90" s="1135"/>
      <c r="I90" s="1135"/>
      <c r="J90" s="1135"/>
      <c r="K90" s="1135"/>
      <c r="L90" s="1135"/>
      <c r="M90" s="1135"/>
      <c r="N90" s="1135"/>
      <c r="O90" s="1135"/>
      <c r="P90" s="1135"/>
      <c r="Q90" s="1135"/>
      <c r="R90" s="1135"/>
      <c r="S90" s="1135"/>
      <c r="V90" s="1135" t="s">
        <v>2875</v>
      </c>
      <c r="W90" s="1135"/>
      <c r="X90" s="1135"/>
      <c r="Y90" s="1135"/>
      <c r="Z90" s="1135"/>
      <c r="AA90" s="1135"/>
      <c r="AB90" s="1135"/>
      <c r="AC90" s="1135"/>
      <c r="AD90" s="1135"/>
      <c r="AE90" s="1135"/>
      <c r="AF90" s="1135"/>
      <c r="AG90" s="1135"/>
      <c r="AH90" s="1135"/>
      <c r="AI90" s="1135"/>
      <c r="AJ90" s="1135"/>
      <c r="AK90" s="1135"/>
      <c r="AL90" s="1135"/>
    </row>
    <row r="91" spans="1:42" s="194" customFormat="1">
      <c r="C91" s="1287"/>
      <c r="D91" s="1287"/>
      <c r="E91" s="1287" t="s">
        <v>2852</v>
      </c>
      <c r="F91" s="1287"/>
      <c r="G91" s="1287"/>
      <c r="H91" s="1287"/>
      <c r="I91" s="1287"/>
      <c r="J91" s="1287"/>
      <c r="K91" s="1287"/>
      <c r="L91" s="1287"/>
      <c r="M91" s="1287"/>
      <c r="N91" s="1287"/>
      <c r="O91" s="1287"/>
      <c r="P91" s="1287"/>
      <c r="Q91" s="1287"/>
      <c r="R91" s="1287"/>
      <c r="S91" s="1287"/>
      <c r="V91" s="1287"/>
      <c r="W91" s="1287"/>
      <c r="X91" s="1287" t="s">
        <v>2852</v>
      </c>
      <c r="Y91" s="1287"/>
      <c r="Z91" s="1287"/>
      <c r="AA91" s="1287"/>
      <c r="AB91" s="1287"/>
      <c r="AC91" s="1287"/>
      <c r="AD91" s="1287"/>
      <c r="AE91" s="1287"/>
      <c r="AF91" s="1287"/>
      <c r="AG91" s="1287"/>
      <c r="AH91" s="1287"/>
      <c r="AI91" s="1287"/>
      <c r="AJ91" s="1287"/>
      <c r="AK91" s="1287"/>
      <c r="AL91" s="1287"/>
    </row>
    <row r="92" spans="1:42" s="194" customFormat="1" ht="18" customHeight="1">
      <c r="C92" s="1287" t="s">
        <v>2853</v>
      </c>
      <c r="D92" s="1287"/>
      <c r="E92" s="1287"/>
      <c r="F92" s="1287"/>
      <c r="G92" s="1287"/>
      <c r="H92" s="1287"/>
      <c r="I92" s="1287"/>
      <c r="J92" s="1287"/>
      <c r="K92" s="1287"/>
      <c r="L92" s="1287"/>
      <c r="M92" s="1287"/>
      <c r="N92" s="1287"/>
      <c r="O92" s="1287"/>
      <c r="P92" s="1287"/>
      <c r="Q92" s="1287"/>
      <c r="R92" s="1287"/>
      <c r="S92" s="1287"/>
      <c r="V92" s="1287" t="s">
        <v>2853</v>
      </c>
      <c r="W92" s="1287"/>
      <c r="X92" s="1287"/>
      <c r="Y92" s="1287"/>
      <c r="Z92" s="1287"/>
      <c r="AA92" s="1287"/>
      <c r="AB92" s="1287"/>
      <c r="AC92" s="1287"/>
      <c r="AD92" s="1287"/>
      <c r="AE92" s="1287"/>
      <c r="AF92" s="1287"/>
      <c r="AG92" s="1287"/>
      <c r="AH92" s="1287"/>
      <c r="AI92" s="1287"/>
      <c r="AJ92" s="1287"/>
      <c r="AK92" s="1287"/>
      <c r="AL92" s="1287"/>
    </row>
    <row r="93" spans="1:42" s="194" customFormat="1" ht="18" customHeight="1">
      <c r="C93" s="1287" t="s">
        <v>2854</v>
      </c>
      <c r="D93" s="1287"/>
      <c r="E93" s="1287"/>
      <c r="F93" s="1287"/>
      <c r="G93" s="1287"/>
      <c r="H93" s="1287"/>
      <c r="I93" s="1287"/>
      <c r="J93" s="1287"/>
      <c r="K93" s="1287"/>
      <c r="L93" s="1287"/>
      <c r="M93" s="1287"/>
      <c r="N93" s="1287"/>
      <c r="O93" s="1287"/>
      <c r="P93" s="1287"/>
      <c r="Q93" s="1287"/>
      <c r="R93" s="1287"/>
      <c r="S93" s="1287"/>
      <c r="V93" s="1287" t="s">
        <v>2854</v>
      </c>
      <c r="W93" s="1287"/>
      <c r="X93" s="1287"/>
      <c r="Y93" s="1287"/>
      <c r="Z93" s="1287"/>
      <c r="AA93" s="1287"/>
      <c r="AB93" s="1287"/>
      <c r="AC93" s="1287"/>
      <c r="AD93" s="1287"/>
      <c r="AE93" s="1287"/>
      <c r="AF93" s="1287"/>
      <c r="AG93" s="1287"/>
      <c r="AH93" s="1287"/>
      <c r="AI93" s="1287"/>
      <c r="AJ93" s="1287"/>
      <c r="AK93" s="1287"/>
      <c r="AL93" s="1287"/>
    </row>
    <row r="94" spans="1:42" s="194" customFormat="1" ht="18" customHeight="1">
      <c r="C94" s="1287" t="s">
        <v>2855</v>
      </c>
      <c r="D94" s="1287"/>
      <c r="E94" s="1287"/>
      <c r="F94" s="1287"/>
      <c r="G94" s="1287"/>
      <c r="H94" s="1287"/>
      <c r="I94" s="1287"/>
      <c r="J94" s="1287"/>
      <c r="K94" s="1287"/>
      <c r="L94" s="1287"/>
      <c r="M94" s="1287"/>
      <c r="N94" s="1287"/>
      <c r="O94" s="1287"/>
      <c r="P94" s="1287"/>
      <c r="Q94" s="1287"/>
      <c r="R94" s="1287"/>
      <c r="S94" s="1287"/>
      <c r="V94" s="1287" t="s">
        <v>2855</v>
      </c>
      <c r="W94" s="1287"/>
      <c r="X94" s="1287"/>
      <c r="Y94" s="1287"/>
      <c r="Z94" s="1287"/>
      <c r="AA94" s="1287"/>
      <c r="AB94" s="1287"/>
      <c r="AC94" s="1287"/>
      <c r="AD94" s="1287"/>
      <c r="AE94" s="1287"/>
      <c r="AF94" s="1287"/>
      <c r="AG94" s="1287"/>
      <c r="AH94" s="1287"/>
      <c r="AI94" s="1287"/>
      <c r="AJ94" s="1287"/>
      <c r="AK94" s="1287"/>
      <c r="AL94" s="1287"/>
    </row>
    <row r="95" spans="1:42" s="194" customFormat="1" ht="18" customHeight="1">
      <c r="C95" s="1287" t="s">
        <v>2856</v>
      </c>
      <c r="D95" s="1287"/>
      <c r="E95" s="1287"/>
      <c r="F95" s="1287"/>
      <c r="G95" s="1287"/>
      <c r="H95" s="1287"/>
      <c r="I95" s="1287"/>
      <c r="J95" s="1287"/>
      <c r="K95" s="1287"/>
      <c r="L95" s="1287"/>
      <c r="M95" s="1287"/>
      <c r="N95" s="1287"/>
      <c r="O95" s="1287"/>
      <c r="P95" s="1287"/>
      <c r="Q95" s="1287"/>
      <c r="R95" s="1287"/>
      <c r="S95" s="1287"/>
      <c r="V95" s="1287" t="s">
        <v>2856</v>
      </c>
      <c r="W95" s="1287"/>
      <c r="X95" s="1287"/>
      <c r="Y95" s="1287"/>
      <c r="Z95" s="1287"/>
      <c r="AA95" s="1287"/>
      <c r="AB95" s="1287"/>
      <c r="AC95" s="1287"/>
      <c r="AD95" s="1287"/>
      <c r="AE95" s="1287"/>
      <c r="AF95" s="1287"/>
      <c r="AG95" s="1287"/>
      <c r="AH95" s="1287"/>
      <c r="AI95" s="1287"/>
      <c r="AJ95" s="1287"/>
      <c r="AK95" s="1287"/>
      <c r="AL95" s="1287"/>
    </row>
    <row r="96" spans="1:42" s="194" customFormat="1" ht="18" customHeight="1" thickBot="1">
      <c r="C96" s="1291" t="s">
        <v>2857</v>
      </c>
      <c r="D96" s="1291"/>
      <c r="E96" s="1291"/>
      <c r="F96" s="1291"/>
      <c r="G96" s="1291"/>
      <c r="H96" s="1291"/>
      <c r="I96" s="1291"/>
      <c r="J96" s="1291"/>
      <c r="K96" s="1291"/>
      <c r="L96" s="1291"/>
      <c r="M96" s="1291"/>
      <c r="N96" s="1291"/>
      <c r="O96" s="1291"/>
      <c r="P96" s="1291"/>
      <c r="Q96" s="1291"/>
      <c r="R96" s="1291"/>
      <c r="S96" s="1291"/>
      <c r="V96" s="1291" t="s">
        <v>2857</v>
      </c>
      <c r="W96" s="1291"/>
      <c r="X96" s="1291"/>
      <c r="Y96" s="1291"/>
      <c r="Z96" s="1291"/>
      <c r="AA96" s="1291"/>
      <c r="AB96" s="1291"/>
      <c r="AC96" s="1291"/>
      <c r="AD96" s="1291"/>
      <c r="AE96" s="1291"/>
      <c r="AF96" s="1291"/>
      <c r="AG96" s="1291"/>
      <c r="AH96" s="1291"/>
      <c r="AI96" s="1291"/>
      <c r="AJ96" s="1291"/>
      <c r="AK96" s="1291"/>
      <c r="AL96" s="1291"/>
    </row>
    <row r="97" spans="1:40" s="194" customFormat="1" ht="18" customHeight="1" thickTop="1">
      <c r="C97" s="1292" t="s">
        <v>2858</v>
      </c>
      <c r="D97" s="1292"/>
      <c r="E97" s="1292"/>
      <c r="F97" s="1292"/>
      <c r="G97" s="1292"/>
      <c r="H97" s="1292"/>
      <c r="I97" s="1292"/>
      <c r="J97" s="1292"/>
      <c r="K97" s="1292"/>
      <c r="L97" s="1292"/>
      <c r="M97" s="1292"/>
      <c r="N97" s="1292"/>
      <c r="O97" s="1292"/>
      <c r="P97" s="1292"/>
      <c r="Q97" s="1292"/>
      <c r="R97" s="1292"/>
      <c r="S97" s="1292"/>
      <c r="V97" s="1292" t="s">
        <v>2858</v>
      </c>
      <c r="W97" s="1292"/>
      <c r="X97" s="1292"/>
      <c r="Y97" s="1292"/>
      <c r="Z97" s="1292"/>
      <c r="AA97" s="1292"/>
      <c r="AB97" s="1292"/>
      <c r="AC97" s="1292"/>
      <c r="AD97" s="1292"/>
      <c r="AE97" s="1292"/>
      <c r="AF97" s="1292"/>
      <c r="AG97" s="1292"/>
      <c r="AH97" s="1292"/>
      <c r="AI97" s="1292"/>
      <c r="AJ97" s="1292"/>
      <c r="AK97" s="1292"/>
      <c r="AL97" s="1292"/>
    </row>
    <row r="98" spans="1:40" s="194" customFormat="1" ht="18" customHeight="1">
      <c r="C98" s="1287" t="s">
        <v>2858</v>
      </c>
      <c r="D98" s="1287"/>
      <c r="E98" s="1287"/>
      <c r="F98" s="1287"/>
      <c r="G98" s="1287"/>
      <c r="H98" s="1287"/>
      <c r="I98" s="1287"/>
      <c r="J98" s="1287"/>
      <c r="K98" s="1287"/>
      <c r="L98" s="1287"/>
      <c r="M98" s="1287"/>
      <c r="N98" s="1287"/>
      <c r="O98" s="1287"/>
      <c r="P98" s="1287"/>
      <c r="Q98" s="1287"/>
      <c r="R98" s="1287"/>
      <c r="S98" s="1287"/>
      <c r="V98" s="1287" t="s">
        <v>2858</v>
      </c>
      <c r="W98" s="1287"/>
      <c r="X98" s="1287"/>
      <c r="Y98" s="1287"/>
      <c r="Z98" s="1287"/>
      <c r="AA98" s="1287"/>
      <c r="AB98" s="1287"/>
      <c r="AC98" s="1287"/>
      <c r="AD98" s="1287"/>
      <c r="AE98" s="1287"/>
      <c r="AF98" s="1287"/>
      <c r="AG98" s="1287"/>
      <c r="AH98" s="1287"/>
      <c r="AI98" s="1287"/>
      <c r="AJ98" s="1287"/>
      <c r="AK98" s="1287"/>
      <c r="AL98" s="1287"/>
    </row>
    <row r="99" spans="1:40" s="194" customFormat="1" ht="9" customHeight="1"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335"/>
    </row>
    <row r="100" spans="1:40" s="336" customFormat="1" ht="11.25">
      <c r="B100" s="336" t="s">
        <v>2876</v>
      </c>
    </row>
    <row r="101" spans="1:40" s="336" customFormat="1" ht="11.25">
      <c r="C101" s="336" t="s">
        <v>2877</v>
      </c>
      <c r="R101" s="337">
        <v>5</v>
      </c>
      <c r="S101" s="336" t="s">
        <v>2878</v>
      </c>
    </row>
    <row r="102" spans="1:40" s="336" customFormat="1" ht="11.25">
      <c r="C102" s="336" t="s">
        <v>2879</v>
      </c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38"/>
    </row>
    <row r="103" spans="1:40" s="336" customFormat="1" ht="11.25"/>
    <row r="104" spans="1:40" s="194" customFormat="1" ht="9.75" customHeight="1">
      <c r="R104" s="1226" t="s">
        <v>2863</v>
      </c>
      <c r="S104" s="1226"/>
      <c r="T104" s="1226"/>
      <c r="U104" s="1226"/>
      <c r="V104" s="1226"/>
      <c r="W104" s="1226"/>
    </row>
    <row r="105" spans="1:40" s="194" customFormat="1" ht="9.75" customHeight="1">
      <c r="A105" s="339"/>
      <c r="B105" s="339"/>
      <c r="C105" s="339"/>
      <c r="D105" s="339"/>
      <c r="E105" s="339"/>
      <c r="F105" s="339"/>
      <c r="G105" s="339"/>
      <c r="H105" s="339"/>
      <c r="I105" s="339"/>
      <c r="J105" s="339"/>
      <c r="K105" s="339"/>
      <c r="L105" s="339"/>
      <c r="M105" s="339"/>
      <c r="N105" s="339"/>
      <c r="O105" s="339"/>
      <c r="P105" s="339"/>
      <c r="Q105" s="339"/>
      <c r="R105" s="1226"/>
      <c r="S105" s="1226"/>
      <c r="T105" s="1226"/>
      <c r="U105" s="1226"/>
      <c r="V105" s="1226"/>
      <c r="W105" s="1226"/>
      <c r="X105" s="339"/>
      <c r="Y105" s="339"/>
      <c r="Z105" s="339"/>
      <c r="AA105" s="339"/>
      <c r="AB105" s="339"/>
      <c r="AC105" s="339"/>
      <c r="AD105" s="339"/>
      <c r="AE105" s="339"/>
      <c r="AF105" s="339"/>
      <c r="AG105" s="339"/>
      <c r="AH105" s="339"/>
      <c r="AI105" s="339"/>
      <c r="AJ105" s="339"/>
      <c r="AK105" s="339"/>
      <c r="AL105" s="339"/>
      <c r="AM105" s="339"/>
      <c r="AN105" s="339"/>
    </row>
    <row r="106" spans="1:40" s="194" customFormat="1" ht="9.75" customHeight="1">
      <c r="A106" s="323"/>
      <c r="B106" s="323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3"/>
      <c r="N106" s="323"/>
      <c r="O106" s="323"/>
      <c r="P106" s="323"/>
      <c r="Q106" s="323"/>
      <c r="R106" s="340"/>
      <c r="S106" s="340"/>
      <c r="T106" s="340"/>
      <c r="U106" s="340"/>
      <c r="V106" s="340"/>
      <c r="W106" s="340"/>
      <c r="X106" s="323"/>
      <c r="Y106" s="323"/>
      <c r="Z106" s="323"/>
      <c r="AA106" s="323"/>
      <c r="AB106" s="323"/>
      <c r="AC106" s="323"/>
      <c r="AD106" s="323"/>
      <c r="AE106" s="323"/>
      <c r="AF106" s="323"/>
      <c r="AG106" s="323"/>
      <c r="AH106" s="323"/>
      <c r="AI106" s="323"/>
      <c r="AJ106" s="323"/>
      <c r="AK106" s="323"/>
      <c r="AL106" s="323"/>
      <c r="AM106" s="323"/>
      <c r="AN106" s="323"/>
    </row>
    <row r="107" spans="1:40" s="194" customFormat="1" ht="14.25">
      <c r="A107" s="1227" t="s">
        <v>2864</v>
      </c>
      <c r="B107" s="1227"/>
      <c r="C107" s="1227"/>
      <c r="D107" s="1227"/>
      <c r="E107" s="1227"/>
      <c r="F107" s="1227"/>
      <c r="G107" s="1227"/>
      <c r="H107" s="1227"/>
      <c r="I107" s="1227"/>
      <c r="J107" s="1227"/>
      <c r="K107" s="1227"/>
      <c r="L107" s="1227"/>
      <c r="M107" s="1227"/>
      <c r="N107" s="1227"/>
      <c r="O107" s="1227"/>
      <c r="P107" s="1227"/>
      <c r="Q107" s="1227"/>
      <c r="R107" s="1227"/>
      <c r="S107" s="1227"/>
      <c r="T107" s="1227"/>
      <c r="U107" s="1227"/>
      <c r="V107" s="1227"/>
      <c r="W107" s="1227"/>
      <c r="X107" s="1227"/>
      <c r="Y107" s="1227"/>
      <c r="Z107" s="1227"/>
      <c r="AA107" s="1227"/>
      <c r="AB107" s="1227"/>
      <c r="AC107" s="1227"/>
      <c r="AD107" s="1227"/>
      <c r="AE107" s="1227"/>
      <c r="AF107" s="1227"/>
      <c r="AG107" s="1227"/>
      <c r="AH107" s="1227"/>
      <c r="AI107" s="1227"/>
      <c r="AJ107" s="1227"/>
      <c r="AK107" s="1227"/>
      <c r="AL107" s="1227"/>
      <c r="AM107" s="1227"/>
      <c r="AN107" s="1227"/>
    </row>
    <row r="108" spans="1:40" s="194" customFormat="1" ht="6.75" customHeight="1"/>
    <row r="109" spans="1:40" s="194" customFormat="1">
      <c r="C109" s="327"/>
      <c r="D109" s="327"/>
      <c r="E109" s="327"/>
      <c r="F109" s="327"/>
      <c r="G109" s="327"/>
      <c r="H109" s="327"/>
      <c r="I109" s="327"/>
      <c r="J109" s="327"/>
      <c r="K109" s="327"/>
      <c r="L109" s="327"/>
      <c r="M109" s="194" t="s">
        <v>2880</v>
      </c>
    </row>
    <row r="110" spans="1:40" s="194" customFormat="1" ht="7.5" customHeight="1">
      <c r="C110" s="323"/>
      <c r="D110" s="323"/>
      <c r="E110" s="323"/>
      <c r="F110" s="323"/>
      <c r="G110" s="323"/>
      <c r="H110" s="323"/>
      <c r="I110" s="323"/>
      <c r="J110" s="323"/>
      <c r="K110" s="323"/>
      <c r="L110" s="323"/>
    </row>
    <row r="111" spans="1:40" s="194" customFormat="1">
      <c r="E111" s="194" t="s">
        <v>2844</v>
      </c>
    </row>
    <row r="112" spans="1:40" s="194" customFormat="1" ht="7.5" customHeight="1"/>
    <row r="113" spans="3:37" s="194" customFormat="1">
      <c r="D113" s="1228"/>
      <c r="E113" s="1228"/>
      <c r="F113" s="1228"/>
      <c r="G113" s="1228"/>
      <c r="H113" s="1228"/>
      <c r="I113" s="1228"/>
      <c r="J113" s="1228"/>
      <c r="K113" s="1228"/>
      <c r="L113" s="1228"/>
      <c r="M113" s="327"/>
      <c r="N113" s="327"/>
      <c r="O113" s="327" t="s">
        <v>2902</v>
      </c>
      <c r="P113" s="327"/>
      <c r="Q113" s="327"/>
      <c r="R113" s="327"/>
      <c r="S113" s="327"/>
    </row>
    <row r="114" spans="3:37" s="194" customFormat="1" ht="7.5" customHeight="1">
      <c r="D114" s="323"/>
      <c r="E114" s="323"/>
      <c r="F114" s="323"/>
      <c r="G114" s="323"/>
      <c r="H114" s="323"/>
      <c r="I114" s="323"/>
      <c r="J114" s="323"/>
      <c r="K114" s="323"/>
      <c r="L114" s="323"/>
      <c r="M114" s="323"/>
      <c r="N114" s="323"/>
      <c r="O114" s="323"/>
      <c r="P114" s="323"/>
      <c r="Q114" s="323"/>
      <c r="R114" s="323"/>
      <c r="S114" s="323"/>
    </row>
    <row r="115" spans="3:37" s="194" customFormat="1">
      <c r="S115" s="194" t="s">
        <v>2866</v>
      </c>
      <c r="AK115" s="194" t="s">
        <v>13</v>
      </c>
    </row>
    <row r="116" spans="3:37" s="194" customFormat="1" ht="11.25" customHeight="1"/>
    <row r="117" spans="3:37" s="194" customFormat="1">
      <c r="AE117" s="194" t="s">
        <v>2867</v>
      </c>
    </row>
    <row r="118" spans="3:37" s="194" customFormat="1" ht="5.25" customHeight="1"/>
    <row r="119" spans="3:37" s="194" customFormat="1"/>
    <row r="120" spans="3:37" s="194" customFormat="1"/>
    <row r="121" spans="3:37" s="194" customFormat="1" ht="15.75" customHeight="1"/>
    <row r="122" spans="3:37" s="194" customFormat="1" ht="17.25">
      <c r="K122" s="322"/>
      <c r="N122" s="322"/>
      <c r="O122" s="322" t="s">
        <v>2881</v>
      </c>
      <c r="P122" s="322"/>
    </row>
    <row r="123" spans="3:37" s="194" customFormat="1" ht="8.25" customHeight="1">
      <c r="K123" s="322"/>
      <c r="N123" s="322"/>
      <c r="O123" s="322"/>
      <c r="P123" s="322"/>
    </row>
    <row r="124" spans="3:37" s="194" customFormat="1" ht="15.75" customHeight="1">
      <c r="C124" s="194" t="s">
        <v>2842</v>
      </c>
      <c r="K124" s="322"/>
      <c r="N124" s="322"/>
      <c r="O124" s="322"/>
      <c r="P124" s="322"/>
    </row>
    <row r="125" spans="3:37" s="194" customFormat="1" ht="15.75" customHeight="1">
      <c r="K125" s="322"/>
      <c r="N125" s="322"/>
      <c r="O125" s="322"/>
      <c r="P125" s="322"/>
    </row>
    <row r="126" spans="3:37" s="194" customFormat="1" ht="15.75" customHeight="1">
      <c r="F126" s="194" t="s">
        <v>2869</v>
      </c>
      <c r="K126" s="322"/>
      <c r="N126" s="341"/>
      <c r="O126" s="341"/>
      <c r="P126" s="341"/>
      <c r="Q126" s="327"/>
      <c r="R126" s="327"/>
      <c r="S126" s="327"/>
      <c r="T126" s="327"/>
    </row>
    <row r="127" spans="3:37" s="194" customFormat="1" ht="8.25" customHeight="1">
      <c r="K127" s="322"/>
      <c r="N127" s="324"/>
      <c r="O127" s="324"/>
      <c r="P127" s="324"/>
      <c r="Q127" s="323"/>
      <c r="R127" s="323"/>
      <c r="S127" s="323"/>
      <c r="T127" s="323"/>
    </row>
    <row r="128" spans="3:37" s="194" customFormat="1" ht="15.75" customHeight="1">
      <c r="K128" s="322"/>
      <c r="N128" s="322"/>
      <c r="O128" s="322"/>
      <c r="P128" s="322"/>
      <c r="AD128" s="194" t="s">
        <v>2844</v>
      </c>
    </row>
    <row r="129" spans="1:40" s="194" customFormat="1" ht="15.75" customHeight="1">
      <c r="B129" s="1288" t="s">
        <v>5</v>
      </c>
      <c r="C129" s="1288"/>
      <c r="D129" s="1288"/>
      <c r="E129" s="1288"/>
      <c r="F129" s="1288"/>
      <c r="G129" s="1288"/>
      <c r="H129" s="1288"/>
      <c r="I129" s="1288"/>
      <c r="K129" s="322"/>
      <c r="N129" s="322"/>
      <c r="O129" s="322"/>
      <c r="P129" s="322"/>
    </row>
    <row r="130" spans="1:40" s="194" customFormat="1" ht="11.25" customHeight="1">
      <c r="B130" s="345"/>
      <c r="C130" s="1238"/>
      <c r="D130" s="1238"/>
      <c r="E130" s="1289" t="s">
        <v>2882</v>
      </c>
      <c r="F130" s="1238"/>
      <c r="G130" s="1238"/>
      <c r="H130" s="1238"/>
      <c r="I130" s="1239"/>
      <c r="K130" s="322"/>
      <c r="N130" s="322"/>
      <c r="O130" s="322"/>
      <c r="P130" s="322"/>
    </row>
    <row r="131" spans="1:40" s="194" customFormat="1" ht="11.25" customHeight="1">
      <c r="B131" s="346"/>
      <c r="C131" s="1228"/>
      <c r="D131" s="1228"/>
      <c r="E131" s="1270"/>
      <c r="F131" s="1228"/>
      <c r="G131" s="1228"/>
      <c r="H131" s="1228"/>
      <c r="I131" s="1290"/>
      <c r="K131" s="322"/>
      <c r="N131" s="322"/>
      <c r="O131" s="322"/>
      <c r="P131" s="322"/>
    </row>
    <row r="132" spans="1:40" s="194" customFormat="1" ht="9" customHeight="1"/>
    <row r="133" spans="1:40" s="194" customFormat="1" ht="22.5" customHeight="1">
      <c r="F133" s="1287" t="s">
        <v>2625</v>
      </c>
      <c r="G133" s="1287"/>
      <c r="H133" s="1287"/>
      <c r="I133" s="1287"/>
      <c r="J133" s="1287"/>
      <c r="K133" s="1287"/>
      <c r="L133" s="1287"/>
      <c r="M133" s="1252"/>
      <c r="N133" s="1253"/>
      <c r="O133" s="1253"/>
      <c r="P133" s="1253"/>
      <c r="Q133" s="1253"/>
      <c r="R133" s="1253"/>
      <c r="S133" s="1253"/>
      <c r="T133" s="1253"/>
      <c r="U133" s="1253"/>
      <c r="V133" s="1253"/>
      <c r="W133" s="1253"/>
      <c r="X133" s="1253"/>
      <c r="Y133" s="1253"/>
      <c r="Z133" s="1253"/>
      <c r="AA133" s="1253"/>
      <c r="AB133" s="1253"/>
      <c r="AC133" s="1253"/>
      <c r="AD133" s="1280"/>
      <c r="AE133" s="1281" t="s">
        <v>11</v>
      </c>
      <c r="AF133" s="1282"/>
      <c r="AG133" s="1282"/>
      <c r="AH133" s="1282"/>
      <c r="AI133" s="1283"/>
    </row>
    <row r="134" spans="1:40" s="194" customFormat="1" ht="22.5" customHeight="1">
      <c r="F134" s="1287" t="s">
        <v>2626</v>
      </c>
      <c r="G134" s="1287"/>
      <c r="H134" s="1287"/>
      <c r="I134" s="1287"/>
      <c r="J134" s="1287"/>
      <c r="K134" s="1287"/>
      <c r="L134" s="1287"/>
      <c r="M134" s="1252"/>
      <c r="N134" s="1253"/>
      <c r="O134" s="1253"/>
      <c r="P134" s="1253"/>
      <c r="Q134" s="1253"/>
      <c r="R134" s="1253"/>
      <c r="S134" s="1253"/>
      <c r="T134" s="1253"/>
      <c r="U134" s="1253"/>
      <c r="V134" s="1253"/>
      <c r="W134" s="1253"/>
      <c r="X134" s="1253"/>
      <c r="Y134" s="1253"/>
      <c r="Z134" s="1253"/>
      <c r="AA134" s="1253"/>
      <c r="AB134" s="1253"/>
      <c r="AC134" s="1253"/>
      <c r="AD134" s="1280"/>
      <c r="AE134" s="1284"/>
      <c r="AF134" s="1285"/>
      <c r="AG134" s="1285"/>
      <c r="AH134" s="1285"/>
      <c r="AI134" s="1286"/>
    </row>
    <row r="135" spans="1:40" s="194" customFormat="1" ht="22.5" customHeight="1">
      <c r="F135" s="1287" t="s">
        <v>2627</v>
      </c>
      <c r="G135" s="1287"/>
      <c r="H135" s="1287"/>
      <c r="I135" s="1287"/>
      <c r="J135" s="1287"/>
      <c r="K135" s="1287"/>
      <c r="L135" s="1287"/>
      <c r="M135" s="1252"/>
      <c r="N135" s="1253"/>
      <c r="O135" s="1253"/>
      <c r="P135" s="1253"/>
      <c r="Q135" s="1253"/>
      <c r="R135" s="1253"/>
      <c r="S135" s="1253"/>
      <c r="T135" s="1253"/>
      <c r="U135" s="1253"/>
      <c r="V135" s="1253"/>
      <c r="W135" s="1253"/>
      <c r="X135" s="1253"/>
      <c r="Y135" s="1253"/>
      <c r="Z135" s="1253"/>
      <c r="AA135" s="1253"/>
      <c r="AB135" s="1253"/>
      <c r="AC135" s="1253"/>
      <c r="AD135" s="1253"/>
      <c r="AE135" s="325"/>
      <c r="AF135" s="325"/>
      <c r="AG135" s="325" t="s">
        <v>13</v>
      </c>
      <c r="AH135" s="325"/>
      <c r="AI135" s="326"/>
    </row>
    <row r="136" spans="1:40" s="194" customFormat="1" ht="22.5" customHeight="1">
      <c r="F136" s="1249" t="s">
        <v>2846</v>
      </c>
      <c r="G136" s="1250"/>
      <c r="H136" s="1250"/>
      <c r="I136" s="1250"/>
      <c r="J136" s="1250"/>
      <c r="K136" s="1250"/>
      <c r="L136" s="1251"/>
      <c r="M136" s="1252"/>
      <c r="N136" s="1253"/>
      <c r="O136" s="1253"/>
      <c r="P136" s="1253"/>
      <c r="Q136" s="1253"/>
      <c r="R136" s="1253"/>
      <c r="S136" s="1253"/>
      <c r="T136" s="1253"/>
      <c r="U136" s="1253"/>
      <c r="V136" s="1253"/>
      <c r="W136" s="1253"/>
      <c r="X136" s="1253"/>
      <c r="Y136" s="1253"/>
      <c r="Z136" s="1253"/>
      <c r="AA136" s="1253"/>
      <c r="AB136" s="1253"/>
      <c r="AC136" s="1253"/>
      <c r="AD136" s="1253"/>
      <c r="AE136" s="327"/>
      <c r="AF136" s="327"/>
      <c r="AG136" s="328" t="s">
        <v>13</v>
      </c>
      <c r="AH136" s="327"/>
      <c r="AI136" s="329"/>
    </row>
    <row r="137" spans="1:40" s="194" customFormat="1" ht="7.5" customHeight="1">
      <c r="F137" s="330"/>
      <c r="G137" s="331"/>
      <c r="H137" s="331"/>
      <c r="I137" s="331"/>
      <c r="J137" s="331"/>
      <c r="K137" s="331"/>
      <c r="L137" s="331"/>
      <c r="M137" s="323"/>
      <c r="N137" s="323"/>
      <c r="O137" s="323"/>
      <c r="P137" s="323"/>
      <c r="Q137" s="323"/>
      <c r="R137" s="323"/>
      <c r="S137" s="323"/>
      <c r="T137" s="323"/>
      <c r="U137" s="323"/>
      <c r="V137" s="323"/>
      <c r="W137" s="323"/>
      <c r="X137" s="323"/>
      <c r="Y137" s="323"/>
      <c r="Z137" s="323"/>
      <c r="AA137" s="323"/>
      <c r="AB137" s="323"/>
      <c r="AC137" s="323"/>
      <c r="AD137" s="323"/>
      <c r="AE137" s="323"/>
      <c r="AF137" s="323"/>
      <c r="AG137" s="323"/>
      <c r="AH137" s="323"/>
      <c r="AI137" s="323"/>
    </row>
    <row r="138" spans="1:40" s="194" customFormat="1" ht="15.75" customHeight="1">
      <c r="B138" s="194" t="s">
        <v>2871</v>
      </c>
      <c r="E138" s="327"/>
      <c r="F138" s="342"/>
      <c r="G138" s="343"/>
      <c r="H138" s="343"/>
      <c r="I138" s="343"/>
      <c r="J138" s="343"/>
      <c r="K138" s="343"/>
      <c r="L138" s="343"/>
      <c r="M138" s="327"/>
      <c r="N138" s="327"/>
      <c r="O138" s="327"/>
      <c r="P138" s="327"/>
      <c r="Q138" s="327"/>
      <c r="R138" s="327"/>
      <c r="S138" s="327"/>
      <c r="T138" s="327"/>
      <c r="U138" s="327"/>
      <c r="V138" s="327"/>
      <c r="W138" s="327"/>
      <c r="X138" s="327"/>
      <c r="Y138" s="327"/>
      <c r="Z138" s="327"/>
      <c r="AA138" s="327"/>
      <c r="AB138" s="327"/>
      <c r="AC138" s="327"/>
      <c r="AD138" s="327"/>
      <c r="AE138" s="327"/>
      <c r="AF138" s="327"/>
      <c r="AG138" s="327"/>
      <c r="AH138" s="327"/>
      <c r="AI138" s="327"/>
      <c r="AJ138" s="327"/>
      <c r="AK138" s="327"/>
      <c r="AL138" s="327"/>
      <c r="AM138" s="327"/>
      <c r="AN138" s="327"/>
    </row>
    <row r="139" spans="1:40" s="194" customFormat="1" ht="15.75" customHeight="1">
      <c r="E139" s="323"/>
      <c r="F139" s="330"/>
      <c r="G139" s="331"/>
      <c r="H139" s="331"/>
      <c r="I139" s="331"/>
      <c r="J139" s="331"/>
      <c r="K139" s="331"/>
      <c r="L139" s="331"/>
      <c r="M139" s="323"/>
      <c r="N139" s="323"/>
      <c r="O139" s="323"/>
      <c r="P139" s="323"/>
      <c r="Q139" s="323"/>
      <c r="R139" s="323"/>
      <c r="S139" s="323"/>
      <c r="T139" s="323"/>
      <c r="U139" s="323"/>
      <c r="V139" s="323"/>
      <c r="W139" s="323"/>
      <c r="X139" s="323"/>
      <c r="Y139" s="323"/>
      <c r="Z139" s="323"/>
      <c r="AA139" s="323"/>
      <c r="AB139" s="323"/>
      <c r="AC139" s="323"/>
      <c r="AD139" s="323"/>
      <c r="AE139" s="323"/>
      <c r="AF139" s="323"/>
      <c r="AG139" s="323"/>
      <c r="AH139" s="323"/>
      <c r="AI139" s="323"/>
      <c r="AJ139" s="323"/>
      <c r="AK139" s="323"/>
      <c r="AL139" s="323"/>
      <c r="AM139" s="323"/>
      <c r="AN139" s="323"/>
    </row>
    <row r="140" spans="1:40" s="194" customFormat="1" ht="15.75" customHeight="1">
      <c r="B140" s="194" t="s">
        <v>2883</v>
      </c>
      <c r="E140" s="323"/>
      <c r="F140" s="342"/>
      <c r="G140" s="343"/>
      <c r="H140" s="343"/>
      <c r="I140" s="343"/>
      <c r="J140" s="343"/>
      <c r="K140" s="343"/>
      <c r="L140" s="343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  <c r="Y140" s="327"/>
      <c r="Z140" s="327"/>
      <c r="AA140" s="327"/>
      <c r="AB140" s="327"/>
      <c r="AC140" s="327"/>
      <c r="AD140" s="327"/>
      <c r="AE140" s="327"/>
      <c r="AF140" s="327"/>
      <c r="AG140" s="327"/>
      <c r="AH140" s="327"/>
      <c r="AI140" s="327"/>
      <c r="AJ140" s="327"/>
      <c r="AK140" s="327"/>
      <c r="AL140" s="327"/>
      <c r="AM140" s="327"/>
      <c r="AN140" s="327"/>
    </row>
    <row r="141" spans="1:40" s="194" customFormat="1" ht="9" customHeight="1">
      <c r="F141" s="330"/>
      <c r="G141" s="331"/>
      <c r="H141" s="331"/>
      <c r="I141" s="331"/>
      <c r="J141" s="331"/>
      <c r="K141" s="331"/>
      <c r="L141" s="331"/>
      <c r="M141" s="323"/>
      <c r="N141" s="323"/>
      <c r="O141" s="323"/>
      <c r="P141" s="323"/>
      <c r="Q141" s="323"/>
      <c r="R141" s="323"/>
      <c r="S141" s="323"/>
      <c r="T141" s="323"/>
      <c r="U141" s="323"/>
      <c r="V141" s="323"/>
      <c r="W141" s="323"/>
      <c r="X141" s="323"/>
      <c r="Y141" s="323"/>
      <c r="Z141" s="323"/>
      <c r="AA141" s="323"/>
      <c r="AB141" s="323"/>
      <c r="AC141" s="323"/>
      <c r="AD141" s="323"/>
      <c r="AE141" s="323"/>
      <c r="AF141" s="323"/>
      <c r="AG141" s="323"/>
      <c r="AH141" s="323"/>
      <c r="AI141" s="323"/>
    </row>
    <row r="142" spans="1:40" s="194" customFormat="1" ht="8.25" customHeight="1"/>
    <row r="143" spans="1:40" s="194" customFormat="1" ht="21.75" customHeight="1">
      <c r="A143" s="1254" t="s">
        <v>2849</v>
      </c>
      <c r="B143" s="1254"/>
      <c r="C143" s="1254"/>
      <c r="D143" s="1254"/>
      <c r="E143" s="1254"/>
      <c r="F143" s="1254"/>
      <c r="G143" s="1254"/>
      <c r="H143" s="1254"/>
      <c r="I143" s="1254"/>
      <c r="J143" s="1254"/>
      <c r="K143" s="1254"/>
      <c r="L143" s="1254"/>
      <c r="M143" s="1254"/>
      <c r="N143" s="1254"/>
      <c r="O143" s="1254"/>
      <c r="P143" s="1254"/>
      <c r="Q143" s="1254"/>
      <c r="R143" s="1254"/>
      <c r="S143" s="1254"/>
      <c r="T143" s="1254"/>
      <c r="U143" s="1254"/>
      <c r="V143" s="1254"/>
      <c r="W143" s="1254"/>
      <c r="X143" s="1254"/>
      <c r="Y143" s="1254"/>
      <c r="Z143" s="1254"/>
      <c r="AA143" s="1254"/>
      <c r="AB143" s="1254"/>
      <c r="AC143" s="1254"/>
      <c r="AD143" s="1254"/>
      <c r="AE143" s="1254"/>
      <c r="AF143" s="1254"/>
      <c r="AG143" s="1254"/>
      <c r="AH143" s="1254"/>
      <c r="AI143" s="1254"/>
      <c r="AJ143" s="1254"/>
      <c r="AK143" s="1254"/>
      <c r="AL143" s="1254"/>
      <c r="AM143" s="1254"/>
      <c r="AN143" s="1254"/>
    </row>
    <row r="144" spans="1:40" s="194" customFormat="1" ht="21.75" customHeight="1" thickBot="1">
      <c r="A144" s="334"/>
      <c r="B144" s="334"/>
      <c r="C144" s="334"/>
      <c r="D144" s="334"/>
      <c r="E144" s="334"/>
      <c r="F144" s="334"/>
      <c r="G144" s="334"/>
      <c r="H144" s="334"/>
      <c r="I144" s="334"/>
      <c r="J144" s="334"/>
      <c r="K144" s="334"/>
      <c r="L144" s="334"/>
      <c r="M144" s="334"/>
      <c r="N144" s="334"/>
      <c r="O144" s="334"/>
      <c r="P144" s="334"/>
      <c r="Q144" s="334"/>
      <c r="R144" s="334"/>
      <c r="S144" s="334"/>
      <c r="T144" s="334"/>
      <c r="U144" s="334"/>
      <c r="V144" s="334"/>
      <c r="W144" s="334"/>
      <c r="X144" s="334"/>
      <c r="Y144" s="334"/>
      <c r="Z144" s="334"/>
      <c r="AA144" s="334"/>
      <c r="AB144" s="334"/>
      <c r="AC144" s="334"/>
      <c r="AD144" s="334"/>
      <c r="AE144" s="334"/>
      <c r="AF144" s="334"/>
      <c r="AG144" s="334"/>
      <c r="AH144" s="334"/>
      <c r="AI144" s="334"/>
      <c r="AJ144" s="334"/>
      <c r="AK144" s="334"/>
      <c r="AL144" s="334"/>
      <c r="AM144" s="334"/>
      <c r="AN144" s="334"/>
    </row>
    <row r="145" spans="1:42" s="194" customFormat="1" ht="21.75" customHeight="1">
      <c r="A145" s="347"/>
      <c r="B145" s="1255" t="s">
        <v>2884</v>
      </c>
      <c r="C145" s="1256"/>
      <c r="D145" s="1256"/>
      <c r="E145" s="1256"/>
      <c r="F145" s="1256"/>
      <c r="G145" s="1256"/>
      <c r="H145" s="1256"/>
      <c r="I145" s="1256"/>
      <c r="J145" s="1257"/>
      <c r="K145" s="1258" t="s">
        <v>2885</v>
      </c>
      <c r="L145" s="1256"/>
      <c r="M145" s="1256"/>
      <c r="N145" s="1256"/>
      <c r="O145" s="1256"/>
      <c r="P145" s="1256"/>
      <c r="Q145" s="1256"/>
      <c r="R145" s="1256"/>
      <c r="S145" s="1256"/>
      <c r="T145" s="1256"/>
      <c r="U145" s="1256"/>
      <c r="V145" s="1256"/>
      <c r="W145" s="1256"/>
      <c r="X145" s="1256"/>
      <c r="Y145" s="1256"/>
      <c r="Z145" s="1256"/>
      <c r="AA145" s="1256"/>
      <c r="AB145" s="1256"/>
      <c r="AC145" s="1256"/>
      <c r="AD145" s="1256"/>
      <c r="AE145" s="1256"/>
      <c r="AF145" s="1256"/>
      <c r="AG145" s="1256"/>
      <c r="AH145" s="1256"/>
      <c r="AI145" s="1256"/>
      <c r="AJ145" s="1256"/>
      <c r="AK145" s="1256"/>
      <c r="AL145" s="1256"/>
      <c r="AM145" s="1256"/>
      <c r="AN145" s="1256"/>
      <c r="AO145" s="1256"/>
      <c r="AP145" s="1259"/>
    </row>
    <row r="146" spans="1:42" s="194" customFormat="1" ht="15" customHeight="1">
      <c r="A146" s="334"/>
      <c r="B146" s="1260"/>
      <c r="C146" s="1261"/>
      <c r="D146" s="1261"/>
      <c r="E146" s="1261"/>
      <c r="F146" s="1261"/>
      <c r="G146" s="1261"/>
      <c r="H146" s="1261"/>
      <c r="I146" s="1261"/>
      <c r="J146" s="1262"/>
      <c r="K146" s="1269" t="s">
        <v>19</v>
      </c>
      <c r="L146" s="1264"/>
      <c r="M146" s="1264"/>
      <c r="N146" s="1265"/>
      <c r="O146" s="1272" t="s">
        <v>2070</v>
      </c>
      <c r="P146" s="1273"/>
      <c r="Q146" s="1273"/>
      <c r="R146" s="1273"/>
      <c r="S146" s="1273"/>
      <c r="T146" s="1273"/>
      <c r="U146" s="1273"/>
      <c r="V146" s="1273"/>
      <c r="W146" s="1273"/>
      <c r="X146" s="1273"/>
      <c r="Y146" s="1274"/>
      <c r="Z146" s="1229" t="s">
        <v>2590</v>
      </c>
      <c r="AA146" s="1230"/>
      <c r="AB146" s="1278"/>
      <c r="AC146" s="1229" t="s">
        <v>21</v>
      </c>
      <c r="AD146" s="1230"/>
      <c r="AE146" s="1278"/>
      <c r="AF146" s="1229" t="s">
        <v>2072</v>
      </c>
      <c r="AG146" s="1230"/>
      <c r="AH146" s="1230"/>
      <c r="AI146" s="1231" t="s">
        <v>24</v>
      </c>
      <c r="AJ146" s="1232"/>
      <c r="AK146" s="1232"/>
      <c r="AL146" s="1232"/>
      <c r="AM146" s="1232"/>
      <c r="AN146" s="1232"/>
      <c r="AO146" s="1232"/>
      <c r="AP146" s="1233"/>
    </row>
    <row r="147" spans="1:42" s="194" customFormat="1" ht="12.75" customHeight="1">
      <c r="A147" s="334"/>
      <c r="B147" s="1263"/>
      <c r="C147" s="1264"/>
      <c r="D147" s="1264"/>
      <c r="E147" s="1264"/>
      <c r="F147" s="1264"/>
      <c r="G147" s="1264"/>
      <c r="H147" s="1264"/>
      <c r="I147" s="1264"/>
      <c r="J147" s="1265"/>
      <c r="K147" s="1270"/>
      <c r="L147" s="1270"/>
      <c r="M147" s="1270"/>
      <c r="N147" s="1271"/>
      <c r="O147" s="1275"/>
      <c r="P147" s="1276"/>
      <c r="Q147" s="1276"/>
      <c r="R147" s="1276"/>
      <c r="S147" s="1276"/>
      <c r="T147" s="1276"/>
      <c r="U147" s="1276"/>
      <c r="V147" s="1276"/>
      <c r="W147" s="1276"/>
      <c r="X147" s="1276"/>
      <c r="Y147" s="1277"/>
      <c r="Z147" s="1279"/>
      <c r="AA147" s="1230"/>
      <c r="AB147" s="1278"/>
      <c r="AC147" s="1279"/>
      <c r="AD147" s="1230"/>
      <c r="AE147" s="1278"/>
      <c r="AF147" s="1229" t="s">
        <v>25</v>
      </c>
      <c r="AG147" s="1230"/>
      <c r="AH147" s="1230"/>
      <c r="AI147" s="1234" t="s">
        <v>2075</v>
      </c>
      <c r="AJ147" s="1235"/>
      <c r="AK147" s="1235"/>
      <c r="AL147" s="1235"/>
      <c r="AM147" s="1235"/>
      <c r="AN147" s="1235"/>
      <c r="AO147" s="1235"/>
      <c r="AP147" s="1236"/>
    </row>
    <row r="148" spans="1:42" s="194" customFormat="1" ht="15" customHeight="1">
      <c r="A148" s="334"/>
      <c r="B148" s="1263"/>
      <c r="C148" s="1264"/>
      <c r="D148" s="1264"/>
      <c r="E148" s="1264"/>
      <c r="F148" s="1264"/>
      <c r="G148" s="1264"/>
      <c r="H148" s="1264"/>
      <c r="I148" s="1264"/>
      <c r="J148" s="1265"/>
      <c r="K148" s="1237"/>
      <c r="L148" s="1238"/>
      <c r="M148" s="1238"/>
      <c r="N148" s="1239"/>
      <c r="O148" s="1237"/>
      <c r="P148" s="1238"/>
      <c r="Q148" s="1238"/>
      <c r="R148" s="1238"/>
      <c r="S148" s="1238"/>
      <c r="T148" s="1238"/>
      <c r="U148" s="1238"/>
      <c r="V148" s="1238"/>
      <c r="W148" s="1238"/>
      <c r="X148" s="1238"/>
      <c r="Y148" s="1239"/>
      <c r="Z148" s="1237"/>
      <c r="AA148" s="1238"/>
      <c r="AB148" s="1239"/>
      <c r="AC148" s="1237"/>
      <c r="AD148" s="1238"/>
      <c r="AE148" s="1239"/>
      <c r="AF148" s="1237"/>
      <c r="AG148" s="1238"/>
      <c r="AH148" s="1239"/>
      <c r="AI148" s="1243" t="s">
        <v>2848</v>
      </c>
      <c r="AJ148" s="1244"/>
      <c r="AK148" s="1244"/>
      <c r="AL148" s="1244"/>
      <c r="AM148" s="1244"/>
      <c r="AN148" s="1244"/>
      <c r="AO148" s="1244"/>
      <c r="AP148" s="1245"/>
    </row>
    <row r="149" spans="1:42" s="194" customFormat="1" ht="15" customHeight="1" thickBot="1">
      <c r="A149" s="334"/>
      <c r="B149" s="1266"/>
      <c r="C149" s="1267"/>
      <c r="D149" s="1267"/>
      <c r="E149" s="1267"/>
      <c r="F149" s="1267"/>
      <c r="G149" s="1267"/>
      <c r="H149" s="1267"/>
      <c r="I149" s="1267"/>
      <c r="J149" s="1268"/>
      <c r="K149" s="1240"/>
      <c r="L149" s="1241"/>
      <c r="M149" s="1241"/>
      <c r="N149" s="1242"/>
      <c r="O149" s="1240"/>
      <c r="P149" s="1241"/>
      <c r="Q149" s="1241"/>
      <c r="R149" s="1241"/>
      <c r="S149" s="1241"/>
      <c r="T149" s="1241"/>
      <c r="U149" s="1241"/>
      <c r="V149" s="1241"/>
      <c r="W149" s="1241"/>
      <c r="X149" s="1241"/>
      <c r="Y149" s="1242"/>
      <c r="Z149" s="1240"/>
      <c r="AA149" s="1241"/>
      <c r="AB149" s="1242"/>
      <c r="AC149" s="1240"/>
      <c r="AD149" s="1241"/>
      <c r="AE149" s="1242"/>
      <c r="AF149" s="1240"/>
      <c r="AG149" s="1241"/>
      <c r="AH149" s="1242"/>
      <c r="AI149" s="1246"/>
      <c r="AJ149" s="1247"/>
      <c r="AK149" s="1247"/>
      <c r="AL149" s="1247"/>
      <c r="AM149" s="1247"/>
      <c r="AN149" s="1247"/>
      <c r="AO149" s="1247"/>
      <c r="AP149" s="1248"/>
    </row>
    <row r="150" spans="1:42" s="194" customFormat="1" ht="9" customHeight="1">
      <c r="A150" s="334"/>
      <c r="B150" s="348"/>
      <c r="C150" s="348"/>
      <c r="D150" s="348"/>
      <c r="E150" s="348"/>
      <c r="F150" s="348"/>
      <c r="G150" s="348"/>
      <c r="H150" s="348"/>
      <c r="I150" s="348"/>
      <c r="J150" s="348"/>
      <c r="K150" s="323"/>
      <c r="L150" s="323"/>
      <c r="M150" s="323"/>
      <c r="N150" s="323"/>
      <c r="O150" s="323"/>
      <c r="P150" s="323"/>
      <c r="Q150" s="323"/>
      <c r="R150" s="349"/>
      <c r="S150" s="349"/>
      <c r="T150" s="349"/>
      <c r="U150" s="349"/>
      <c r="V150" s="349"/>
      <c r="W150" s="349"/>
      <c r="X150" s="349"/>
      <c r="Y150" s="349"/>
      <c r="Z150" s="323"/>
      <c r="AA150" s="323"/>
      <c r="AB150" s="323"/>
      <c r="AC150" s="323"/>
      <c r="AD150" s="323"/>
      <c r="AE150" s="323"/>
      <c r="AF150" s="323"/>
      <c r="AG150" s="323"/>
      <c r="AH150" s="323"/>
      <c r="AI150" s="350"/>
      <c r="AJ150" s="350"/>
      <c r="AK150" s="350"/>
      <c r="AL150" s="350"/>
      <c r="AM150" s="350"/>
      <c r="AN150" s="350"/>
      <c r="AO150" s="350"/>
      <c r="AP150" s="350"/>
    </row>
    <row r="151" spans="1:42" s="336" customFormat="1" ht="11.25">
      <c r="B151" s="336" t="s">
        <v>2886</v>
      </c>
    </row>
    <row r="152" spans="1:42" s="336" customFormat="1" ht="11.25">
      <c r="C152" s="336" t="s">
        <v>2887</v>
      </c>
      <c r="U152" s="337">
        <v>5</v>
      </c>
      <c r="V152" s="336" t="s">
        <v>2888</v>
      </c>
    </row>
    <row r="153" spans="1:42" s="336" customFormat="1" ht="11.25"/>
    <row r="154" spans="1:42" s="336" customFormat="1" ht="11.25"/>
    <row r="155" spans="1:42" s="194" customFormat="1" ht="9.75" customHeight="1">
      <c r="R155" s="1226" t="s">
        <v>2889</v>
      </c>
      <c r="S155" s="1226"/>
      <c r="T155" s="1226"/>
      <c r="U155" s="1226"/>
      <c r="V155" s="1226"/>
      <c r="W155" s="1226"/>
    </row>
    <row r="156" spans="1:42" s="194" customFormat="1" ht="9.75" customHeight="1">
      <c r="A156" s="339"/>
      <c r="B156" s="339"/>
      <c r="C156" s="339"/>
      <c r="D156" s="339"/>
      <c r="E156" s="339"/>
      <c r="F156" s="339"/>
      <c r="G156" s="339"/>
      <c r="H156" s="339"/>
      <c r="I156" s="339"/>
      <c r="J156" s="339"/>
      <c r="K156" s="339"/>
      <c r="L156" s="339"/>
      <c r="M156" s="339"/>
      <c r="N156" s="339"/>
      <c r="O156" s="339"/>
      <c r="P156" s="339"/>
      <c r="Q156" s="339"/>
      <c r="R156" s="1226"/>
      <c r="S156" s="1226"/>
      <c r="T156" s="1226"/>
      <c r="U156" s="1226"/>
      <c r="V156" s="1226"/>
      <c r="W156" s="1226"/>
      <c r="X156" s="339"/>
      <c r="Y156" s="339"/>
      <c r="Z156" s="339"/>
      <c r="AA156" s="339"/>
      <c r="AB156" s="339"/>
      <c r="AC156" s="339"/>
      <c r="AD156" s="339"/>
      <c r="AE156" s="339"/>
      <c r="AF156" s="339"/>
      <c r="AG156" s="339"/>
      <c r="AH156" s="339"/>
      <c r="AI156" s="339"/>
      <c r="AJ156" s="339"/>
      <c r="AK156" s="339"/>
      <c r="AL156" s="339"/>
      <c r="AM156" s="339"/>
      <c r="AN156" s="339"/>
      <c r="AO156" s="339"/>
      <c r="AP156" s="339"/>
    </row>
    <row r="157" spans="1:42" s="194" customFormat="1" ht="16.5" customHeight="1">
      <c r="A157" s="323"/>
      <c r="B157" s="323"/>
      <c r="C157" s="323"/>
      <c r="D157" s="323"/>
      <c r="E157" s="323"/>
      <c r="F157" s="323"/>
      <c r="G157" s="323"/>
      <c r="H157" s="323"/>
      <c r="I157" s="323"/>
      <c r="J157" s="323"/>
      <c r="K157" s="323"/>
      <c r="L157" s="323"/>
      <c r="M157" s="323"/>
      <c r="N157" s="323"/>
      <c r="O157" s="323"/>
      <c r="P157" s="323"/>
      <c r="Q157" s="323"/>
      <c r="R157" s="340"/>
      <c r="S157" s="340"/>
      <c r="T157" s="340"/>
      <c r="U157" s="340"/>
      <c r="V157" s="340"/>
      <c r="W157" s="340"/>
      <c r="X157" s="323"/>
      <c r="Y157" s="323"/>
      <c r="Z157" s="323"/>
      <c r="AA157" s="323"/>
      <c r="AB157" s="323"/>
      <c r="AC157" s="323"/>
      <c r="AD157" s="323"/>
      <c r="AE157" s="323"/>
      <c r="AF157" s="323"/>
      <c r="AG157" s="323"/>
      <c r="AH157" s="323"/>
      <c r="AI157" s="323"/>
      <c r="AJ157" s="323"/>
      <c r="AK157" s="323"/>
      <c r="AL157" s="323"/>
      <c r="AM157" s="323"/>
      <c r="AN157" s="323"/>
    </row>
    <row r="158" spans="1:42" s="194" customFormat="1" ht="16.5" customHeight="1">
      <c r="A158" s="323"/>
      <c r="B158" s="323"/>
      <c r="C158" s="323"/>
      <c r="D158" s="323"/>
      <c r="E158" s="323"/>
      <c r="F158" s="323"/>
      <c r="G158" s="323"/>
      <c r="H158" s="323"/>
      <c r="I158" s="323"/>
      <c r="J158" s="323"/>
      <c r="K158" s="323"/>
      <c r="L158" s="323"/>
      <c r="M158" s="323"/>
      <c r="N158" s="323"/>
      <c r="O158" s="323"/>
      <c r="P158" s="323"/>
      <c r="Q158" s="323"/>
      <c r="R158" s="340"/>
      <c r="S158" s="340"/>
      <c r="T158" s="340"/>
      <c r="U158" s="340"/>
      <c r="V158" s="340"/>
      <c r="W158" s="340"/>
      <c r="X158" s="323"/>
      <c r="Y158" s="323"/>
      <c r="Z158" s="323"/>
      <c r="AA158" s="323"/>
      <c r="AB158" s="323"/>
      <c r="AC158" s="323"/>
      <c r="AD158" s="323"/>
      <c r="AE158" s="323"/>
      <c r="AF158" s="323"/>
      <c r="AG158" s="323"/>
      <c r="AH158" s="323"/>
      <c r="AI158" s="323"/>
      <c r="AJ158" s="323"/>
      <c r="AK158" s="323"/>
      <c r="AL158" s="323"/>
      <c r="AM158" s="323"/>
      <c r="AN158" s="323"/>
    </row>
    <row r="159" spans="1:42" s="194" customFormat="1" ht="9.75" customHeight="1">
      <c r="A159" s="323"/>
      <c r="B159" s="323"/>
      <c r="C159" s="323"/>
      <c r="D159" s="323"/>
      <c r="E159" s="323"/>
      <c r="F159" s="323"/>
      <c r="G159" s="323"/>
      <c r="H159" s="323"/>
      <c r="I159" s="323"/>
      <c r="J159" s="323"/>
      <c r="K159" s="323"/>
      <c r="L159" s="323"/>
      <c r="M159" s="323"/>
      <c r="N159" s="323"/>
      <c r="O159" s="323"/>
      <c r="P159" s="323"/>
      <c r="Q159" s="323"/>
      <c r="R159" s="340"/>
      <c r="S159" s="340"/>
      <c r="T159" s="340"/>
      <c r="U159" s="340"/>
      <c r="V159" s="340"/>
      <c r="W159" s="340"/>
      <c r="X159" s="323"/>
      <c r="Y159" s="323"/>
      <c r="Z159" s="323"/>
      <c r="AA159" s="323"/>
      <c r="AB159" s="323"/>
      <c r="AC159" s="323"/>
      <c r="AD159" s="323"/>
      <c r="AE159" s="323"/>
      <c r="AF159" s="323"/>
      <c r="AG159" s="323"/>
      <c r="AH159" s="323"/>
      <c r="AI159" s="323"/>
      <c r="AJ159" s="323"/>
      <c r="AK159" s="323"/>
      <c r="AL159" s="323"/>
      <c r="AM159" s="323"/>
      <c r="AN159" s="323"/>
    </row>
    <row r="160" spans="1:42" s="194" customFormat="1" ht="20.25" customHeight="1">
      <c r="A160" s="1227" t="s">
        <v>2864</v>
      </c>
      <c r="B160" s="1227"/>
      <c r="C160" s="1227"/>
      <c r="D160" s="1227"/>
      <c r="E160" s="1227"/>
      <c r="F160" s="1227"/>
      <c r="G160" s="1227"/>
      <c r="H160" s="1227"/>
      <c r="I160" s="1227"/>
      <c r="J160" s="1227"/>
      <c r="K160" s="1227"/>
      <c r="L160" s="1227"/>
      <c r="M160" s="1227"/>
      <c r="N160" s="1227"/>
      <c r="O160" s="1227"/>
      <c r="P160" s="1227"/>
      <c r="Q160" s="1227"/>
      <c r="R160" s="1227"/>
      <c r="S160" s="1227"/>
      <c r="T160" s="1227"/>
      <c r="U160" s="1227"/>
      <c r="V160" s="1227"/>
      <c r="W160" s="1227"/>
      <c r="X160" s="1227"/>
      <c r="Y160" s="1227"/>
      <c r="Z160" s="1227"/>
      <c r="AA160" s="1227"/>
      <c r="AB160" s="1227"/>
      <c r="AC160" s="1227"/>
      <c r="AD160" s="1227"/>
      <c r="AE160" s="1227"/>
      <c r="AF160" s="1227"/>
      <c r="AG160" s="1227"/>
      <c r="AH160" s="1227"/>
      <c r="AI160" s="1227"/>
      <c r="AJ160" s="1227"/>
      <c r="AK160" s="1227"/>
      <c r="AL160" s="1227"/>
      <c r="AM160" s="1227"/>
      <c r="AN160" s="1227"/>
    </row>
    <row r="161" spans="3:37" s="194" customFormat="1" ht="6.75" customHeight="1"/>
    <row r="162" spans="3:37" s="194" customFormat="1">
      <c r="C162" s="327"/>
      <c r="D162" s="327"/>
      <c r="E162" s="327"/>
      <c r="F162" s="327"/>
      <c r="G162" s="327"/>
      <c r="H162" s="327"/>
      <c r="I162" s="327"/>
      <c r="J162" s="327"/>
      <c r="K162" s="327"/>
      <c r="L162" s="327"/>
      <c r="M162" s="194" t="s">
        <v>2890</v>
      </c>
    </row>
    <row r="163" spans="3:37" s="194" customFormat="1" ht="7.5" customHeight="1">
      <c r="C163" s="323"/>
      <c r="D163" s="323"/>
      <c r="E163" s="323"/>
      <c r="F163" s="323"/>
      <c r="G163" s="323"/>
      <c r="H163" s="323"/>
      <c r="I163" s="323"/>
      <c r="J163" s="323"/>
      <c r="K163" s="323"/>
      <c r="L163" s="323"/>
    </row>
    <row r="164" spans="3:37" s="194" customFormat="1">
      <c r="E164" s="194" t="s">
        <v>2844</v>
      </c>
    </row>
    <row r="165" spans="3:37" s="194" customFormat="1" ht="15.75" customHeight="1"/>
    <row r="166" spans="3:37" s="194" customFormat="1">
      <c r="D166" s="1228"/>
      <c r="E166" s="1228"/>
      <c r="F166" s="1228"/>
      <c r="G166" s="1228"/>
      <c r="H166" s="1228"/>
      <c r="I166" s="1228"/>
      <c r="J166" s="1228"/>
      <c r="K166" s="1228"/>
      <c r="L166" s="1228"/>
      <c r="M166" s="327"/>
      <c r="N166" s="327"/>
      <c r="O166" s="327" t="s">
        <v>2902</v>
      </c>
      <c r="P166" s="327"/>
      <c r="Q166" s="327"/>
      <c r="R166" s="327"/>
      <c r="S166" s="327"/>
    </row>
    <row r="167" spans="3:37" s="194" customFormat="1" ht="15.75" customHeight="1">
      <c r="D167" s="323"/>
      <c r="E167" s="323"/>
      <c r="F167" s="323"/>
      <c r="G167" s="323"/>
      <c r="H167" s="323"/>
      <c r="I167" s="323"/>
      <c r="J167" s="323"/>
      <c r="K167" s="323"/>
      <c r="L167" s="323"/>
      <c r="M167" s="323"/>
      <c r="N167" s="323"/>
      <c r="O167" s="323"/>
      <c r="P167" s="323"/>
      <c r="Q167" s="323"/>
      <c r="R167" s="323"/>
      <c r="S167" s="323"/>
    </row>
    <row r="168" spans="3:37" s="194" customFormat="1">
      <c r="S168" s="194" t="s">
        <v>2866</v>
      </c>
      <c r="AK168" s="194" t="s">
        <v>13</v>
      </c>
    </row>
    <row r="169" spans="3:37" s="194" customFormat="1"/>
    <row r="170" spans="3:37" s="194" customFormat="1">
      <c r="AE170" s="194" t="s">
        <v>2867</v>
      </c>
    </row>
    <row r="171" spans="3:37" s="194" customFormat="1"/>
    <row r="172" spans="3:37" s="194" customFormat="1"/>
    <row r="173" spans="3:37" s="194" customFormat="1"/>
  </sheetData>
  <sheetProtection password="F282" sheet="1" objects="1" scenarios="1"/>
  <mergeCells count="188">
    <mergeCell ref="AE13:AI14"/>
    <mergeCell ref="F14:L14"/>
    <mergeCell ref="M14:AD14"/>
    <mergeCell ref="F15:L15"/>
    <mergeCell ref="M15:AD15"/>
    <mergeCell ref="F16:L16"/>
    <mergeCell ref="M16:AD16"/>
    <mergeCell ref="B9:I9"/>
    <mergeCell ref="B10:D11"/>
    <mergeCell ref="E10:E11"/>
    <mergeCell ref="F10:I11"/>
    <mergeCell ref="F13:L13"/>
    <mergeCell ref="M13:AD13"/>
    <mergeCell ref="C21:F22"/>
    <mergeCell ref="G21:T22"/>
    <mergeCell ref="U21:W22"/>
    <mergeCell ref="X21:Z22"/>
    <mergeCell ref="AA21:AC22"/>
    <mergeCell ref="AD21:AK22"/>
    <mergeCell ref="C19:F20"/>
    <mergeCell ref="G19:T20"/>
    <mergeCell ref="U19:W20"/>
    <mergeCell ref="X19:Z20"/>
    <mergeCell ref="AA19:AC19"/>
    <mergeCell ref="AD19:AK19"/>
    <mergeCell ref="AA20:AC20"/>
    <mergeCell ref="AD20:AK20"/>
    <mergeCell ref="C25:F26"/>
    <mergeCell ref="G25:T26"/>
    <mergeCell ref="U25:W26"/>
    <mergeCell ref="X25:Z26"/>
    <mergeCell ref="AA25:AC26"/>
    <mergeCell ref="AD25:AK26"/>
    <mergeCell ref="C23:F24"/>
    <mergeCell ref="G23:T24"/>
    <mergeCell ref="U23:W24"/>
    <mergeCell ref="X23:Z24"/>
    <mergeCell ref="AA23:AC24"/>
    <mergeCell ref="AD23:AK24"/>
    <mergeCell ref="A30:AN30"/>
    <mergeCell ref="C32:S32"/>
    <mergeCell ref="V32:AL32"/>
    <mergeCell ref="C33:D33"/>
    <mergeCell ref="E33:S33"/>
    <mergeCell ref="V33:W33"/>
    <mergeCell ref="X33:AL33"/>
    <mergeCell ref="C27:F28"/>
    <mergeCell ref="G27:T28"/>
    <mergeCell ref="U27:W28"/>
    <mergeCell ref="X27:Z28"/>
    <mergeCell ref="AA27:AC28"/>
    <mergeCell ref="AD27:AK28"/>
    <mergeCell ref="C36:D36"/>
    <mergeCell ref="E36:S36"/>
    <mergeCell ref="V36:W36"/>
    <mergeCell ref="X36:AL36"/>
    <mergeCell ref="C37:D37"/>
    <mergeCell ref="E37:S37"/>
    <mergeCell ref="V37:W37"/>
    <mergeCell ref="X37:AL37"/>
    <mergeCell ref="C34:D34"/>
    <mergeCell ref="E34:S34"/>
    <mergeCell ref="V34:W34"/>
    <mergeCell ref="X34:AL34"/>
    <mergeCell ref="C35:D35"/>
    <mergeCell ref="E35:S35"/>
    <mergeCell ref="V35:W35"/>
    <mergeCell ref="X35:AL35"/>
    <mergeCell ref="X40:AL40"/>
    <mergeCell ref="R45:W46"/>
    <mergeCell ref="A48:AN48"/>
    <mergeCell ref="C38:D38"/>
    <mergeCell ref="E38:S38"/>
    <mergeCell ref="V38:W38"/>
    <mergeCell ref="X38:AL38"/>
    <mergeCell ref="C39:D39"/>
    <mergeCell ref="E39:S39"/>
    <mergeCell ref="V39:W39"/>
    <mergeCell ref="X39:AL39"/>
    <mergeCell ref="D54:L54"/>
    <mergeCell ref="B69:I69"/>
    <mergeCell ref="B70:D71"/>
    <mergeCell ref="E70:E71"/>
    <mergeCell ref="F70:I71"/>
    <mergeCell ref="F73:L73"/>
    <mergeCell ref="C40:D40"/>
    <mergeCell ref="E40:S40"/>
    <mergeCell ref="V40:W40"/>
    <mergeCell ref="F76:L76"/>
    <mergeCell ref="M76:AC76"/>
    <mergeCell ref="C81:F82"/>
    <mergeCell ref="G81:T82"/>
    <mergeCell ref="U81:W82"/>
    <mergeCell ref="X81:Z82"/>
    <mergeCell ref="AA81:AC81"/>
    <mergeCell ref="M73:AD73"/>
    <mergeCell ref="AE73:AI74"/>
    <mergeCell ref="F74:L74"/>
    <mergeCell ref="M74:AD74"/>
    <mergeCell ref="F75:L75"/>
    <mergeCell ref="M75:AD75"/>
    <mergeCell ref="AD81:AK81"/>
    <mergeCell ref="AA82:AC82"/>
    <mergeCell ref="AD82:AK82"/>
    <mergeCell ref="C83:F84"/>
    <mergeCell ref="G83:T84"/>
    <mergeCell ref="U83:W84"/>
    <mergeCell ref="X83:Z84"/>
    <mergeCell ref="AA83:AC84"/>
    <mergeCell ref="AD83:AK84"/>
    <mergeCell ref="A88:AN88"/>
    <mergeCell ref="C90:S90"/>
    <mergeCell ref="V90:AL90"/>
    <mergeCell ref="C91:D91"/>
    <mergeCell ref="E91:S91"/>
    <mergeCell ref="V91:W91"/>
    <mergeCell ref="X91:AL91"/>
    <mergeCell ref="C85:F86"/>
    <mergeCell ref="G85:T86"/>
    <mergeCell ref="U85:W86"/>
    <mergeCell ref="X85:Z86"/>
    <mergeCell ref="AA85:AC86"/>
    <mergeCell ref="AD85:AK86"/>
    <mergeCell ref="C94:D94"/>
    <mergeCell ref="E94:S94"/>
    <mergeCell ref="V94:W94"/>
    <mergeCell ref="X94:AL94"/>
    <mergeCell ref="C95:D95"/>
    <mergeCell ref="E95:S95"/>
    <mergeCell ref="V95:W95"/>
    <mergeCell ref="X95:AL95"/>
    <mergeCell ref="C92:D92"/>
    <mergeCell ref="E92:S92"/>
    <mergeCell ref="V92:W92"/>
    <mergeCell ref="X92:AL92"/>
    <mergeCell ref="C93:D93"/>
    <mergeCell ref="E93:S93"/>
    <mergeCell ref="V93:W93"/>
    <mergeCell ref="X93:AL93"/>
    <mergeCell ref="C98:D98"/>
    <mergeCell ref="E98:S98"/>
    <mergeCell ref="V98:W98"/>
    <mergeCell ref="X98:AL98"/>
    <mergeCell ref="R104:W105"/>
    <mergeCell ref="A107:AN107"/>
    <mergeCell ref="C96:D96"/>
    <mergeCell ref="E96:S96"/>
    <mergeCell ref="V96:W96"/>
    <mergeCell ref="X96:AL96"/>
    <mergeCell ref="C97:D97"/>
    <mergeCell ref="E97:S97"/>
    <mergeCell ref="V97:W97"/>
    <mergeCell ref="X97:AL97"/>
    <mergeCell ref="M133:AD133"/>
    <mergeCell ref="AE133:AI134"/>
    <mergeCell ref="F134:L134"/>
    <mergeCell ref="M134:AD134"/>
    <mergeCell ref="F135:L135"/>
    <mergeCell ref="M135:AD135"/>
    <mergeCell ref="D113:L113"/>
    <mergeCell ref="B129:I129"/>
    <mergeCell ref="C130:D131"/>
    <mergeCell ref="E130:E131"/>
    <mergeCell ref="F130:I131"/>
    <mergeCell ref="F133:L133"/>
    <mergeCell ref="F136:L136"/>
    <mergeCell ref="M136:AD136"/>
    <mergeCell ref="A143:AN143"/>
    <mergeCell ref="B145:J145"/>
    <mergeCell ref="K145:AP145"/>
    <mergeCell ref="B146:J149"/>
    <mergeCell ref="K146:N147"/>
    <mergeCell ref="O146:Y147"/>
    <mergeCell ref="Z146:AB147"/>
    <mergeCell ref="AC146:AE147"/>
    <mergeCell ref="R155:W156"/>
    <mergeCell ref="A160:AN160"/>
    <mergeCell ref="D166:L166"/>
    <mergeCell ref="AF146:AH146"/>
    <mergeCell ref="AI146:AP146"/>
    <mergeCell ref="AF147:AH147"/>
    <mergeCell ref="AI147:AP147"/>
    <mergeCell ref="K148:N149"/>
    <mergeCell ref="O148:Y149"/>
    <mergeCell ref="Z148:AB149"/>
    <mergeCell ref="AC148:AE149"/>
    <mergeCell ref="AF148:AH149"/>
    <mergeCell ref="AI148:AP149"/>
  </mergeCells>
  <phoneticPr fontId="2"/>
  <dataValidations count="2">
    <dataValidation type="list" allowBlank="1" showInputMessage="1" showErrorMessage="1" sqref="AD21:AK28 AD83:AK86">
      <formula1>"異常なし,異常あり"</formula1>
    </dataValidation>
    <dataValidation type="list" allowBlank="1" showInputMessage="1" showErrorMessage="1" sqref="AI148:AP149">
      <formula1>"異常あり,異常なし"</formula1>
    </dataValidation>
  </dataValidations>
  <pageMargins left="0.7" right="0.7" top="0.75" bottom="0.75" header="0.3" footer="0.3"/>
  <pageSetup paperSize="9" scale="98" orientation="portrait" horizontalDpi="4294967293" r:id="rId1"/>
  <rowBreaks count="2" manualBreakCount="2">
    <brk id="60" max="16383" man="1"/>
    <brk id="120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B1:BI86"/>
  <sheetViews>
    <sheetView view="pageBreakPreview" topLeftCell="B1" zoomScaleNormal="100" zoomScaleSheetLayoutView="100" workbookViewId="0">
      <selection activeCell="B1" sqref="B1"/>
    </sheetView>
  </sheetViews>
  <sheetFormatPr defaultRowHeight="13.5"/>
  <cols>
    <col min="1" max="21" width="2.125" style="351" customWidth="1"/>
    <col min="22" max="22" width="1.625" style="351" customWidth="1"/>
    <col min="23" max="23" width="3.125" style="351" customWidth="1"/>
    <col min="24" max="24" width="1.625" style="351" customWidth="1"/>
    <col min="25" max="100" width="2.125" style="351" customWidth="1"/>
    <col min="101" max="16384" width="9" style="351"/>
  </cols>
  <sheetData>
    <row r="1" spans="3:42" s="194" customFormat="1" ht="15.75" customHeight="1">
      <c r="M1" s="322"/>
    </row>
    <row r="2" spans="3:42" s="194" customFormat="1" ht="17.25">
      <c r="L2" s="322" t="s">
        <v>0</v>
      </c>
      <c r="M2" s="322"/>
      <c r="N2" s="322"/>
      <c r="O2" s="1325">
        <v>28</v>
      </c>
      <c r="P2" s="1325"/>
      <c r="Q2" s="322" t="s">
        <v>1981</v>
      </c>
      <c r="R2" s="322"/>
      <c r="S2" s="322"/>
      <c r="T2" s="322"/>
      <c r="U2" s="322" t="s">
        <v>2934</v>
      </c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52"/>
    </row>
    <row r="3" spans="3:42" s="194" customFormat="1" ht="15.75" customHeight="1"/>
    <row r="4" spans="3:42" s="194" customFormat="1" ht="15.75" customHeight="1">
      <c r="C4" s="1288" t="s">
        <v>5</v>
      </c>
      <c r="D4" s="1288"/>
      <c r="E4" s="1288"/>
      <c r="F4" s="1288"/>
      <c r="G4" s="1288"/>
      <c r="H4" s="1288"/>
      <c r="I4" s="1288"/>
      <c r="J4" s="1288"/>
    </row>
    <row r="5" spans="3:42" s="194" customFormat="1" ht="15.75" customHeight="1">
      <c r="C5" s="1237">
        <f>基本情報入力!B3</f>
        <v>0</v>
      </c>
      <c r="D5" s="1238"/>
      <c r="E5" s="1238"/>
      <c r="F5" s="1326" t="s">
        <v>6</v>
      </c>
      <c r="G5" s="1238">
        <f>基本情報入力!D3</f>
        <v>0</v>
      </c>
      <c r="H5" s="1238"/>
      <c r="I5" s="1238"/>
      <c r="J5" s="1239"/>
    </row>
    <row r="6" spans="3:42" s="194" customFormat="1" ht="9.75" customHeight="1">
      <c r="C6" s="1293"/>
      <c r="D6" s="1228"/>
      <c r="E6" s="1228"/>
      <c r="F6" s="1327"/>
      <c r="G6" s="1228"/>
      <c r="H6" s="1228"/>
      <c r="I6" s="1228"/>
      <c r="J6" s="1290"/>
    </row>
    <row r="7" spans="3:42" s="194" customFormat="1" ht="9.75" customHeight="1">
      <c r="C7" s="1328"/>
      <c r="D7" s="1328"/>
      <c r="E7" s="1328"/>
      <c r="G7" s="1328"/>
      <c r="H7" s="1328"/>
      <c r="I7" s="1328"/>
      <c r="J7" s="1328"/>
    </row>
    <row r="8" spans="3:42" s="194" customFormat="1" ht="15.75" customHeight="1">
      <c r="C8" s="1329"/>
      <c r="D8" s="1329"/>
      <c r="E8" s="1329"/>
      <c r="F8" s="353"/>
      <c r="G8" s="1330"/>
      <c r="H8" s="1330"/>
      <c r="I8" s="1330"/>
      <c r="J8" s="1330"/>
    </row>
    <row r="9" spans="3:42" s="194" customFormat="1" ht="33" customHeight="1">
      <c r="U9" s="1281" t="s">
        <v>1966</v>
      </c>
      <c r="V9" s="1314"/>
      <c r="W9" s="1314"/>
      <c r="X9" s="1314"/>
      <c r="Y9" s="1314"/>
      <c r="Z9" s="1315"/>
      <c r="AA9" s="1316" t="str">
        <f>基本情報入力!B5</f>
        <v/>
      </c>
      <c r="AB9" s="1317"/>
      <c r="AC9" s="1317"/>
      <c r="AD9" s="1317"/>
      <c r="AE9" s="1317"/>
      <c r="AF9" s="1317"/>
      <c r="AG9" s="1317"/>
      <c r="AH9" s="1317"/>
      <c r="AI9" s="1317"/>
      <c r="AJ9" s="1317"/>
      <c r="AK9" s="1317"/>
      <c r="AL9" s="1317"/>
      <c r="AM9" s="1317"/>
      <c r="AN9" s="1317"/>
      <c r="AO9" s="1317"/>
      <c r="AP9" s="326"/>
    </row>
    <row r="10" spans="3:42" s="194" customFormat="1" ht="33" customHeight="1">
      <c r="U10" s="1318" t="s">
        <v>2935</v>
      </c>
      <c r="V10" s="1319"/>
      <c r="W10" s="1319"/>
      <c r="X10" s="1319"/>
      <c r="Y10" s="1319"/>
      <c r="Z10" s="1243"/>
      <c r="AA10" s="1320">
        <f>基本情報入力!B12</f>
        <v>0</v>
      </c>
      <c r="AB10" s="1321"/>
      <c r="AC10" s="1321"/>
      <c r="AD10" s="1321"/>
      <c r="AE10" s="1321"/>
      <c r="AF10" s="1321"/>
      <c r="AG10" s="1321"/>
      <c r="AH10" s="1321"/>
      <c r="AI10" s="1321"/>
      <c r="AJ10" s="1321"/>
      <c r="AK10" s="1321"/>
      <c r="AL10" s="1321"/>
      <c r="AM10" s="1321"/>
      <c r="AN10" s="1321"/>
      <c r="AO10" s="1322" t="s">
        <v>2645</v>
      </c>
      <c r="AP10" s="1323"/>
    </row>
    <row r="11" spans="3:42" s="194" customFormat="1" ht="15.75" customHeight="1"/>
    <row r="12" spans="3:42" s="194" customFormat="1" ht="15.75" customHeight="1"/>
    <row r="13" spans="3:42" s="194" customFormat="1" ht="15.75" customHeight="1"/>
    <row r="14" spans="3:42" s="194" customFormat="1" ht="21" customHeight="1">
      <c r="F14" s="194" t="s">
        <v>2936</v>
      </c>
      <c r="O14" s="1324">
        <v>5</v>
      </c>
      <c r="P14" s="1324"/>
      <c r="Q14" s="233" t="s">
        <v>3</v>
      </c>
      <c r="R14" s="1324">
        <v>12</v>
      </c>
      <c r="S14" s="1324"/>
      <c r="T14" s="233" t="s">
        <v>4</v>
      </c>
      <c r="U14" s="233"/>
      <c r="V14" s="233" t="s">
        <v>2937</v>
      </c>
      <c r="W14" s="354" t="s">
        <v>2446</v>
      </c>
      <c r="X14" s="194" t="s">
        <v>2938</v>
      </c>
      <c r="Y14" s="194" t="s">
        <v>2939</v>
      </c>
    </row>
    <row r="15" spans="3:42" s="194" customFormat="1" ht="21" customHeight="1">
      <c r="O15" s="194" t="s">
        <v>2940</v>
      </c>
    </row>
    <row r="16" spans="3:42" s="194" customFormat="1" ht="21" customHeight="1"/>
    <row r="17" spans="3:61" s="194" customFormat="1" ht="21" customHeight="1">
      <c r="F17" s="194" t="s">
        <v>2941</v>
      </c>
      <c r="O17" s="194" t="s">
        <v>2942</v>
      </c>
    </row>
    <row r="18" spans="3:61" s="194" customFormat="1" ht="21" customHeight="1">
      <c r="O18" s="1324">
        <v>5</v>
      </c>
      <c r="P18" s="1324"/>
      <c r="Q18" s="233" t="s">
        <v>3</v>
      </c>
      <c r="R18" s="1324">
        <v>12</v>
      </c>
      <c r="S18" s="1324"/>
      <c r="T18" s="233" t="s">
        <v>4</v>
      </c>
      <c r="U18" s="233"/>
      <c r="V18" s="233" t="s">
        <v>2937</v>
      </c>
      <c r="W18" s="354" t="s">
        <v>2446</v>
      </c>
      <c r="X18" s="194" t="s">
        <v>2938</v>
      </c>
      <c r="Y18" s="194" t="s">
        <v>2943</v>
      </c>
    </row>
    <row r="19" spans="3:61" s="194" customFormat="1" ht="21" customHeight="1"/>
    <row r="20" spans="3:61" s="194" customFormat="1" ht="21" customHeight="1"/>
    <row r="21" spans="3:61" s="194" customFormat="1" ht="21" customHeight="1" thickBot="1"/>
    <row r="22" spans="3:61" s="194" customFormat="1" ht="15.75" customHeight="1">
      <c r="C22" s="1333" t="s">
        <v>2944</v>
      </c>
      <c r="D22" s="1334"/>
      <c r="E22" s="1334"/>
      <c r="F22" s="1334"/>
      <c r="G22" s="1335" t="s">
        <v>2945</v>
      </c>
      <c r="H22" s="1334"/>
      <c r="I22" s="1334"/>
      <c r="J22" s="1334"/>
      <c r="K22" s="1334"/>
      <c r="L22" s="1335" t="s">
        <v>2946</v>
      </c>
      <c r="M22" s="1334"/>
      <c r="N22" s="1334"/>
      <c r="O22" s="1334"/>
      <c r="P22" s="1334"/>
      <c r="Q22" s="1335" t="s">
        <v>3005</v>
      </c>
      <c r="R22" s="1334"/>
      <c r="S22" s="1334"/>
      <c r="T22" s="1334"/>
      <c r="U22" s="1334"/>
      <c r="V22" s="1335" t="s">
        <v>2947</v>
      </c>
      <c r="W22" s="1334"/>
      <c r="X22" s="1334"/>
      <c r="Y22" s="1334"/>
      <c r="Z22" s="1334"/>
      <c r="AA22" s="1335" t="s">
        <v>2948</v>
      </c>
      <c r="AB22" s="1334"/>
      <c r="AC22" s="1334"/>
      <c r="AD22" s="1334"/>
      <c r="AE22" s="1334"/>
      <c r="AF22" s="1335" t="s">
        <v>2949</v>
      </c>
      <c r="AG22" s="1334"/>
      <c r="AH22" s="1334"/>
      <c r="AI22" s="1334"/>
      <c r="AJ22" s="1334"/>
      <c r="AK22" s="1335" t="s">
        <v>2950</v>
      </c>
      <c r="AL22" s="1334"/>
      <c r="AM22" s="1334"/>
      <c r="AN22" s="1334"/>
      <c r="AO22" s="1336"/>
      <c r="AS22" s="214"/>
      <c r="AT22" s="214"/>
      <c r="AU22" s="1225" t="s">
        <v>2076</v>
      </c>
      <c r="AV22" s="1225"/>
      <c r="AW22" s="1225"/>
      <c r="AX22" s="1225"/>
      <c r="AY22" s="1225"/>
      <c r="AZ22" s="1225"/>
      <c r="BA22" s="214"/>
      <c r="BB22" s="1225" t="s">
        <v>2085</v>
      </c>
      <c r="BC22" s="1225"/>
      <c r="BD22" s="1225"/>
      <c r="BE22" s="1225"/>
      <c r="BF22" s="1225"/>
      <c r="BG22" s="1225"/>
      <c r="BH22" s="214"/>
      <c r="BI22" s="214"/>
    </row>
    <row r="23" spans="3:61" s="194" customFormat="1" ht="36" customHeight="1">
      <c r="C23" s="1307" t="s">
        <v>2582</v>
      </c>
      <c r="D23" s="1308"/>
      <c r="E23" s="1308"/>
      <c r="F23" s="1308"/>
      <c r="G23" s="1244" t="s">
        <v>2951</v>
      </c>
      <c r="H23" s="1244"/>
      <c r="I23" s="1244"/>
      <c r="J23" s="1244"/>
      <c r="K23" s="1244"/>
      <c r="L23" s="1244">
        <f>AV24</f>
        <v>0</v>
      </c>
      <c r="M23" s="1244"/>
      <c r="N23" s="1244"/>
      <c r="O23" s="1244"/>
      <c r="P23" s="1244"/>
      <c r="Q23" s="1244">
        <f>AW24</f>
        <v>0</v>
      </c>
      <c r="R23" s="1244"/>
      <c r="S23" s="1244"/>
      <c r="T23" s="1244"/>
      <c r="U23" s="1244"/>
      <c r="V23" s="1244">
        <f>AX24</f>
        <v>0</v>
      </c>
      <c r="W23" s="1244"/>
      <c r="X23" s="1244"/>
      <c r="Y23" s="1244"/>
      <c r="Z23" s="1244"/>
      <c r="AA23" s="1244">
        <f>AY24</f>
        <v>0</v>
      </c>
      <c r="AB23" s="1244"/>
      <c r="AC23" s="1244"/>
      <c r="AD23" s="1244"/>
      <c r="AE23" s="1244"/>
      <c r="AF23" s="1244">
        <f>AZ24</f>
        <v>0</v>
      </c>
      <c r="AG23" s="1244"/>
      <c r="AH23" s="1244"/>
      <c r="AI23" s="1244"/>
      <c r="AJ23" s="1244"/>
      <c r="AK23" s="1244">
        <f>SUM(L23:AJ23)</f>
        <v>0</v>
      </c>
      <c r="AL23" s="1244"/>
      <c r="AM23" s="1244"/>
      <c r="AN23" s="1244"/>
      <c r="AO23" s="1245"/>
      <c r="AS23" s="214"/>
      <c r="AT23" s="214"/>
      <c r="AU23" s="214"/>
      <c r="AV23" s="214" t="s">
        <v>2100</v>
      </c>
      <c r="AW23" s="214" t="s">
        <v>2999</v>
      </c>
      <c r="AX23" s="214" t="s">
        <v>3000</v>
      </c>
      <c r="AY23" s="214" t="s">
        <v>1986</v>
      </c>
      <c r="AZ23" s="214" t="s">
        <v>1987</v>
      </c>
      <c r="BA23" s="214"/>
      <c r="BB23" s="214"/>
      <c r="BC23" s="214" t="s">
        <v>2100</v>
      </c>
      <c r="BD23" s="214" t="s">
        <v>2999</v>
      </c>
      <c r="BE23" s="214" t="s">
        <v>3000</v>
      </c>
      <c r="BF23" s="214" t="s">
        <v>1986</v>
      </c>
      <c r="BG23" s="214" t="s">
        <v>1987</v>
      </c>
      <c r="BH23" s="214"/>
      <c r="BI23" s="214"/>
    </row>
    <row r="24" spans="3:61" s="194" customFormat="1" ht="36" customHeight="1">
      <c r="C24" s="1307"/>
      <c r="D24" s="1308"/>
      <c r="E24" s="1308"/>
      <c r="F24" s="1308"/>
      <c r="G24" s="1244" t="s">
        <v>2952</v>
      </c>
      <c r="H24" s="1244"/>
      <c r="I24" s="1244"/>
      <c r="J24" s="1244"/>
      <c r="K24" s="1244"/>
      <c r="L24" s="1244">
        <f>AV25</f>
        <v>0</v>
      </c>
      <c r="M24" s="1244"/>
      <c r="N24" s="1244"/>
      <c r="O24" s="1244"/>
      <c r="P24" s="1244"/>
      <c r="Q24" s="1244">
        <f>AW25</f>
        <v>0</v>
      </c>
      <c r="R24" s="1244"/>
      <c r="S24" s="1244"/>
      <c r="T24" s="1244"/>
      <c r="U24" s="1244"/>
      <c r="V24" s="1244">
        <f>AX25</f>
        <v>0</v>
      </c>
      <c r="W24" s="1244"/>
      <c r="X24" s="1244"/>
      <c r="Y24" s="1244"/>
      <c r="Z24" s="1244"/>
      <c r="AA24" s="1244">
        <f>AY25</f>
        <v>0</v>
      </c>
      <c r="AB24" s="1244"/>
      <c r="AC24" s="1244"/>
      <c r="AD24" s="1244"/>
      <c r="AE24" s="1244"/>
      <c r="AF24" s="1244">
        <f>AZ25</f>
        <v>0</v>
      </c>
      <c r="AG24" s="1244"/>
      <c r="AH24" s="1244"/>
      <c r="AI24" s="1244"/>
      <c r="AJ24" s="1244"/>
      <c r="AK24" s="1244">
        <f t="shared" ref="AK24:AK25" si="0">SUM(L24:AJ24)</f>
        <v>0</v>
      </c>
      <c r="AL24" s="1244"/>
      <c r="AM24" s="1244"/>
      <c r="AN24" s="1244"/>
      <c r="AO24" s="1245"/>
      <c r="AS24" s="214">
        <v>1</v>
      </c>
      <c r="AT24" s="1225"/>
      <c r="AU24" s="1225"/>
      <c r="AV24" s="214">
        <f>COUNTIFS(生徒情報入力!$F$9:$F$158,調査5.12!$AU$22,生徒情報入力!$L$9:$L$158,調査5.12!AV$23,生徒情報入力!$K$9:$K$158,調査5.12!$AS24)</f>
        <v>0</v>
      </c>
      <c r="AW24" s="214">
        <f>COUNTIFS(生徒情報入力!$F$9:$F$158,調査5.12!$AU$22,生徒情報入力!$L$9:$L$158,調査5.12!AW$23,生徒情報入力!$K$9:$K$158,調査5.12!$AS24)</f>
        <v>0</v>
      </c>
      <c r="AX24" s="214">
        <f>COUNTIFS(生徒情報入力!$F$9:$F$158,調査5.12!$AU$22,生徒情報入力!$L$9:$L$158,調査5.12!AX$23,生徒情報入力!$K$9:$K$158,調査5.12!$AS24)</f>
        <v>0</v>
      </c>
      <c r="AY24" s="214">
        <f>COUNTIFS(生徒情報入力!$F$9:$F$158,調査5.12!$AU$22,生徒情報入力!$L$9:$L$158,調査5.12!AY$23,生徒情報入力!$K$9:$K$158,調査5.12!$AS24)</f>
        <v>0</v>
      </c>
      <c r="AZ24" s="214">
        <f>COUNTIFS(生徒情報入力!$F$9:$F$158,調査5.12!$AU$22,生徒情報入力!$L$9:$L$158,調査5.12!AZ$23,生徒情報入力!$K$9:$K$158,調査5.12!$AS24)</f>
        <v>0</v>
      </c>
      <c r="BA24" s="214"/>
      <c r="BB24" s="214"/>
      <c r="BC24" s="214">
        <f>COUNTIFS(生徒情報入力!$F$9:$F$158,調査5.12!$BB$22,生徒情報入力!$L$9:$L$158,調査5.12!BC$23,生徒情報入力!$K$9:$K$158,調査5.12!$AS24)</f>
        <v>0</v>
      </c>
      <c r="BD24" s="214">
        <f>COUNTIFS(生徒情報入力!$F$9:$F$158,調査5.12!$BB$22,生徒情報入力!$L$9:$L$158,調査5.12!BD$23,生徒情報入力!$K$9:$K$158,調査5.12!$AS24)</f>
        <v>0</v>
      </c>
      <c r="BE24" s="214">
        <f>COUNTIFS(生徒情報入力!$F$9:$F$158,調査5.12!$BB$22,生徒情報入力!$L$9:$L$158,調査5.12!BE$23,生徒情報入力!$K$9:$K$158,調査5.12!$AS24)</f>
        <v>0</v>
      </c>
      <c r="BF24" s="214">
        <f>COUNTIFS(生徒情報入力!$F$9:$F$158,調査5.12!$BB$22,生徒情報入力!$L$9:$L$158,調査5.12!BF$23,生徒情報入力!$K$9:$K$158,調査5.12!$AS24)</f>
        <v>0</v>
      </c>
      <c r="BG24" s="214">
        <f>COUNTIFS(生徒情報入力!$F$9:$F$158,調査5.12!$BB$22,生徒情報入力!$L$9:$L$158,調査5.12!BG$23,生徒情報入力!$K$9:$K$158,調査5.12!$AS24)</f>
        <v>0</v>
      </c>
      <c r="BH24" s="214"/>
      <c r="BI24" s="214"/>
    </row>
    <row r="25" spans="3:61" s="194" customFormat="1" ht="36" customHeight="1">
      <c r="C25" s="1307"/>
      <c r="D25" s="1308"/>
      <c r="E25" s="1308"/>
      <c r="F25" s="1308"/>
      <c r="G25" s="1244" t="s">
        <v>2953</v>
      </c>
      <c r="H25" s="1244"/>
      <c r="I25" s="1244"/>
      <c r="J25" s="1244"/>
      <c r="K25" s="1244"/>
      <c r="L25" s="1244">
        <f>AV26</f>
        <v>0</v>
      </c>
      <c r="M25" s="1244"/>
      <c r="N25" s="1244"/>
      <c r="O25" s="1244"/>
      <c r="P25" s="1244"/>
      <c r="Q25" s="1244">
        <f>AW26</f>
        <v>0</v>
      </c>
      <c r="R25" s="1244"/>
      <c r="S25" s="1244"/>
      <c r="T25" s="1244"/>
      <c r="U25" s="1244"/>
      <c r="V25" s="1244">
        <f>AX26</f>
        <v>0</v>
      </c>
      <c r="W25" s="1244"/>
      <c r="X25" s="1244"/>
      <c r="Y25" s="1244"/>
      <c r="Z25" s="1244"/>
      <c r="AA25" s="1244">
        <f>AY26</f>
        <v>0</v>
      </c>
      <c r="AB25" s="1244"/>
      <c r="AC25" s="1244"/>
      <c r="AD25" s="1244"/>
      <c r="AE25" s="1244"/>
      <c r="AF25" s="1244">
        <f>AZ26</f>
        <v>0</v>
      </c>
      <c r="AG25" s="1244"/>
      <c r="AH25" s="1244"/>
      <c r="AI25" s="1244"/>
      <c r="AJ25" s="1244"/>
      <c r="AK25" s="1244">
        <f t="shared" si="0"/>
        <v>0</v>
      </c>
      <c r="AL25" s="1244"/>
      <c r="AM25" s="1244"/>
      <c r="AN25" s="1244"/>
      <c r="AO25" s="1245"/>
      <c r="AS25" s="214">
        <v>2</v>
      </c>
      <c r="AT25" s="214"/>
      <c r="AU25" s="214"/>
      <c r="AV25" s="214">
        <f>COUNTIFS(生徒情報入力!$F$9:$F$158,調査5.12!$AU$22,生徒情報入力!$L$9:$L$158,調査5.12!AV$23,生徒情報入力!$K$9:$K$158,調査5.12!$AS25)</f>
        <v>0</v>
      </c>
      <c r="AW25" s="214">
        <f>COUNTIFS(生徒情報入力!$F$9:$F$158,調査5.12!$AU$22,生徒情報入力!$L$9:$L$158,調査5.12!AW$23,生徒情報入力!$K$9:$K$158,調査5.12!$AS25)</f>
        <v>0</v>
      </c>
      <c r="AX25" s="214">
        <f>COUNTIFS(生徒情報入力!$F$9:$F$158,調査5.12!$AU$22,生徒情報入力!$L$9:$L$158,調査5.12!AX$23,生徒情報入力!$K$9:$K$158,調査5.12!$AS25)</f>
        <v>0</v>
      </c>
      <c r="AY25" s="214">
        <f>COUNTIFS(生徒情報入力!$F$9:$F$158,調査5.12!$AU$22,生徒情報入力!$L$9:$L$158,調査5.12!AY$23,生徒情報入力!$K$9:$K$158,調査5.12!$AS25)</f>
        <v>0</v>
      </c>
      <c r="AZ25" s="214">
        <f>COUNTIFS(生徒情報入力!$F$9:$F$158,調査5.12!$AU$22,生徒情報入力!$L$9:$L$158,調査5.12!AZ$23,生徒情報入力!$K$9:$K$158,調査5.12!$AS25)</f>
        <v>0</v>
      </c>
      <c r="BA25" s="214"/>
      <c r="BB25" s="214"/>
      <c r="BC25" s="214">
        <f>COUNTIFS(生徒情報入力!$F$9:$F$158,調査5.12!$BB$22,生徒情報入力!$L$9:$L$158,調査5.12!BC$23,生徒情報入力!$K$9:$K$158,調査5.12!$AS25)</f>
        <v>0</v>
      </c>
      <c r="BD25" s="214">
        <f>COUNTIFS(生徒情報入力!$F$9:$F$158,調査5.12!$BB$22,生徒情報入力!$L$9:$L$158,調査5.12!BD$23,生徒情報入力!$K$9:$K$158,調査5.12!$AS25)</f>
        <v>0</v>
      </c>
      <c r="BE25" s="214">
        <f>COUNTIFS(生徒情報入力!$F$9:$F$158,調査5.12!$BB$22,生徒情報入力!$L$9:$L$158,調査5.12!BE$23,生徒情報入力!$K$9:$K$158,調査5.12!$AS25)</f>
        <v>0</v>
      </c>
      <c r="BF25" s="214">
        <f>COUNTIFS(生徒情報入力!$F$9:$F$158,調査5.12!$BB$22,生徒情報入力!$L$9:$L$158,調査5.12!BF$23,生徒情報入力!$K$9:$K$158,調査5.12!$AS25)</f>
        <v>0</v>
      </c>
      <c r="BG25" s="214">
        <f>COUNTIFS(生徒情報入力!$F$9:$F$158,調査5.12!$BB$22,生徒情報入力!$L$9:$L$158,調査5.12!BG$23,生徒情報入力!$K$9:$K$158,調査5.12!$AS25)</f>
        <v>0</v>
      </c>
      <c r="BH25" s="214"/>
      <c r="BI25" s="214"/>
    </row>
    <row r="26" spans="3:61" s="194" customFormat="1" ht="36" customHeight="1" thickBot="1">
      <c r="C26" s="1309"/>
      <c r="D26" s="1310"/>
      <c r="E26" s="1310"/>
      <c r="F26" s="1310"/>
      <c r="G26" s="1303" t="s">
        <v>1988</v>
      </c>
      <c r="H26" s="1303"/>
      <c r="I26" s="1303"/>
      <c r="J26" s="1303"/>
      <c r="K26" s="1303"/>
      <c r="L26" s="1303">
        <f>SUM(L23:P25)</f>
        <v>0</v>
      </c>
      <c r="M26" s="1303"/>
      <c r="N26" s="1303"/>
      <c r="O26" s="1303"/>
      <c r="P26" s="1303"/>
      <c r="Q26" s="1303">
        <f t="shared" ref="Q26" si="1">SUM(Q23:U25)</f>
        <v>0</v>
      </c>
      <c r="R26" s="1303"/>
      <c r="S26" s="1303"/>
      <c r="T26" s="1303"/>
      <c r="U26" s="1303"/>
      <c r="V26" s="1303">
        <f t="shared" ref="V26" si="2">SUM(V23:Z25)</f>
        <v>0</v>
      </c>
      <c r="W26" s="1303"/>
      <c r="X26" s="1303"/>
      <c r="Y26" s="1303"/>
      <c r="Z26" s="1303"/>
      <c r="AA26" s="1303">
        <f t="shared" ref="AA26" si="3">SUM(AA23:AE25)</f>
        <v>0</v>
      </c>
      <c r="AB26" s="1303"/>
      <c r="AC26" s="1303"/>
      <c r="AD26" s="1303"/>
      <c r="AE26" s="1303"/>
      <c r="AF26" s="1303">
        <f t="shared" ref="AF26" si="4">SUM(AF23:AJ25)</f>
        <v>0</v>
      </c>
      <c r="AG26" s="1303"/>
      <c r="AH26" s="1303"/>
      <c r="AI26" s="1303"/>
      <c r="AJ26" s="1303"/>
      <c r="AK26" s="1303">
        <f>SUM(AK23:AO25)</f>
        <v>0</v>
      </c>
      <c r="AL26" s="1303"/>
      <c r="AM26" s="1303"/>
      <c r="AN26" s="1303"/>
      <c r="AO26" s="1304"/>
      <c r="AS26" s="214">
        <v>3</v>
      </c>
      <c r="AT26" s="214"/>
      <c r="AU26" s="214"/>
      <c r="AV26" s="214">
        <f>COUNTIFS(生徒情報入力!$F$9:$F$158,調査5.12!$AU$22,生徒情報入力!$L$9:$L$158,調査5.12!AV$23,生徒情報入力!$K$9:$K$158,調査5.12!$AS26)</f>
        <v>0</v>
      </c>
      <c r="AW26" s="214">
        <f>COUNTIFS(生徒情報入力!$F$9:$F$158,調査5.12!$AU$22,生徒情報入力!$L$9:$L$158,調査5.12!AW$23,生徒情報入力!$K$9:$K$158,調査5.12!$AS26)</f>
        <v>0</v>
      </c>
      <c r="AX26" s="214">
        <f>COUNTIFS(生徒情報入力!$F$9:$F$158,調査5.12!$AU$22,生徒情報入力!$L$9:$L$158,調査5.12!AX$23,生徒情報入力!$K$9:$K$158,調査5.12!$AS26)</f>
        <v>0</v>
      </c>
      <c r="AY26" s="214">
        <f>COUNTIFS(生徒情報入力!$F$9:$F$158,調査5.12!$AU$22,生徒情報入力!$L$9:$L$158,調査5.12!AY$23,生徒情報入力!$K$9:$K$158,調査5.12!$AS26)</f>
        <v>0</v>
      </c>
      <c r="AZ26" s="214">
        <f>COUNTIFS(生徒情報入力!$F$9:$F$158,調査5.12!$AU$22,生徒情報入力!$L$9:$L$158,調査5.12!AZ$23,生徒情報入力!$K$9:$K$158,調査5.12!$AS26)</f>
        <v>0</v>
      </c>
      <c r="BA26" s="214"/>
      <c r="BB26" s="214"/>
      <c r="BC26" s="214">
        <f>COUNTIFS(生徒情報入力!$F$9:$F$158,調査5.12!$BB$22,生徒情報入力!$L$9:$L$158,調査5.12!BC$23,生徒情報入力!$K$9:$K$158,調査5.12!$AS26)</f>
        <v>0</v>
      </c>
      <c r="BD26" s="214">
        <f>COUNTIFS(生徒情報入力!$F$9:$F$158,調査5.12!$BB$22,生徒情報入力!$L$9:$L$158,調査5.12!BD$23,生徒情報入力!$K$9:$K$158,調査5.12!$AS26)</f>
        <v>0</v>
      </c>
      <c r="BE26" s="214">
        <f>COUNTIFS(生徒情報入力!$F$9:$F$158,調査5.12!$BB$22,生徒情報入力!$L$9:$L$158,調査5.12!BE$23,生徒情報入力!$K$9:$K$158,調査5.12!$AS26)</f>
        <v>0</v>
      </c>
      <c r="BF26" s="214">
        <f>COUNTIFS(生徒情報入力!$F$9:$F$158,調査5.12!$BB$22,生徒情報入力!$L$9:$L$158,調査5.12!BF$23,生徒情報入力!$K$9:$K$158,調査5.12!$AS26)</f>
        <v>0</v>
      </c>
      <c r="BG26" s="214">
        <f>COUNTIFS(生徒情報入力!$F$9:$F$158,調査5.12!$BB$22,生徒情報入力!$L$9:$L$158,調査5.12!BG$23,生徒情報入力!$K$9:$K$158,調査5.12!$AS26)</f>
        <v>0</v>
      </c>
      <c r="BH26" s="214"/>
      <c r="BI26" s="214"/>
    </row>
    <row r="27" spans="3:61" s="194" customFormat="1" ht="36" customHeight="1" thickTop="1">
      <c r="C27" s="1305" t="s">
        <v>2583</v>
      </c>
      <c r="D27" s="1306"/>
      <c r="E27" s="1306"/>
      <c r="F27" s="1306"/>
      <c r="G27" s="1311" t="s">
        <v>2951</v>
      </c>
      <c r="H27" s="1311"/>
      <c r="I27" s="1311"/>
      <c r="J27" s="1311"/>
      <c r="K27" s="1311"/>
      <c r="L27" s="1311">
        <f>BC24</f>
        <v>0</v>
      </c>
      <c r="M27" s="1311"/>
      <c r="N27" s="1311"/>
      <c r="O27" s="1311"/>
      <c r="P27" s="1311"/>
      <c r="Q27" s="1311">
        <f>BD24</f>
        <v>0</v>
      </c>
      <c r="R27" s="1311"/>
      <c r="S27" s="1311"/>
      <c r="T27" s="1311"/>
      <c r="U27" s="1311"/>
      <c r="V27" s="1311">
        <f>BE24</f>
        <v>0</v>
      </c>
      <c r="W27" s="1311"/>
      <c r="X27" s="1311"/>
      <c r="Y27" s="1311"/>
      <c r="Z27" s="1311"/>
      <c r="AA27" s="1311">
        <f>BF24</f>
        <v>0</v>
      </c>
      <c r="AB27" s="1311"/>
      <c r="AC27" s="1311"/>
      <c r="AD27" s="1311"/>
      <c r="AE27" s="1311"/>
      <c r="AF27" s="1311">
        <f>BG24</f>
        <v>0</v>
      </c>
      <c r="AG27" s="1311"/>
      <c r="AH27" s="1311"/>
      <c r="AI27" s="1311"/>
      <c r="AJ27" s="1311"/>
      <c r="AK27" s="1311">
        <f>SUM(L27:AJ27)</f>
        <v>0</v>
      </c>
      <c r="AL27" s="1311"/>
      <c r="AM27" s="1311"/>
      <c r="AN27" s="1311"/>
      <c r="AO27" s="1312"/>
    </row>
    <row r="28" spans="3:61" s="194" customFormat="1" ht="36" customHeight="1">
      <c r="C28" s="1307"/>
      <c r="D28" s="1308"/>
      <c r="E28" s="1308"/>
      <c r="F28" s="1308"/>
      <c r="G28" s="1244" t="s">
        <v>2952</v>
      </c>
      <c r="H28" s="1244"/>
      <c r="I28" s="1244"/>
      <c r="J28" s="1244"/>
      <c r="K28" s="1244"/>
      <c r="L28" s="1244">
        <f>BC25</f>
        <v>0</v>
      </c>
      <c r="M28" s="1244"/>
      <c r="N28" s="1244"/>
      <c r="O28" s="1244"/>
      <c r="P28" s="1244"/>
      <c r="Q28" s="1244">
        <f>BD25</f>
        <v>0</v>
      </c>
      <c r="R28" s="1244"/>
      <c r="S28" s="1244"/>
      <c r="T28" s="1244"/>
      <c r="U28" s="1244"/>
      <c r="V28" s="1244">
        <f>BE25</f>
        <v>0</v>
      </c>
      <c r="W28" s="1244"/>
      <c r="X28" s="1244"/>
      <c r="Y28" s="1244"/>
      <c r="Z28" s="1244"/>
      <c r="AA28" s="1244">
        <f>BF25</f>
        <v>0</v>
      </c>
      <c r="AB28" s="1244"/>
      <c r="AC28" s="1244"/>
      <c r="AD28" s="1244"/>
      <c r="AE28" s="1244"/>
      <c r="AF28" s="1244">
        <f>BG25</f>
        <v>0</v>
      </c>
      <c r="AG28" s="1244"/>
      <c r="AH28" s="1244"/>
      <c r="AI28" s="1244"/>
      <c r="AJ28" s="1244"/>
      <c r="AK28" s="1244">
        <f t="shared" ref="AK28:AK29" si="5">SUM(L28:AJ28)</f>
        <v>0</v>
      </c>
      <c r="AL28" s="1244"/>
      <c r="AM28" s="1244"/>
      <c r="AN28" s="1244"/>
      <c r="AO28" s="1245"/>
    </row>
    <row r="29" spans="3:61" s="194" customFormat="1" ht="36" customHeight="1">
      <c r="C29" s="1307"/>
      <c r="D29" s="1308"/>
      <c r="E29" s="1308"/>
      <c r="F29" s="1308"/>
      <c r="G29" s="1244" t="s">
        <v>2953</v>
      </c>
      <c r="H29" s="1244"/>
      <c r="I29" s="1244"/>
      <c r="J29" s="1244"/>
      <c r="K29" s="1244"/>
      <c r="L29" s="1244">
        <f>BC26</f>
        <v>0</v>
      </c>
      <c r="M29" s="1244"/>
      <c r="N29" s="1244"/>
      <c r="O29" s="1244"/>
      <c r="P29" s="1244"/>
      <c r="Q29" s="1244">
        <f>BD26</f>
        <v>0</v>
      </c>
      <c r="R29" s="1244"/>
      <c r="S29" s="1244"/>
      <c r="T29" s="1244"/>
      <c r="U29" s="1244"/>
      <c r="V29" s="1244">
        <f>BE26</f>
        <v>0</v>
      </c>
      <c r="W29" s="1244"/>
      <c r="X29" s="1244"/>
      <c r="Y29" s="1244"/>
      <c r="Z29" s="1244"/>
      <c r="AA29" s="1244">
        <f>BF26</f>
        <v>0</v>
      </c>
      <c r="AB29" s="1244"/>
      <c r="AC29" s="1244"/>
      <c r="AD29" s="1244"/>
      <c r="AE29" s="1244"/>
      <c r="AF29" s="1244">
        <f>BG26</f>
        <v>0</v>
      </c>
      <c r="AG29" s="1244"/>
      <c r="AH29" s="1244"/>
      <c r="AI29" s="1244"/>
      <c r="AJ29" s="1244"/>
      <c r="AK29" s="1244">
        <f t="shared" si="5"/>
        <v>0</v>
      </c>
      <c r="AL29" s="1244"/>
      <c r="AM29" s="1244"/>
      <c r="AN29" s="1244"/>
      <c r="AO29" s="1245"/>
    </row>
    <row r="30" spans="3:61" s="194" customFormat="1" ht="36" customHeight="1" thickBot="1">
      <c r="C30" s="1309"/>
      <c r="D30" s="1310"/>
      <c r="E30" s="1310"/>
      <c r="F30" s="1310"/>
      <c r="G30" s="1303" t="s">
        <v>1988</v>
      </c>
      <c r="H30" s="1303"/>
      <c r="I30" s="1303"/>
      <c r="J30" s="1303"/>
      <c r="K30" s="1303"/>
      <c r="L30" s="1303">
        <f>SUM(L27:P29)</f>
        <v>0</v>
      </c>
      <c r="M30" s="1303"/>
      <c r="N30" s="1303"/>
      <c r="O30" s="1303"/>
      <c r="P30" s="1303"/>
      <c r="Q30" s="1303">
        <f t="shared" ref="Q30" si="6">SUM(Q27:U29)</f>
        <v>0</v>
      </c>
      <c r="R30" s="1303"/>
      <c r="S30" s="1303"/>
      <c r="T30" s="1303"/>
      <c r="U30" s="1303"/>
      <c r="V30" s="1303">
        <f t="shared" ref="V30" si="7">SUM(V27:Z29)</f>
        <v>0</v>
      </c>
      <c r="W30" s="1303"/>
      <c r="X30" s="1303"/>
      <c r="Y30" s="1303"/>
      <c r="Z30" s="1303"/>
      <c r="AA30" s="1303">
        <f t="shared" ref="AA30" si="8">SUM(AA27:AE29)</f>
        <v>0</v>
      </c>
      <c r="AB30" s="1303"/>
      <c r="AC30" s="1303"/>
      <c r="AD30" s="1303"/>
      <c r="AE30" s="1303"/>
      <c r="AF30" s="1303">
        <f t="shared" ref="AF30" si="9">SUM(AF27:AJ29)</f>
        <v>0</v>
      </c>
      <c r="AG30" s="1303"/>
      <c r="AH30" s="1303"/>
      <c r="AI30" s="1303"/>
      <c r="AJ30" s="1303"/>
      <c r="AK30" s="1303">
        <f>SUM(AK27:AO29)</f>
        <v>0</v>
      </c>
      <c r="AL30" s="1303"/>
      <c r="AM30" s="1303"/>
      <c r="AN30" s="1303"/>
      <c r="AO30" s="1304"/>
    </row>
    <row r="31" spans="3:61" s="194" customFormat="1" ht="36" customHeight="1" thickTop="1" thickBot="1">
      <c r="C31" s="1299" t="s">
        <v>2954</v>
      </c>
      <c r="D31" s="1300"/>
      <c r="E31" s="1300"/>
      <c r="F31" s="1300"/>
      <c r="G31" s="1300"/>
      <c r="H31" s="1300"/>
      <c r="I31" s="1300"/>
      <c r="J31" s="1300"/>
      <c r="K31" s="1301"/>
      <c r="L31" s="1302">
        <f>L26+L30</f>
        <v>0</v>
      </c>
      <c r="M31" s="1302"/>
      <c r="N31" s="1302"/>
      <c r="O31" s="1302"/>
      <c r="P31" s="1302"/>
      <c r="Q31" s="1302">
        <f t="shared" ref="Q31" si="10">Q26+Q30</f>
        <v>0</v>
      </c>
      <c r="R31" s="1302"/>
      <c r="S31" s="1302"/>
      <c r="T31" s="1302"/>
      <c r="U31" s="1302"/>
      <c r="V31" s="1302">
        <f t="shared" ref="V31" si="11">V26+V30</f>
        <v>0</v>
      </c>
      <c r="W31" s="1302"/>
      <c r="X31" s="1302"/>
      <c r="Y31" s="1302"/>
      <c r="Z31" s="1302"/>
      <c r="AA31" s="1302">
        <f t="shared" ref="AA31" si="12">AA26+AA30</f>
        <v>0</v>
      </c>
      <c r="AB31" s="1302"/>
      <c r="AC31" s="1302"/>
      <c r="AD31" s="1302"/>
      <c r="AE31" s="1302"/>
      <c r="AF31" s="1302">
        <f t="shared" ref="AF31" si="13">AF26+AF30</f>
        <v>0</v>
      </c>
      <c r="AG31" s="1302"/>
      <c r="AH31" s="1302"/>
      <c r="AI31" s="1302"/>
      <c r="AJ31" s="1302"/>
      <c r="AK31" s="1302">
        <f t="shared" ref="AK31" si="14">AK26+AK30</f>
        <v>0</v>
      </c>
      <c r="AL31" s="1302"/>
      <c r="AM31" s="1302"/>
      <c r="AN31" s="1302"/>
      <c r="AO31" s="1313"/>
    </row>
    <row r="33" spans="3:42" s="194" customFormat="1" ht="15.75" customHeight="1"/>
    <row r="34" spans="3:42" s="194" customFormat="1" ht="17.25">
      <c r="L34" s="322" t="s">
        <v>0</v>
      </c>
      <c r="M34" s="322"/>
      <c r="N34" s="322"/>
      <c r="O34" s="1325">
        <v>27</v>
      </c>
      <c r="P34" s="1325"/>
      <c r="Q34" s="322" t="s">
        <v>1981</v>
      </c>
      <c r="R34" s="322"/>
      <c r="S34" s="322"/>
      <c r="T34" s="322"/>
      <c r="U34" s="322" t="s">
        <v>2955</v>
      </c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52"/>
    </row>
    <row r="35" spans="3:42" s="194" customFormat="1" ht="15.75" customHeight="1"/>
    <row r="36" spans="3:42" s="194" customFormat="1" ht="15.75" customHeight="1">
      <c r="C36" s="1288" t="s">
        <v>5</v>
      </c>
      <c r="D36" s="1288"/>
      <c r="E36" s="1288"/>
      <c r="F36" s="1288"/>
      <c r="G36" s="1288"/>
      <c r="H36" s="1288"/>
      <c r="I36" s="1288"/>
      <c r="J36" s="1288"/>
    </row>
    <row r="37" spans="3:42" s="194" customFormat="1" ht="15.75" customHeight="1">
      <c r="C37" s="1237">
        <f>C5</f>
        <v>0</v>
      </c>
      <c r="D37" s="1238"/>
      <c r="E37" s="1238"/>
      <c r="F37" s="1326" t="s">
        <v>6</v>
      </c>
      <c r="G37" s="1238">
        <f>G5</f>
        <v>0</v>
      </c>
      <c r="H37" s="1238"/>
      <c r="I37" s="1238"/>
      <c r="J37" s="1239"/>
    </row>
    <row r="38" spans="3:42" s="194" customFormat="1" ht="9.75" customHeight="1">
      <c r="C38" s="1293"/>
      <c r="D38" s="1228"/>
      <c r="E38" s="1228"/>
      <c r="F38" s="1327"/>
      <c r="G38" s="1228"/>
      <c r="H38" s="1228"/>
      <c r="I38" s="1228"/>
      <c r="J38" s="1290"/>
      <c r="AE38" s="1331" t="s">
        <v>2956</v>
      </c>
      <c r="AF38" s="1332"/>
      <c r="AG38" s="1332"/>
      <c r="AH38" s="1332"/>
      <c r="AI38" s="1332"/>
      <c r="AJ38" s="1332"/>
      <c r="AK38" s="1332"/>
      <c r="AL38" s="1332"/>
      <c r="AM38" s="1332"/>
      <c r="AN38" s="1332"/>
      <c r="AO38" s="1332"/>
      <c r="AP38" s="1332"/>
    </row>
    <row r="39" spans="3:42" s="194" customFormat="1" ht="9.75" customHeight="1">
      <c r="C39" s="1328"/>
      <c r="D39" s="1328"/>
      <c r="E39" s="1328"/>
      <c r="G39" s="1328"/>
      <c r="H39" s="1328"/>
      <c r="I39" s="1328"/>
      <c r="J39" s="323"/>
      <c r="AE39" s="1332"/>
      <c r="AF39" s="1332"/>
      <c r="AG39" s="1332"/>
      <c r="AH39" s="1332"/>
      <c r="AI39" s="1332"/>
      <c r="AJ39" s="1332"/>
      <c r="AK39" s="1332"/>
      <c r="AL39" s="1332"/>
      <c r="AM39" s="1332"/>
      <c r="AN39" s="1332"/>
      <c r="AO39" s="1332"/>
      <c r="AP39" s="1332"/>
    </row>
    <row r="40" spans="3:42" s="194" customFormat="1" ht="15.75" customHeight="1">
      <c r="C40" s="1329"/>
      <c r="D40" s="1329"/>
      <c r="E40" s="1329"/>
      <c r="F40" s="353"/>
      <c r="G40" s="1329"/>
      <c r="H40" s="1329"/>
      <c r="I40" s="1329"/>
      <c r="J40" s="323"/>
    </row>
    <row r="41" spans="3:42" s="194" customFormat="1" ht="33" customHeight="1">
      <c r="U41" s="1281" t="s">
        <v>1966</v>
      </c>
      <c r="V41" s="1314"/>
      <c r="W41" s="1314"/>
      <c r="X41" s="1314"/>
      <c r="Y41" s="1314"/>
      <c r="Z41" s="1315"/>
      <c r="AA41" s="1316" t="str">
        <f>AA9</f>
        <v/>
      </c>
      <c r="AB41" s="1317"/>
      <c r="AC41" s="1317"/>
      <c r="AD41" s="1317"/>
      <c r="AE41" s="1317"/>
      <c r="AF41" s="1317"/>
      <c r="AG41" s="1317"/>
      <c r="AH41" s="1317"/>
      <c r="AI41" s="1317"/>
      <c r="AJ41" s="1317"/>
      <c r="AK41" s="1317"/>
      <c r="AL41" s="1317"/>
      <c r="AM41" s="1317"/>
      <c r="AN41" s="1317"/>
      <c r="AO41" s="1317"/>
      <c r="AP41" s="326"/>
    </row>
    <row r="42" spans="3:42" s="194" customFormat="1" ht="33" customHeight="1">
      <c r="U42" s="1318" t="s">
        <v>2935</v>
      </c>
      <c r="V42" s="1319"/>
      <c r="W42" s="1319"/>
      <c r="X42" s="1319"/>
      <c r="Y42" s="1319"/>
      <c r="Z42" s="1243"/>
      <c r="AA42" s="1320">
        <f>AA10</f>
        <v>0</v>
      </c>
      <c r="AB42" s="1321"/>
      <c r="AC42" s="1321"/>
      <c r="AD42" s="1321"/>
      <c r="AE42" s="1321"/>
      <c r="AF42" s="1321"/>
      <c r="AG42" s="1321"/>
      <c r="AH42" s="1321"/>
      <c r="AI42" s="1321"/>
      <c r="AJ42" s="1321"/>
      <c r="AK42" s="1321"/>
      <c r="AL42" s="1321"/>
      <c r="AM42" s="1321"/>
      <c r="AN42" s="1321"/>
      <c r="AO42" s="1322" t="s">
        <v>2645</v>
      </c>
      <c r="AP42" s="1323"/>
    </row>
    <row r="43" spans="3:42" s="194" customFormat="1" ht="15.75" customHeight="1"/>
    <row r="44" spans="3:42" s="194" customFormat="1" ht="15.75" customHeight="1">
      <c r="D44" s="194" t="s">
        <v>2936</v>
      </c>
      <c r="M44" s="1324">
        <v>5</v>
      </c>
      <c r="N44" s="1324"/>
      <c r="O44" s="233" t="s">
        <v>3</v>
      </c>
      <c r="P44" s="1324">
        <v>12</v>
      </c>
      <c r="Q44" s="1324"/>
      <c r="R44" s="233" t="s">
        <v>4</v>
      </c>
      <c r="S44" s="233"/>
      <c r="T44" s="233" t="s">
        <v>2957</v>
      </c>
      <c r="U44" s="354" t="s">
        <v>2446</v>
      </c>
      <c r="V44" s="194" t="s">
        <v>2958</v>
      </c>
      <c r="W44" s="194" t="s">
        <v>2959</v>
      </c>
    </row>
    <row r="45" spans="3:42" s="194" customFormat="1" ht="15.75" customHeight="1">
      <c r="M45" s="194" t="s">
        <v>2960</v>
      </c>
    </row>
    <row r="46" spans="3:42" s="194" customFormat="1" ht="15.75" customHeight="1">
      <c r="M46" s="194" t="s">
        <v>2961</v>
      </c>
    </row>
    <row r="47" spans="3:42" s="194" customFormat="1" ht="15.75" customHeight="1">
      <c r="M47" s="587"/>
    </row>
    <row r="48" spans="3:42" s="194" customFormat="1" ht="15.75" customHeight="1">
      <c r="D48" s="194" t="s">
        <v>2941</v>
      </c>
      <c r="M48" s="194" t="s">
        <v>2942</v>
      </c>
    </row>
    <row r="49" spans="4:50" s="194" customFormat="1" ht="15.75" customHeight="1"/>
    <row r="50" spans="4:50" s="194" customFormat="1" ht="15.75" customHeight="1">
      <c r="D50" s="194" t="s">
        <v>2962</v>
      </c>
    </row>
    <row r="51" spans="4:50" s="194" customFormat="1" ht="15.75" customHeight="1"/>
    <row r="52" spans="4:50" s="194" customFormat="1" ht="15.75" customHeight="1">
      <c r="D52" s="194" t="s">
        <v>2963</v>
      </c>
      <c r="L52" s="1237">
        <f>SUM(AS56:AV56)</f>
        <v>0</v>
      </c>
      <c r="M52" s="1238"/>
      <c r="N52" s="1238"/>
      <c r="O52" s="1238"/>
      <c r="P52" s="1239"/>
    </row>
    <row r="53" spans="4:50" s="194" customFormat="1" ht="15.75" customHeight="1">
      <c r="L53" s="1293"/>
      <c r="M53" s="1228"/>
      <c r="N53" s="1228"/>
      <c r="O53" s="1228"/>
      <c r="P53" s="1290"/>
      <c r="Q53" s="194" t="s">
        <v>2964</v>
      </c>
    </row>
    <row r="54" spans="4:50" s="194" customFormat="1" ht="9.75" customHeight="1"/>
    <row r="55" spans="4:50" s="194" customFormat="1" ht="15.75" customHeight="1">
      <c r="D55" s="194" t="s">
        <v>2965</v>
      </c>
      <c r="L55" s="1318" t="s">
        <v>2966</v>
      </c>
      <c r="M55" s="1337"/>
      <c r="N55" s="1337"/>
      <c r="O55" s="1337"/>
      <c r="P55" s="1338"/>
      <c r="Q55" s="1318" t="s">
        <v>3119</v>
      </c>
      <c r="R55" s="1337"/>
      <c r="S55" s="1337"/>
      <c r="T55" s="1337"/>
      <c r="U55" s="1338"/>
      <c r="V55" s="1318" t="s">
        <v>2772</v>
      </c>
      <c r="W55" s="1337"/>
      <c r="X55" s="1337"/>
      <c r="Y55" s="1337"/>
      <c r="Z55" s="1338"/>
      <c r="AA55" s="1318" t="s">
        <v>2835</v>
      </c>
      <c r="AB55" s="1337"/>
      <c r="AC55" s="1337"/>
      <c r="AD55" s="1337"/>
      <c r="AE55" s="1338"/>
      <c r="AF55" s="1229"/>
      <c r="AG55" s="1230"/>
      <c r="AH55" s="1230"/>
      <c r="AI55" s="1230"/>
      <c r="AJ55" s="1230"/>
      <c r="AS55" s="259" t="s">
        <v>3124</v>
      </c>
      <c r="AT55" s="259" t="s">
        <v>3125</v>
      </c>
      <c r="AU55" s="259" t="s">
        <v>3126</v>
      </c>
      <c r="AV55" s="259" t="s">
        <v>3120</v>
      </c>
      <c r="AW55" s="259"/>
      <c r="AX55" s="259"/>
    </row>
    <row r="56" spans="4:50" s="194" customFormat="1" ht="15.75" customHeight="1">
      <c r="L56" s="1237">
        <f>AS56</f>
        <v>0</v>
      </c>
      <c r="M56" s="1238"/>
      <c r="N56" s="1238"/>
      <c r="O56" s="1238"/>
      <c r="P56" s="1239"/>
      <c r="Q56" s="1237">
        <f>AT56</f>
        <v>0</v>
      </c>
      <c r="R56" s="1238"/>
      <c r="S56" s="1238"/>
      <c r="T56" s="1238"/>
      <c r="U56" s="1239"/>
      <c r="V56" s="1237">
        <f>AU56</f>
        <v>0</v>
      </c>
      <c r="W56" s="1238"/>
      <c r="X56" s="1238"/>
      <c r="Y56" s="1238"/>
      <c r="Z56" s="1239"/>
      <c r="AA56" s="1237">
        <f>AV56</f>
        <v>0</v>
      </c>
      <c r="AB56" s="1238"/>
      <c r="AC56" s="1238"/>
      <c r="AD56" s="1238"/>
      <c r="AE56" s="1239"/>
      <c r="AF56" s="1272"/>
      <c r="AG56" s="1269"/>
      <c r="AH56" s="1269"/>
      <c r="AI56" s="1269"/>
      <c r="AJ56" s="1269"/>
      <c r="AS56" s="259">
        <f>COUNTIF(基本情報入力!$F21:$F30,L55)</f>
        <v>0</v>
      </c>
      <c r="AT56" s="259">
        <f>COUNTIF(基本情報入力!$F21:$F30,Q55)</f>
        <v>0</v>
      </c>
      <c r="AU56" s="259">
        <f>COUNTIF(基本情報入力!$F21:$F30,V55)</f>
        <v>0</v>
      </c>
      <c r="AV56" s="259">
        <f>COUNTIF(基本情報入力!$F21:$F30,AA55)</f>
        <v>0</v>
      </c>
      <c r="AW56" s="259"/>
      <c r="AX56" s="259"/>
    </row>
    <row r="57" spans="4:50" s="194" customFormat="1" ht="15.75" customHeight="1">
      <c r="L57" s="1293"/>
      <c r="M57" s="1228"/>
      <c r="N57" s="1228"/>
      <c r="O57" s="1228"/>
      <c r="P57" s="1290"/>
      <c r="Q57" s="1293"/>
      <c r="R57" s="1228"/>
      <c r="S57" s="1228"/>
      <c r="T57" s="1228"/>
      <c r="U57" s="1290"/>
      <c r="V57" s="1293"/>
      <c r="W57" s="1228"/>
      <c r="X57" s="1228"/>
      <c r="Y57" s="1228"/>
      <c r="Z57" s="1290"/>
      <c r="AA57" s="1293"/>
      <c r="AB57" s="1228"/>
      <c r="AC57" s="1228"/>
      <c r="AD57" s="1228"/>
      <c r="AE57" s="1290"/>
      <c r="AF57" s="1272"/>
      <c r="AG57" s="1269"/>
      <c r="AH57" s="1269"/>
      <c r="AI57" s="1269"/>
      <c r="AJ57" s="1269"/>
      <c r="AS57" s="259"/>
      <c r="AT57" s="259"/>
      <c r="AU57" s="259"/>
      <c r="AV57" s="259"/>
      <c r="AW57" s="259"/>
      <c r="AX57" s="259"/>
    </row>
    <row r="58" spans="4:50" s="194" customFormat="1" ht="9.75" customHeight="1">
      <c r="AS58" s="259"/>
      <c r="AT58" s="259"/>
      <c r="AU58" s="259"/>
      <c r="AV58" s="259"/>
      <c r="AW58" s="259"/>
      <c r="AX58" s="259"/>
    </row>
    <row r="59" spans="4:50" s="194" customFormat="1" ht="15.75" customHeight="1">
      <c r="D59" s="194" t="s">
        <v>2967</v>
      </c>
      <c r="L59" s="1318" t="s">
        <v>2968</v>
      </c>
      <c r="M59" s="1337"/>
      <c r="N59" s="1337"/>
      <c r="O59" s="1337"/>
      <c r="P59" s="1338"/>
      <c r="Q59" s="1318" t="s">
        <v>2969</v>
      </c>
      <c r="R59" s="1337"/>
      <c r="S59" s="1337"/>
      <c r="T59" s="1337"/>
      <c r="U59" s="1338"/>
      <c r="AS59" s="259" t="s">
        <v>3128</v>
      </c>
      <c r="AT59" s="259" t="s">
        <v>3129</v>
      </c>
      <c r="AU59" s="259"/>
      <c r="AV59" s="259"/>
      <c r="AW59" s="259"/>
      <c r="AX59" s="259"/>
    </row>
    <row r="60" spans="4:50" s="194" customFormat="1" ht="15.75" customHeight="1">
      <c r="L60" s="1237">
        <f>AS60</f>
        <v>0</v>
      </c>
      <c r="M60" s="1238"/>
      <c r="N60" s="1238"/>
      <c r="O60" s="1238"/>
      <c r="P60" s="1239"/>
      <c r="Q60" s="1237">
        <f>AT60</f>
        <v>0</v>
      </c>
      <c r="R60" s="1238"/>
      <c r="S60" s="1238"/>
      <c r="T60" s="1238"/>
      <c r="U60" s="1239"/>
      <c r="AS60" s="259">
        <f>COUNTIF(基本情報入力!$E21:$E30,調査5.12!AS59)</f>
        <v>0</v>
      </c>
      <c r="AT60" s="259">
        <f>COUNTIF(基本情報入力!$E21:$E30,調査5.12!AT59)</f>
        <v>0</v>
      </c>
      <c r="AU60" s="259"/>
      <c r="AV60" s="259"/>
      <c r="AW60" s="259"/>
      <c r="AX60" s="259"/>
    </row>
    <row r="61" spans="4:50" s="194" customFormat="1" ht="15.75" customHeight="1">
      <c r="L61" s="1293"/>
      <c r="M61" s="1228"/>
      <c r="N61" s="1228"/>
      <c r="O61" s="1228"/>
      <c r="P61" s="1290"/>
      <c r="Q61" s="1293"/>
      <c r="R61" s="1228"/>
      <c r="S61" s="1228"/>
      <c r="T61" s="1228"/>
      <c r="U61" s="1290"/>
      <c r="AS61" s="259"/>
      <c r="AT61" s="259"/>
      <c r="AU61" s="259"/>
      <c r="AV61" s="259"/>
      <c r="AW61" s="259"/>
      <c r="AX61" s="259"/>
    </row>
    <row r="62" spans="4:50" s="194" customFormat="1" ht="9.75" customHeight="1">
      <c r="AS62" s="259"/>
      <c r="AT62" s="259"/>
      <c r="AU62" s="259"/>
      <c r="AV62" s="259"/>
      <c r="AW62" s="259"/>
      <c r="AX62" s="259"/>
    </row>
    <row r="63" spans="4:50" s="194" customFormat="1" ht="15.75" customHeight="1">
      <c r="D63" s="194" t="s">
        <v>2970</v>
      </c>
      <c r="L63" s="1318" t="s">
        <v>2971</v>
      </c>
      <c r="M63" s="1337"/>
      <c r="N63" s="1337"/>
      <c r="O63" s="1337"/>
      <c r="P63" s="1338"/>
      <c r="Q63" s="1318" t="s">
        <v>2972</v>
      </c>
      <c r="R63" s="1337"/>
      <c r="S63" s="1337"/>
      <c r="T63" s="1337"/>
      <c r="U63" s="1338"/>
      <c r="V63" s="1318" t="s">
        <v>2973</v>
      </c>
      <c r="W63" s="1337"/>
      <c r="X63" s="1337"/>
      <c r="Y63" s="1337"/>
      <c r="Z63" s="1338"/>
      <c r="AS63" s="259" t="s">
        <v>3130</v>
      </c>
      <c r="AT63" s="259" t="s">
        <v>3131</v>
      </c>
      <c r="AU63" s="259" t="s">
        <v>3132</v>
      </c>
      <c r="AV63" s="259"/>
      <c r="AW63" s="259"/>
      <c r="AX63" s="259"/>
    </row>
    <row r="64" spans="4:50" s="194" customFormat="1" ht="15.75" customHeight="1">
      <c r="L64" s="1237">
        <f>AS64</f>
        <v>0</v>
      </c>
      <c r="M64" s="1238"/>
      <c r="N64" s="1238"/>
      <c r="O64" s="1238"/>
      <c r="P64" s="1239"/>
      <c r="Q64" s="1237">
        <f>AT64</f>
        <v>0</v>
      </c>
      <c r="R64" s="1238"/>
      <c r="S64" s="1238"/>
      <c r="T64" s="1238"/>
      <c r="U64" s="1239"/>
      <c r="V64" s="1237">
        <f>AU64</f>
        <v>0</v>
      </c>
      <c r="W64" s="1238"/>
      <c r="X64" s="1238"/>
      <c r="Y64" s="1238"/>
      <c r="Z64" s="1239"/>
      <c r="AS64" s="259">
        <f>COUNTIF(基本情報入力!$G21:$G30,調査5.12!L63)</f>
        <v>0</v>
      </c>
      <c r="AT64" s="259">
        <f>COUNTIF(基本情報入力!$G21:$G30,調査5.12!Q63)</f>
        <v>0</v>
      </c>
      <c r="AU64" s="259">
        <f>COUNTIF(基本情報入力!$G21:$G30,調査5.12!V63)</f>
        <v>0</v>
      </c>
      <c r="AV64" s="259"/>
      <c r="AW64" s="259"/>
      <c r="AX64" s="259"/>
    </row>
    <row r="65" spans="2:50" s="194" customFormat="1" ht="15.75" customHeight="1">
      <c r="L65" s="1293"/>
      <c r="M65" s="1228"/>
      <c r="N65" s="1228"/>
      <c r="O65" s="1228"/>
      <c r="P65" s="1290"/>
      <c r="Q65" s="1293"/>
      <c r="R65" s="1228"/>
      <c r="S65" s="1228"/>
      <c r="T65" s="1228"/>
      <c r="U65" s="1290"/>
      <c r="V65" s="1293"/>
      <c r="W65" s="1228"/>
      <c r="X65" s="1228"/>
      <c r="Y65" s="1228"/>
      <c r="Z65" s="1290"/>
      <c r="AS65" s="259"/>
      <c r="AT65" s="259"/>
      <c r="AU65" s="259"/>
      <c r="AV65" s="259"/>
      <c r="AW65" s="259"/>
      <c r="AX65" s="259"/>
    </row>
    <row r="66" spans="2:50" s="194" customFormat="1" ht="9.75" customHeight="1">
      <c r="AS66" s="259"/>
      <c r="AT66" s="259"/>
      <c r="AU66" s="259"/>
      <c r="AV66" s="259"/>
      <c r="AW66" s="259"/>
      <c r="AX66" s="259"/>
    </row>
    <row r="67" spans="2:50" s="194" customFormat="1" ht="15.75" customHeight="1">
      <c r="D67" s="194" t="s">
        <v>2974</v>
      </c>
      <c r="L67" s="1318" t="s">
        <v>2975</v>
      </c>
      <c r="M67" s="1337"/>
      <c r="N67" s="1337"/>
      <c r="O67" s="1337"/>
      <c r="P67" s="1338"/>
      <c r="Q67" s="1318" t="s">
        <v>2976</v>
      </c>
      <c r="R67" s="1337"/>
      <c r="S67" s="1337"/>
      <c r="T67" s="1337"/>
      <c r="U67" s="1338"/>
      <c r="V67" s="1318" t="s">
        <v>2977</v>
      </c>
      <c r="W67" s="1337"/>
      <c r="X67" s="1337"/>
      <c r="Y67" s="1337"/>
      <c r="Z67" s="1338"/>
      <c r="AA67" s="1318" t="s">
        <v>2978</v>
      </c>
      <c r="AB67" s="1337"/>
      <c r="AC67" s="1337"/>
      <c r="AD67" s="1337"/>
      <c r="AE67" s="1338"/>
      <c r="AF67" s="1318" t="s">
        <v>2979</v>
      </c>
      <c r="AG67" s="1337"/>
      <c r="AH67" s="1337"/>
      <c r="AI67" s="1337"/>
      <c r="AJ67" s="1338"/>
      <c r="AS67" s="259" t="s">
        <v>3133</v>
      </c>
      <c r="AT67" s="259" t="s">
        <v>3134</v>
      </c>
      <c r="AU67" s="259" t="s">
        <v>3135</v>
      </c>
      <c r="AV67" s="259" t="s">
        <v>3136</v>
      </c>
      <c r="AW67" s="259"/>
      <c r="AX67" s="259"/>
    </row>
    <row r="68" spans="2:50" s="194" customFormat="1" ht="15.75" customHeight="1">
      <c r="L68" s="1237">
        <f>L52-SUM(Q68:AJ69)</f>
        <v>0</v>
      </c>
      <c r="M68" s="1238"/>
      <c r="N68" s="1238"/>
      <c r="O68" s="1238"/>
      <c r="P68" s="1239"/>
      <c r="Q68" s="1237">
        <f>AS68</f>
        <v>0</v>
      </c>
      <c r="R68" s="1238"/>
      <c r="S68" s="1238"/>
      <c r="T68" s="1238"/>
      <c r="U68" s="1239"/>
      <c r="V68" s="1237">
        <f>AT68</f>
        <v>0</v>
      </c>
      <c r="W68" s="1238"/>
      <c r="X68" s="1238"/>
      <c r="Y68" s="1238"/>
      <c r="Z68" s="1239"/>
      <c r="AA68" s="1237">
        <f>AU68</f>
        <v>0</v>
      </c>
      <c r="AB68" s="1238"/>
      <c r="AC68" s="1238"/>
      <c r="AD68" s="1238"/>
      <c r="AE68" s="1239"/>
      <c r="AF68" s="1237">
        <f>AV68</f>
        <v>0</v>
      </c>
      <c r="AG68" s="1238"/>
      <c r="AH68" s="1238"/>
      <c r="AI68" s="1238"/>
      <c r="AJ68" s="1239"/>
      <c r="AS68" s="259">
        <f>COUNTIF(基本情報入力!$H21:$H30,調査5.12!Q67)</f>
        <v>0</v>
      </c>
      <c r="AT68" s="259">
        <f>COUNTIF(基本情報入力!$H21:$H30,調査5.12!V67)</f>
        <v>0</v>
      </c>
      <c r="AU68" s="259">
        <f>COUNTIF(基本情報入力!$H21:$H30,調査5.12!AA67)</f>
        <v>0</v>
      </c>
      <c r="AV68" s="259">
        <f>COUNTIF(基本情報入力!$H21:$H30,調査5.12!AF67)</f>
        <v>0</v>
      </c>
      <c r="AW68" s="259"/>
      <c r="AX68" s="259"/>
    </row>
    <row r="69" spans="2:50" s="194" customFormat="1" ht="15.75" customHeight="1">
      <c r="L69" s="1293"/>
      <c r="M69" s="1228"/>
      <c r="N69" s="1228"/>
      <c r="O69" s="1228"/>
      <c r="P69" s="1290"/>
      <c r="Q69" s="1293"/>
      <c r="R69" s="1228"/>
      <c r="S69" s="1228"/>
      <c r="T69" s="1228"/>
      <c r="U69" s="1290"/>
      <c r="V69" s="1293"/>
      <c r="W69" s="1228"/>
      <c r="X69" s="1228"/>
      <c r="Y69" s="1228"/>
      <c r="Z69" s="1290"/>
      <c r="AA69" s="1293"/>
      <c r="AB69" s="1228"/>
      <c r="AC69" s="1228"/>
      <c r="AD69" s="1228"/>
      <c r="AE69" s="1290"/>
      <c r="AF69" s="1293"/>
      <c r="AG69" s="1228"/>
      <c r="AH69" s="1228"/>
      <c r="AI69" s="1228"/>
      <c r="AJ69" s="1290"/>
      <c r="AS69" s="259"/>
      <c r="AT69" s="259"/>
      <c r="AU69" s="259"/>
      <c r="AV69" s="259"/>
      <c r="AW69" s="259"/>
      <c r="AX69" s="259"/>
    </row>
    <row r="70" spans="2:50" s="194" customFormat="1" ht="9.75" customHeight="1">
      <c r="AS70" s="259"/>
      <c r="AT70" s="259"/>
      <c r="AU70" s="259"/>
      <c r="AV70" s="259"/>
      <c r="AW70" s="259"/>
      <c r="AX70" s="259"/>
    </row>
    <row r="71" spans="2:50" s="194" customFormat="1" ht="15.75" customHeight="1">
      <c r="D71" s="194" t="s">
        <v>2980</v>
      </c>
      <c r="L71" s="1318" t="s">
        <v>2981</v>
      </c>
      <c r="M71" s="1337"/>
      <c r="N71" s="1337"/>
      <c r="O71" s="1337"/>
      <c r="P71" s="1338"/>
      <c r="Q71" s="1318" t="s">
        <v>2982</v>
      </c>
      <c r="R71" s="1337"/>
      <c r="S71" s="1337"/>
      <c r="T71" s="1337"/>
      <c r="U71" s="1338"/>
      <c r="V71" s="1318" t="s">
        <v>2983</v>
      </c>
      <c r="W71" s="1337"/>
      <c r="X71" s="1337"/>
      <c r="Y71" s="1337"/>
      <c r="Z71" s="1338"/>
      <c r="AA71" s="1318" t="s">
        <v>2984</v>
      </c>
      <c r="AB71" s="1337"/>
      <c r="AC71" s="1337"/>
      <c r="AD71" s="1337"/>
      <c r="AE71" s="1338"/>
      <c r="AF71" s="1318" t="s">
        <v>3137</v>
      </c>
      <c r="AG71" s="1337"/>
      <c r="AH71" s="1337"/>
      <c r="AI71" s="1337"/>
      <c r="AJ71" s="1338"/>
      <c r="AS71" s="259">
        <v>2</v>
      </c>
      <c r="AT71" s="259">
        <v>3</v>
      </c>
      <c r="AU71" s="259">
        <v>4</v>
      </c>
      <c r="AV71" s="259">
        <v>5</v>
      </c>
      <c r="AW71" s="259">
        <v>6</v>
      </c>
      <c r="AX71" s="259"/>
    </row>
    <row r="72" spans="2:50" s="194" customFormat="1" ht="15.75" customHeight="1">
      <c r="L72" s="1237">
        <f>AS72</f>
        <v>0</v>
      </c>
      <c r="M72" s="1238"/>
      <c r="N72" s="1238"/>
      <c r="O72" s="1238"/>
      <c r="P72" s="1239"/>
      <c r="Q72" s="1237">
        <f>AT72</f>
        <v>0</v>
      </c>
      <c r="R72" s="1238"/>
      <c r="S72" s="1238"/>
      <c r="T72" s="1238"/>
      <c r="U72" s="1239"/>
      <c r="V72" s="1237">
        <f>AU72</f>
        <v>0</v>
      </c>
      <c r="W72" s="1238"/>
      <c r="X72" s="1238"/>
      <c r="Y72" s="1238"/>
      <c r="Z72" s="1239"/>
      <c r="AA72" s="1237">
        <f>AV72</f>
        <v>0</v>
      </c>
      <c r="AB72" s="1238"/>
      <c r="AC72" s="1238"/>
      <c r="AD72" s="1238"/>
      <c r="AE72" s="1239"/>
      <c r="AF72" s="1237">
        <f>AW72</f>
        <v>0</v>
      </c>
      <c r="AG72" s="1238"/>
      <c r="AH72" s="1238"/>
      <c r="AI72" s="1238"/>
      <c r="AJ72" s="1239"/>
      <c r="AS72" s="259">
        <f>COUNTIF(基本情報入力!$I21:$I30,"&gt;=20")-COUNTIF(基本情報入力!$I21:$I30,"&gt;29")</f>
        <v>0</v>
      </c>
      <c r="AT72" s="259">
        <f>COUNTIF(基本情報入力!$I21:$I30,"&gt;=30")-COUNTIF(基本情報入力!$I21:$I30,"&gt;39")</f>
        <v>0</v>
      </c>
      <c r="AU72" s="259">
        <f>COUNTIF(基本情報入力!$I21:$I30,"&gt;=40")-COUNTIF(基本情報入力!$I21:$I30,"&gt;49")</f>
        <v>0</v>
      </c>
      <c r="AV72" s="259">
        <f>COUNTIF(基本情報入力!$I21:$I30,"&gt;=50")-COUNTIF(基本情報入力!$I21:$I30,"&gt;59")</f>
        <v>0</v>
      </c>
      <c r="AW72" s="259">
        <f>COUNTIF(基本情報入力!$I21:$I30,"&gt;=60")</f>
        <v>0</v>
      </c>
      <c r="AX72" s="259"/>
    </row>
    <row r="73" spans="2:50" s="194" customFormat="1" ht="15.75" customHeight="1">
      <c r="L73" s="1293"/>
      <c r="M73" s="1228"/>
      <c r="N73" s="1228"/>
      <c r="O73" s="1228"/>
      <c r="P73" s="1290"/>
      <c r="Q73" s="1293"/>
      <c r="R73" s="1228"/>
      <c r="S73" s="1228"/>
      <c r="T73" s="1228"/>
      <c r="U73" s="1290"/>
      <c r="V73" s="1293"/>
      <c r="W73" s="1228"/>
      <c r="X73" s="1228"/>
      <c r="Y73" s="1228"/>
      <c r="Z73" s="1290"/>
      <c r="AA73" s="1293"/>
      <c r="AB73" s="1228"/>
      <c r="AC73" s="1228"/>
      <c r="AD73" s="1228"/>
      <c r="AE73" s="1290"/>
      <c r="AF73" s="1293"/>
      <c r="AG73" s="1228"/>
      <c r="AH73" s="1228"/>
      <c r="AI73" s="1228"/>
      <c r="AJ73" s="1290"/>
    </row>
    <row r="74" spans="2:50" s="194" customFormat="1" ht="9.75" customHeight="1"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  <c r="AA74" s="323"/>
      <c r="AB74" s="323"/>
      <c r="AC74" s="323"/>
      <c r="AD74" s="323"/>
      <c r="AE74" s="323"/>
      <c r="AF74" s="323"/>
      <c r="AG74" s="323"/>
      <c r="AH74" s="323"/>
      <c r="AI74" s="323"/>
      <c r="AJ74" s="323"/>
    </row>
    <row r="75" spans="2:50" s="194" customFormat="1" ht="15.75" customHeight="1">
      <c r="D75" s="194" t="s">
        <v>2985</v>
      </c>
      <c r="Y75" s="1237"/>
      <c r="Z75" s="1238"/>
      <c r="AA75" s="1238"/>
      <c r="AB75" s="1238"/>
      <c r="AC75" s="1239"/>
    </row>
    <row r="76" spans="2:50" s="194" customFormat="1" ht="15.75" customHeight="1">
      <c r="Y76" s="1293"/>
      <c r="Z76" s="1228"/>
      <c r="AA76" s="1228"/>
      <c r="AB76" s="1228"/>
      <c r="AC76" s="1290"/>
      <c r="AD76" s="194" t="s">
        <v>2964</v>
      </c>
    </row>
    <row r="77" spans="2:50" s="194" customFormat="1" ht="15.75" customHeight="1">
      <c r="Y77" s="588" t="s">
        <v>3138</v>
      </c>
    </row>
    <row r="78" spans="2:50" s="194" customFormat="1" ht="15.75" customHeight="1"/>
    <row r="79" spans="2:50" s="194" customFormat="1" ht="15.75" customHeight="1">
      <c r="B79" s="194" t="s">
        <v>2986</v>
      </c>
    </row>
    <row r="80" spans="2:50" s="194" customFormat="1" ht="15.75" customHeight="1">
      <c r="D80" s="351" t="s">
        <v>2037</v>
      </c>
      <c r="I80" s="351" t="s">
        <v>2038</v>
      </c>
    </row>
    <row r="81" spans="4:9" s="194" customFormat="1" ht="15.75" customHeight="1">
      <c r="D81" s="351" t="s">
        <v>3113</v>
      </c>
      <c r="I81" s="351" t="s">
        <v>3117</v>
      </c>
    </row>
    <row r="82" spans="4:9" s="194" customFormat="1" ht="15.75" customHeight="1">
      <c r="D82" s="351" t="s">
        <v>2772</v>
      </c>
      <c r="I82" s="351" t="s">
        <v>2039</v>
      </c>
    </row>
    <row r="83" spans="4:9" s="194" customFormat="1" ht="15.75" customHeight="1">
      <c r="D83" s="351" t="s">
        <v>3120</v>
      </c>
      <c r="I83" s="351" t="s">
        <v>3121</v>
      </c>
    </row>
    <row r="84" spans="4:9" s="194" customFormat="1" ht="15.75" customHeight="1">
      <c r="D84" s="351"/>
      <c r="I84" s="351"/>
    </row>
    <row r="85" spans="4:9" s="194" customFormat="1" ht="15.75" customHeight="1"/>
    <row r="86" spans="4:9" s="194" customFormat="1" ht="15.75" customHeight="1"/>
  </sheetData>
  <sheetProtection password="F282" sheet="1" objects="1" scenarios="1"/>
  <mergeCells count="149">
    <mergeCell ref="Y75:AC76"/>
    <mergeCell ref="L72:P73"/>
    <mergeCell ref="Q72:U73"/>
    <mergeCell ref="V72:Z73"/>
    <mergeCell ref="AA72:AE73"/>
    <mergeCell ref="AF72:AJ73"/>
    <mergeCell ref="L71:P71"/>
    <mergeCell ref="Q71:U71"/>
    <mergeCell ref="V71:Z71"/>
    <mergeCell ref="AA71:AE71"/>
    <mergeCell ref="AF71:AJ71"/>
    <mergeCell ref="AA67:AE67"/>
    <mergeCell ref="AF67:AJ67"/>
    <mergeCell ref="L68:P69"/>
    <mergeCell ref="Q68:U69"/>
    <mergeCell ref="V68:Z69"/>
    <mergeCell ref="AA68:AE69"/>
    <mergeCell ref="AF68:AJ69"/>
    <mergeCell ref="V63:Z63"/>
    <mergeCell ref="L64:P65"/>
    <mergeCell ref="Q64:U65"/>
    <mergeCell ref="V64:Z65"/>
    <mergeCell ref="L67:P67"/>
    <mergeCell ref="Q67:U67"/>
    <mergeCell ref="V67:Z67"/>
    <mergeCell ref="L59:P59"/>
    <mergeCell ref="Q59:U59"/>
    <mergeCell ref="L60:P61"/>
    <mergeCell ref="Q60:U61"/>
    <mergeCell ref="L63:P63"/>
    <mergeCell ref="Q63:U63"/>
    <mergeCell ref="AF55:AJ55"/>
    <mergeCell ref="L56:P57"/>
    <mergeCell ref="Q56:U57"/>
    <mergeCell ref="V56:Z57"/>
    <mergeCell ref="AA56:AE57"/>
    <mergeCell ref="AF56:AJ57"/>
    <mergeCell ref="U41:Z41"/>
    <mergeCell ref="AA41:AO41"/>
    <mergeCell ref="O34:P34"/>
    <mergeCell ref="C36:J36"/>
    <mergeCell ref="C37:E38"/>
    <mergeCell ref="F37:F38"/>
    <mergeCell ref="G37:J38"/>
    <mergeCell ref="L52:P53"/>
    <mergeCell ref="L55:P55"/>
    <mergeCell ref="Q55:U55"/>
    <mergeCell ref="V55:Z55"/>
    <mergeCell ref="AA55:AE55"/>
    <mergeCell ref="U42:Z42"/>
    <mergeCell ref="AA42:AN42"/>
    <mergeCell ref="AO42:AP42"/>
    <mergeCell ref="M44:N44"/>
    <mergeCell ref="P44:Q44"/>
    <mergeCell ref="O2:P2"/>
    <mergeCell ref="C4:J4"/>
    <mergeCell ref="C5:E6"/>
    <mergeCell ref="F5:F6"/>
    <mergeCell ref="G5:J6"/>
    <mergeCell ref="C7:E8"/>
    <mergeCell ref="G7:J8"/>
    <mergeCell ref="AE38:AP39"/>
    <mergeCell ref="C39:E40"/>
    <mergeCell ref="G39:I40"/>
    <mergeCell ref="C22:F22"/>
    <mergeCell ref="G22:K22"/>
    <mergeCell ref="L22:P22"/>
    <mergeCell ref="Q22:U22"/>
    <mergeCell ref="V22:Z22"/>
    <mergeCell ref="AA22:AE22"/>
    <mergeCell ref="AF22:AJ22"/>
    <mergeCell ref="AK22:AO22"/>
    <mergeCell ref="O14:P14"/>
    <mergeCell ref="R14:S14"/>
    <mergeCell ref="G26:K26"/>
    <mergeCell ref="L26:P26"/>
    <mergeCell ref="Q26:U26"/>
    <mergeCell ref="V26:Z26"/>
    <mergeCell ref="U9:Z9"/>
    <mergeCell ref="AA9:AO9"/>
    <mergeCell ref="U10:Z10"/>
    <mergeCell ref="AA10:AN10"/>
    <mergeCell ref="AO10:AP10"/>
    <mergeCell ref="O18:P18"/>
    <mergeCell ref="R18:S18"/>
    <mergeCell ref="L23:P23"/>
    <mergeCell ref="Q23:U23"/>
    <mergeCell ref="V23:Z23"/>
    <mergeCell ref="AA23:AE23"/>
    <mergeCell ref="AF23:AJ23"/>
    <mergeCell ref="AK23:AO23"/>
    <mergeCell ref="Q28:U28"/>
    <mergeCell ref="V28:Z28"/>
    <mergeCell ref="AA28:AE28"/>
    <mergeCell ref="V30:Z30"/>
    <mergeCell ref="AA30:AE30"/>
    <mergeCell ref="AF30:AJ30"/>
    <mergeCell ref="C23:F26"/>
    <mergeCell ref="G23:K23"/>
    <mergeCell ref="AF27:AJ27"/>
    <mergeCell ref="G25:K25"/>
    <mergeCell ref="G24:K24"/>
    <mergeCell ref="L24:P24"/>
    <mergeCell ref="Q24:U24"/>
    <mergeCell ref="V24:Z24"/>
    <mergeCell ref="AA24:AE24"/>
    <mergeCell ref="AF24:AJ24"/>
    <mergeCell ref="L25:P25"/>
    <mergeCell ref="Q25:U25"/>
    <mergeCell ref="V25:Z25"/>
    <mergeCell ref="AK27:AO27"/>
    <mergeCell ref="AF28:AJ28"/>
    <mergeCell ref="AK28:AO28"/>
    <mergeCell ref="AA27:AE27"/>
    <mergeCell ref="AK31:AO31"/>
    <mergeCell ref="AU22:AZ22"/>
    <mergeCell ref="BB22:BG22"/>
    <mergeCell ref="AT24:AU24"/>
    <mergeCell ref="AK25:AO25"/>
    <mergeCell ref="AA26:AE26"/>
    <mergeCell ref="AF26:AJ26"/>
    <mergeCell ref="AK26:AO26"/>
    <mergeCell ref="AA25:AE25"/>
    <mergeCell ref="AF25:AJ25"/>
    <mergeCell ref="AK24:AO24"/>
    <mergeCell ref="C31:K31"/>
    <mergeCell ref="L31:P31"/>
    <mergeCell ref="Q31:U31"/>
    <mergeCell ref="V31:Z31"/>
    <mergeCell ref="AA31:AE31"/>
    <mergeCell ref="AF31:AJ31"/>
    <mergeCell ref="AA29:AE29"/>
    <mergeCell ref="AF29:AJ29"/>
    <mergeCell ref="AK29:AO29"/>
    <mergeCell ref="G30:K30"/>
    <mergeCell ref="L30:P30"/>
    <mergeCell ref="Q30:U30"/>
    <mergeCell ref="AK30:AO30"/>
    <mergeCell ref="C27:F30"/>
    <mergeCell ref="G27:K27"/>
    <mergeCell ref="L27:P27"/>
    <mergeCell ref="Q27:U27"/>
    <mergeCell ref="V27:Z27"/>
    <mergeCell ref="G29:K29"/>
    <mergeCell ref="L29:P29"/>
    <mergeCell ref="Q29:U29"/>
    <mergeCell ref="V29:Z29"/>
    <mergeCell ref="G28:K28"/>
    <mergeCell ref="L28:P28"/>
  </mergeCells>
  <phoneticPr fontId="2"/>
  <pageMargins left="0.7" right="0.7" top="0.75" bottom="0.75" header="0.3" footer="0.3"/>
  <pageSetup paperSize="9" scale="98" orientation="portrait" horizontalDpi="4294967293" r:id="rId1"/>
  <rowBreaks count="1" manualBreakCount="1">
    <brk id="32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00B050"/>
  </sheetPr>
  <dimension ref="A1:BT89"/>
  <sheetViews>
    <sheetView zoomScaleNormal="100" workbookViewId="0">
      <selection activeCell="AF2" sqref="AF2"/>
    </sheetView>
  </sheetViews>
  <sheetFormatPr defaultRowHeight="13.5"/>
  <cols>
    <col min="1" max="12" width="2.125" style="351" customWidth="1"/>
    <col min="13" max="18" width="2" style="351" customWidth="1"/>
    <col min="19" max="56" width="2.125" style="351" customWidth="1"/>
    <col min="57" max="57" width="3.5" style="351" customWidth="1"/>
    <col min="58" max="66" width="2.125" style="351" customWidth="1"/>
    <col min="67" max="69" width="2.5" style="351" customWidth="1"/>
    <col min="70" max="90" width="2.125" style="351" customWidth="1"/>
    <col min="91" max="214" width="9" style="351"/>
    <col min="215" max="226" width="2.125" style="351" customWidth="1"/>
    <col min="227" max="232" width="2" style="351" customWidth="1"/>
    <col min="233" max="270" width="2.125" style="351" customWidth="1"/>
    <col min="271" max="271" width="3.5" style="351" customWidth="1"/>
    <col min="272" max="346" width="2.125" style="351" customWidth="1"/>
    <col min="347" max="470" width="9" style="351"/>
    <col min="471" max="482" width="2.125" style="351" customWidth="1"/>
    <col min="483" max="488" width="2" style="351" customWidth="1"/>
    <col min="489" max="526" width="2.125" style="351" customWidth="1"/>
    <col min="527" max="527" width="3.5" style="351" customWidth="1"/>
    <col min="528" max="602" width="2.125" style="351" customWidth="1"/>
    <col min="603" max="726" width="9" style="351"/>
    <col min="727" max="738" width="2.125" style="351" customWidth="1"/>
    <col min="739" max="744" width="2" style="351" customWidth="1"/>
    <col min="745" max="782" width="2.125" style="351" customWidth="1"/>
    <col min="783" max="783" width="3.5" style="351" customWidth="1"/>
    <col min="784" max="858" width="2.125" style="351" customWidth="1"/>
    <col min="859" max="982" width="9" style="351"/>
    <col min="983" max="994" width="2.125" style="351" customWidth="1"/>
    <col min="995" max="1000" width="2" style="351" customWidth="1"/>
    <col min="1001" max="1038" width="2.125" style="351" customWidth="1"/>
    <col min="1039" max="1039" width="3.5" style="351" customWidth="1"/>
    <col min="1040" max="1114" width="2.125" style="351" customWidth="1"/>
    <col min="1115" max="1238" width="9" style="351"/>
    <col min="1239" max="1250" width="2.125" style="351" customWidth="1"/>
    <col min="1251" max="1256" width="2" style="351" customWidth="1"/>
    <col min="1257" max="1294" width="2.125" style="351" customWidth="1"/>
    <col min="1295" max="1295" width="3.5" style="351" customWidth="1"/>
    <col min="1296" max="1370" width="2.125" style="351" customWidth="1"/>
    <col min="1371" max="1494" width="9" style="351"/>
    <col min="1495" max="1506" width="2.125" style="351" customWidth="1"/>
    <col min="1507" max="1512" width="2" style="351" customWidth="1"/>
    <col min="1513" max="1550" width="2.125" style="351" customWidth="1"/>
    <col min="1551" max="1551" width="3.5" style="351" customWidth="1"/>
    <col min="1552" max="1626" width="2.125" style="351" customWidth="1"/>
    <col min="1627" max="1750" width="9" style="351"/>
    <col min="1751" max="1762" width="2.125" style="351" customWidth="1"/>
    <col min="1763" max="1768" width="2" style="351" customWidth="1"/>
    <col min="1769" max="1806" width="2.125" style="351" customWidth="1"/>
    <col min="1807" max="1807" width="3.5" style="351" customWidth="1"/>
    <col min="1808" max="1882" width="2.125" style="351" customWidth="1"/>
    <col min="1883" max="2006" width="9" style="351"/>
    <col min="2007" max="2018" width="2.125" style="351" customWidth="1"/>
    <col min="2019" max="2024" width="2" style="351" customWidth="1"/>
    <col min="2025" max="2062" width="2.125" style="351" customWidth="1"/>
    <col min="2063" max="2063" width="3.5" style="351" customWidth="1"/>
    <col min="2064" max="2138" width="2.125" style="351" customWidth="1"/>
    <col min="2139" max="2262" width="9" style="351"/>
    <col min="2263" max="2274" width="2.125" style="351" customWidth="1"/>
    <col min="2275" max="2280" width="2" style="351" customWidth="1"/>
    <col min="2281" max="2318" width="2.125" style="351" customWidth="1"/>
    <col min="2319" max="2319" width="3.5" style="351" customWidth="1"/>
    <col min="2320" max="2394" width="2.125" style="351" customWidth="1"/>
    <col min="2395" max="2518" width="9" style="351"/>
    <col min="2519" max="2530" width="2.125" style="351" customWidth="1"/>
    <col min="2531" max="2536" width="2" style="351" customWidth="1"/>
    <col min="2537" max="2574" width="2.125" style="351" customWidth="1"/>
    <col min="2575" max="2575" width="3.5" style="351" customWidth="1"/>
    <col min="2576" max="2650" width="2.125" style="351" customWidth="1"/>
    <col min="2651" max="2774" width="9" style="351"/>
    <col min="2775" max="2786" width="2.125" style="351" customWidth="1"/>
    <col min="2787" max="2792" width="2" style="351" customWidth="1"/>
    <col min="2793" max="2830" width="2.125" style="351" customWidth="1"/>
    <col min="2831" max="2831" width="3.5" style="351" customWidth="1"/>
    <col min="2832" max="2906" width="2.125" style="351" customWidth="1"/>
    <col min="2907" max="3030" width="9" style="351"/>
    <col min="3031" max="3042" width="2.125" style="351" customWidth="1"/>
    <col min="3043" max="3048" width="2" style="351" customWidth="1"/>
    <col min="3049" max="3086" width="2.125" style="351" customWidth="1"/>
    <col min="3087" max="3087" width="3.5" style="351" customWidth="1"/>
    <col min="3088" max="3162" width="2.125" style="351" customWidth="1"/>
    <col min="3163" max="3286" width="9" style="351"/>
    <col min="3287" max="3298" width="2.125" style="351" customWidth="1"/>
    <col min="3299" max="3304" width="2" style="351" customWidth="1"/>
    <col min="3305" max="3342" width="2.125" style="351" customWidth="1"/>
    <col min="3343" max="3343" width="3.5" style="351" customWidth="1"/>
    <col min="3344" max="3418" width="2.125" style="351" customWidth="1"/>
    <col min="3419" max="3542" width="9" style="351"/>
    <col min="3543" max="3554" width="2.125" style="351" customWidth="1"/>
    <col min="3555" max="3560" width="2" style="351" customWidth="1"/>
    <col min="3561" max="3598" width="2.125" style="351" customWidth="1"/>
    <col min="3599" max="3599" width="3.5" style="351" customWidth="1"/>
    <col min="3600" max="3674" width="2.125" style="351" customWidth="1"/>
    <col min="3675" max="3798" width="9" style="351"/>
    <col min="3799" max="3810" width="2.125" style="351" customWidth="1"/>
    <col min="3811" max="3816" width="2" style="351" customWidth="1"/>
    <col min="3817" max="3854" width="2.125" style="351" customWidth="1"/>
    <col min="3855" max="3855" width="3.5" style="351" customWidth="1"/>
    <col min="3856" max="3930" width="2.125" style="351" customWidth="1"/>
    <col min="3931" max="4054" width="9" style="351"/>
    <col min="4055" max="4066" width="2.125" style="351" customWidth="1"/>
    <col min="4067" max="4072" width="2" style="351" customWidth="1"/>
    <col min="4073" max="4110" width="2.125" style="351" customWidth="1"/>
    <col min="4111" max="4111" width="3.5" style="351" customWidth="1"/>
    <col min="4112" max="4186" width="2.125" style="351" customWidth="1"/>
    <col min="4187" max="4310" width="9" style="351"/>
    <col min="4311" max="4322" width="2.125" style="351" customWidth="1"/>
    <col min="4323" max="4328" width="2" style="351" customWidth="1"/>
    <col min="4329" max="4366" width="2.125" style="351" customWidth="1"/>
    <col min="4367" max="4367" width="3.5" style="351" customWidth="1"/>
    <col min="4368" max="4442" width="2.125" style="351" customWidth="1"/>
    <col min="4443" max="4566" width="9" style="351"/>
    <col min="4567" max="4578" width="2.125" style="351" customWidth="1"/>
    <col min="4579" max="4584" width="2" style="351" customWidth="1"/>
    <col min="4585" max="4622" width="2.125" style="351" customWidth="1"/>
    <col min="4623" max="4623" width="3.5" style="351" customWidth="1"/>
    <col min="4624" max="4698" width="2.125" style="351" customWidth="1"/>
    <col min="4699" max="4822" width="9" style="351"/>
    <col min="4823" max="4834" width="2.125" style="351" customWidth="1"/>
    <col min="4835" max="4840" width="2" style="351" customWidth="1"/>
    <col min="4841" max="4878" width="2.125" style="351" customWidth="1"/>
    <col min="4879" max="4879" width="3.5" style="351" customWidth="1"/>
    <col min="4880" max="4954" width="2.125" style="351" customWidth="1"/>
    <col min="4955" max="5078" width="9" style="351"/>
    <col min="5079" max="5090" width="2.125" style="351" customWidth="1"/>
    <col min="5091" max="5096" width="2" style="351" customWidth="1"/>
    <col min="5097" max="5134" width="2.125" style="351" customWidth="1"/>
    <col min="5135" max="5135" width="3.5" style="351" customWidth="1"/>
    <col min="5136" max="5210" width="2.125" style="351" customWidth="1"/>
    <col min="5211" max="5334" width="9" style="351"/>
    <col min="5335" max="5346" width="2.125" style="351" customWidth="1"/>
    <col min="5347" max="5352" width="2" style="351" customWidth="1"/>
    <col min="5353" max="5390" width="2.125" style="351" customWidth="1"/>
    <col min="5391" max="5391" width="3.5" style="351" customWidth="1"/>
    <col min="5392" max="5466" width="2.125" style="351" customWidth="1"/>
    <col min="5467" max="5590" width="9" style="351"/>
    <col min="5591" max="5602" width="2.125" style="351" customWidth="1"/>
    <col min="5603" max="5608" width="2" style="351" customWidth="1"/>
    <col min="5609" max="5646" width="2.125" style="351" customWidth="1"/>
    <col min="5647" max="5647" width="3.5" style="351" customWidth="1"/>
    <col min="5648" max="5722" width="2.125" style="351" customWidth="1"/>
    <col min="5723" max="5846" width="9" style="351"/>
    <col min="5847" max="5858" width="2.125" style="351" customWidth="1"/>
    <col min="5859" max="5864" width="2" style="351" customWidth="1"/>
    <col min="5865" max="5902" width="2.125" style="351" customWidth="1"/>
    <col min="5903" max="5903" width="3.5" style="351" customWidth="1"/>
    <col min="5904" max="5978" width="2.125" style="351" customWidth="1"/>
    <col min="5979" max="6102" width="9" style="351"/>
    <col min="6103" max="6114" width="2.125" style="351" customWidth="1"/>
    <col min="6115" max="6120" width="2" style="351" customWidth="1"/>
    <col min="6121" max="6158" width="2.125" style="351" customWidth="1"/>
    <col min="6159" max="6159" width="3.5" style="351" customWidth="1"/>
    <col min="6160" max="6234" width="2.125" style="351" customWidth="1"/>
    <col min="6235" max="6358" width="9" style="351"/>
    <col min="6359" max="6370" width="2.125" style="351" customWidth="1"/>
    <col min="6371" max="6376" width="2" style="351" customWidth="1"/>
    <col min="6377" max="6414" width="2.125" style="351" customWidth="1"/>
    <col min="6415" max="6415" width="3.5" style="351" customWidth="1"/>
    <col min="6416" max="6490" width="2.125" style="351" customWidth="1"/>
    <col min="6491" max="6614" width="9" style="351"/>
    <col min="6615" max="6626" width="2.125" style="351" customWidth="1"/>
    <col min="6627" max="6632" width="2" style="351" customWidth="1"/>
    <col min="6633" max="6670" width="2.125" style="351" customWidth="1"/>
    <col min="6671" max="6671" width="3.5" style="351" customWidth="1"/>
    <col min="6672" max="6746" width="2.125" style="351" customWidth="1"/>
    <col min="6747" max="6870" width="9" style="351"/>
    <col min="6871" max="6882" width="2.125" style="351" customWidth="1"/>
    <col min="6883" max="6888" width="2" style="351" customWidth="1"/>
    <col min="6889" max="6926" width="2.125" style="351" customWidth="1"/>
    <col min="6927" max="6927" width="3.5" style="351" customWidth="1"/>
    <col min="6928" max="7002" width="2.125" style="351" customWidth="1"/>
    <col min="7003" max="7126" width="9" style="351"/>
    <col min="7127" max="7138" width="2.125" style="351" customWidth="1"/>
    <col min="7139" max="7144" width="2" style="351" customWidth="1"/>
    <col min="7145" max="7182" width="2.125" style="351" customWidth="1"/>
    <col min="7183" max="7183" width="3.5" style="351" customWidth="1"/>
    <col min="7184" max="7258" width="2.125" style="351" customWidth="1"/>
    <col min="7259" max="7382" width="9" style="351"/>
    <col min="7383" max="7394" width="2.125" style="351" customWidth="1"/>
    <col min="7395" max="7400" width="2" style="351" customWidth="1"/>
    <col min="7401" max="7438" width="2.125" style="351" customWidth="1"/>
    <col min="7439" max="7439" width="3.5" style="351" customWidth="1"/>
    <col min="7440" max="7514" width="2.125" style="351" customWidth="1"/>
    <col min="7515" max="7638" width="9" style="351"/>
    <col min="7639" max="7650" width="2.125" style="351" customWidth="1"/>
    <col min="7651" max="7656" width="2" style="351" customWidth="1"/>
    <col min="7657" max="7694" width="2.125" style="351" customWidth="1"/>
    <col min="7695" max="7695" width="3.5" style="351" customWidth="1"/>
    <col min="7696" max="7770" width="2.125" style="351" customWidth="1"/>
    <col min="7771" max="7894" width="9" style="351"/>
    <col min="7895" max="7906" width="2.125" style="351" customWidth="1"/>
    <col min="7907" max="7912" width="2" style="351" customWidth="1"/>
    <col min="7913" max="7950" width="2.125" style="351" customWidth="1"/>
    <col min="7951" max="7951" width="3.5" style="351" customWidth="1"/>
    <col min="7952" max="8026" width="2.125" style="351" customWidth="1"/>
    <col min="8027" max="8150" width="9" style="351"/>
    <col min="8151" max="8162" width="2.125" style="351" customWidth="1"/>
    <col min="8163" max="8168" width="2" style="351" customWidth="1"/>
    <col min="8169" max="8206" width="2.125" style="351" customWidth="1"/>
    <col min="8207" max="8207" width="3.5" style="351" customWidth="1"/>
    <col min="8208" max="8282" width="2.125" style="351" customWidth="1"/>
    <col min="8283" max="8406" width="9" style="351"/>
    <col min="8407" max="8418" width="2.125" style="351" customWidth="1"/>
    <col min="8419" max="8424" width="2" style="351" customWidth="1"/>
    <col min="8425" max="8462" width="2.125" style="351" customWidth="1"/>
    <col min="8463" max="8463" width="3.5" style="351" customWidth="1"/>
    <col min="8464" max="8538" width="2.125" style="351" customWidth="1"/>
    <col min="8539" max="8662" width="9" style="351"/>
    <col min="8663" max="8674" width="2.125" style="351" customWidth="1"/>
    <col min="8675" max="8680" width="2" style="351" customWidth="1"/>
    <col min="8681" max="8718" width="2.125" style="351" customWidth="1"/>
    <col min="8719" max="8719" width="3.5" style="351" customWidth="1"/>
    <col min="8720" max="8794" width="2.125" style="351" customWidth="1"/>
    <col min="8795" max="8918" width="9" style="351"/>
    <col min="8919" max="8930" width="2.125" style="351" customWidth="1"/>
    <col min="8931" max="8936" width="2" style="351" customWidth="1"/>
    <col min="8937" max="8974" width="2.125" style="351" customWidth="1"/>
    <col min="8975" max="8975" width="3.5" style="351" customWidth="1"/>
    <col min="8976" max="9050" width="2.125" style="351" customWidth="1"/>
    <col min="9051" max="9174" width="9" style="351"/>
    <col min="9175" max="9186" width="2.125" style="351" customWidth="1"/>
    <col min="9187" max="9192" width="2" style="351" customWidth="1"/>
    <col min="9193" max="9230" width="2.125" style="351" customWidth="1"/>
    <col min="9231" max="9231" width="3.5" style="351" customWidth="1"/>
    <col min="9232" max="9306" width="2.125" style="351" customWidth="1"/>
    <col min="9307" max="9430" width="9" style="351"/>
    <col min="9431" max="9442" width="2.125" style="351" customWidth="1"/>
    <col min="9443" max="9448" width="2" style="351" customWidth="1"/>
    <col min="9449" max="9486" width="2.125" style="351" customWidth="1"/>
    <col min="9487" max="9487" width="3.5" style="351" customWidth="1"/>
    <col min="9488" max="9562" width="2.125" style="351" customWidth="1"/>
    <col min="9563" max="9686" width="9" style="351"/>
    <col min="9687" max="9698" width="2.125" style="351" customWidth="1"/>
    <col min="9699" max="9704" width="2" style="351" customWidth="1"/>
    <col min="9705" max="9742" width="2.125" style="351" customWidth="1"/>
    <col min="9743" max="9743" width="3.5" style="351" customWidth="1"/>
    <col min="9744" max="9818" width="2.125" style="351" customWidth="1"/>
    <col min="9819" max="9942" width="9" style="351"/>
    <col min="9943" max="9954" width="2.125" style="351" customWidth="1"/>
    <col min="9955" max="9960" width="2" style="351" customWidth="1"/>
    <col min="9961" max="9998" width="2.125" style="351" customWidth="1"/>
    <col min="9999" max="9999" width="3.5" style="351" customWidth="1"/>
    <col min="10000" max="10074" width="2.125" style="351" customWidth="1"/>
    <col min="10075" max="10198" width="9" style="351"/>
    <col min="10199" max="10210" width="2.125" style="351" customWidth="1"/>
    <col min="10211" max="10216" width="2" style="351" customWidth="1"/>
    <col min="10217" max="10254" width="2.125" style="351" customWidth="1"/>
    <col min="10255" max="10255" width="3.5" style="351" customWidth="1"/>
    <col min="10256" max="10330" width="2.125" style="351" customWidth="1"/>
    <col min="10331" max="10454" width="9" style="351"/>
    <col min="10455" max="10466" width="2.125" style="351" customWidth="1"/>
    <col min="10467" max="10472" width="2" style="351" customWidth="1"/>
    <col min="10473" max="10510" width="2.125" style="351" customWidth="1"/>
    <col min="10511" max="10511" width="3.5" style="351" customWidth="1"/>
    <col min="10512" max="10586" width="2.125" style="351" customWidth="1"/>
    <col min="10587" max="10710" width="9" style="351"/>
    <col min="10711" max="10722" width="2.125" style="351" customWidth="1"/>
    <col min="10723" max="10728" width="2" style="351" customWidth="1"/>
    <col min="10729" max="10766" width="2.125" style="351" customWidth="1"/>
    <col min="10767" max="10767" width="3.5" style="351" customWidth="1"/>
    <col min="10768" max="10842" width="2.125" style="351" customWidth="1"/>
    <col min="10843" max="10966" width="9" style="351"/>
    <col min="10967" max="10978" width="2.125" style="351" customWidth="1"/>
    <col min="10979" max="10984" width="2" style="351" customWidth="1"/>
    <col min="10985" max="11022" width="2.125" style="351" customWidth="1"/>
    <col min="11023" max="11023" width="3.5" style="351" customWidth="1"/>
    <col min="11024" max="11098" width="2.125" style="351" customWidth="1"/>
    <col min="11099" max="11222" width="9" style="351"/>
    <col min="11223" max="11234" width="2.125" style="351" customWidth="1"/>
    <col min="11235" max="11240" width="2" style="351" customWidth="1"/>
    <col min="11241" max="11278" width="2.125" style="351" customWidth="1"/>
    <col min="11279" max="11279" width="3.5" style="351" customWidth="1"/>
    <col min="11280" max="11354" width="2.125" style="351" customWidth="1"/>
    <col min="11355" max="11478" width="9" style="351"/>
    <col min="11479" max="11490" width="2.125" style="351" customWidth="1"/>
    <col min="11491" max="11496" width="2" style="351" customWidth="1"/>
    <col min="11497" max="11534" width="2.125" style="351" customWidth="1"/>
    <col min="11535" max="11535" width="3.5" style="351" customWidth="1"/>
    <col min="11536" max="11610" width="2.125" style="351" customWidth="1"/>
    <col min="11611" max="11734" width="9" style="351"/>
    <col min="11735" max="11746" width="2.125" style="351" customWidth="1"/>
    <col min="11747" max="11752" width="2" style="351" customWidth="1"/>
    <col min="11753" max="11790" width="2.125" style="351" customWidth="1"/>
    <col min="11791" max="11791" width="3.5" style="351" customWidth="1"/>
    <col min="11792" max="11866" width="2.125" style="351" customWidth="1"/>
    <col min="11867" max="11990" width="9" style="351"/>
    <col min="11991" max="12002" width="2.125" style="351" customWidth="1"/>
    <col min="12003" max="12008" width="2" style="351" customWidth="1"/>
    <col min="12009" max="12046" width="2.125" style="351" customWidth="1"/>
    <col min="12047" max="12047" width="3.5" style="351" customWidth="1"/>
    <col min="12048" max="12122" width="2.125" style="351" customWidth="1"/>
    <col min="12123" max="12246" width="9" style="351"/>
    <col min="12247" max="12258" width="2.125" style="351" customWidth="1"/>
    <col min="12259" max="12264" width="2" style="351" customWidth="1"/>
    <col min="12265" max="12302" width="2.125" style="351" customWidth="1"/>
    <col min="12303" max="12303" width="3.5" style="351" customWidth="1"/>
    <col min="12304" max="12378" width="2.125" style="351" customWidth="1"/>
    <col min="12379" max="12502" width="9" style="351"/>
    <col min="12503" max="12514" width="2.125" style="351" customWidth="1"/>
    <col min="12515" max="12520" width="2" style="351" customWidth="1"/>
    <col min="12521" max="12558" width="2.125" style="351" customWidth="1"/>
    <col min="12559" max="12559" width="3.5" style="351" customWidth="1"/>
    <col min="12560" max="12634" width="2.125" style="351" customWidth="1"/>
    <col min="12635" max="12758" width="9" style="351"/>
    <col min="12759" max="12770" width="2.125" style="351" customWidth="1"/>
    <col min="12771" max="12776" width="2" style="351" customWidth="1"/>
    <col min="12777" max="12814" width="2.125" style="351" customWidth="1"/>
    <col min="12815" max="12815" width="3.5" style="351" customWidth="1"/>
    <col min="12816" max="12890" width="2.125" style="351" customWidth="1"/>
    <col min="12891" max="13014" width="9" style="351"/>
    <col min="13015" max="13026" width="2.125" style="351" customWidth="1"/>
    <col min="13027" max="13032" width="2" style="351" customWidth="1"/>
    <col min="13033" max="13070" width="2.125" style="351" customWidth="1"/>
    <col min="13071" max="13071" width="3.5" style="351" customWidth="1"/>
    <col min="13072" max="13146" width="2.125" style="351" customWidth="1"/>
    <col min="13147" max="13270" width="9" style="351"/>
    <col min="13271" max="13282" width="2.125" style="351" customWidth="1"/>
    <col min="13283" max="13288" width="2" style="351" customWidth="1"/>
    <col min="13289" max="13326" width="2.125" style="351" customWidth="1"/>
    <col min="13327" max="13327" width="3.5" style="351" customWidth="1"/>
    <col min="13328" max="13402" width="2.125" style="351" customWidth="1"/>
    <col min="13403" max="13526" width="9" style="351"/>
    <col min="13527" max="13538" width="2.125" style="351" customWidth="1"/>
    <col min="13539" max="13544" width="2" style="351" customWidth="1"/>
    <col min="13545" max="13582" width="2.125" style="351" customWidth="1"/>
    <col min="13583" max="13583" width="3.5" style="351" customWidth="1"/>
    <col min="13584" max="13658" width="2.125" style="351" customWidth="1"/>
    <col min="13659" max="13782" width="9" style="351"/>
    <col min="13783" max="13794" width="2.125" style="351" customWidth="1"/>
    <col min="13795" max="13800" width="2" style="351" customWidth="1"/>
    <col min="13801" max="13838" width="2.125" style="351" customWidth="1"/>
    <col min="13839" max="13839" width="3.5" style="351" customWidth="1"/>
    <col min="13840" max="13914" width="2.125" style="351" customWidth="1"/>
    <col min="13915" max="14038" width="9" style="351"/>
    <col min="14039" max="14050" width="2.125" style="351" customWidth="1"/>
    <col min="14051" max="14056" width="2" style="351" customWidth="1"/>
    <col min="14057" max="14094" width="2.125" style="351" customWidth="1"/>
    <col min="14095" max="14095" width="3.5" style="351" customWidth="1"/>
    <col min="14096" max="14170" width="2.125" style="351" customWidth="1"/>
    <col min="14171" max="14294" width="9" style="351"/>
    <col min="14295" max="14306" width="2.125" style="351" customWidth="1"/>
    <col min="14307" max="14312" width="2" style="351" customWidth="1"/>
    <col min="14313" max="14350" width="2.125" style="351" customWidth="1"/>
    <col min="14351" max="14351" width="3.5" style="351" customWidth="1"/>
    <col min="14352" max="14426" width="2.125" style="351" customWidth="1"/>
    <col min="14427" max="14550" width="9" style="351"/>
    <col min="14551" max="14562" width="2.125" style="351" customWidth="1"/>
    <col min="14563" max="14568" width="2" style="351" customWidth="1"/>
    <col min="14569" max="14606" width="2.125" style="351" customWidth="1"/>
    <col min="14607" max="14607" width="3.5" style="351" customWidth="1"/>
    <col min="14608" max="14682" width="2.125" style="351" customWidth="1"/>
    <col min="14683" max="14806" width="9" style="351"/>
    <col min="14807" max="14818" width="2.125" style="351" customWidth="1"/>
    <col min="14819" max="14824" width="2" style="351" customWidth="1"/>
    <col min="14825" max="14862" width="2.125" style="351" customWidth="1"/>
    <col min="14863" max="14863" width="3.5" style="351" customWidth="1"/>
    <col min="14864" max="14938" width="2.125" style="351" customWidth="1"/>
    <col min="14939" max="15062" width="9" style="351"/>
    <col min="15063" max="15074" width="2.125" style="351" customWidth="1"/>
    <col min="15075" max="15080" width="2" style="351" customWidth="1"/>
    <col min="15081" max="15118" width="2.125" style="351" customWidth="1"/>
    <col min="15119" max="15119" width="3.5" style="351" customWidth="1"/>
    <col min="15120" max="15194" width="2.125" style="351" customWidth="1"/>
    <col min="15195" max="15318" width="9" style="351"/>
    <col min="15319" max="15330" width="2.125" style="351" customWidth="1"/>
    <col min="15331" max="15336" width="2" style="351" customWidth="1"/>
    <col min="15337" max="15374" width="2.125" style="351" customWidth="1"/>
    <col min="15375" max="15375" width="3.5" style="351" customWidth="1"/>
    <col min="15376" max="15450" width="2.125" style="351" customWidth="1"/>
    <col min="15451" max="15574" width="9" style="351"/>
    <col min="15575" max="15586" width="2.125" style="351" customWidth="1"/>
    <col min="15587" max="15592" width="2" style="351" customWidth="1"/>
    <col min="15593" max="15630" width="2.125" style="351" customWidth="1"/>
    <col min="15631" max="15631" width="3.5" style="351" customWidth="1"/>
    <col min="15632" max="15706" width="2.125" style="351" customWidth="1"/>
    <col min="15707" max="15830" width="9" style="351"/>
    <col min="15831" max="15842" width="2.125" style="351" customWidth="1"/>
    <col min="15843" max="15848" width="2" style="351" customWidth="1"/>
    <col min="15849" max="15886" width="2.125" style="351" customWidth="1"/>
    <col min="15887" max="15887" width="3.5" style="351" customWidth="1"/>
    <col min="15888" max="15962" width="2.125" style="351" customWidth="1"/>
    <col min="15963" max="16086" width="9" style="351"/>
    <col min="16087" max="16098" width="2.125" style="351" customWidth="1"/>
    <col min="16099" max="16104" width="2" style="351" customWidth="1"/>
    <col min="16105" max="16142" width="2.125" style="351" customWidth="1"/>
    <col min="16143" max="16143" width="3.5" style="351" customWidth="1"/>
    <col min="16144" max="16218" width="2.125" style="351" customWidth="1"/>
    <col min="16219" max="16384" width="9" style="351"/>
  </cols>
  <sheetData>
    <row r="1" spans="1:72" s="194" customFormat="1" ht="30.75" customHeight="1">
      <c r="U1" s="885" t="s">
        <v>2786</v>
      </c>
      <c r="V1" s="886"/>
      <c r="W1" s="886"/>
      <c r="X1" s="886"/>
      <c r="Y1" s="886"/>
      <c r="Z1" s="887"/>
      <c r="AA1" s="887"/>
      <c r="AB1" s="887"/>
      <c r="AC1" s="887"/>
      <c r="AD1" s="887"/>
      <c r="AE1" s="887"/>
      <c r="AF1" s="888"/>
      <c r="AG1" s="889"/>
      <c r="AH1" s="195" t="s">
        <v>2787</v>
      </c>
      <c r="AI1" s="196"/>
      <c r="AJ1" s="196"/>
      <c r="AK1" s="888"/>
      <c r="AL1" s="889"/>
      <c r="AM1" s="195" t="s">
        <v>2788</v>
      </c>
      <c r="AN1" s="196"/>
      <c r="AO1" s="196"/>
      <c r="AP1" s="197"/>
      <c r="AQ1" s="198" t="s">
        <v>2789</v>
      </c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T1" s="200"/>
    </row>
    <row r="2" spans="1:72" s="194" customFormat="1" ht="27" customHeight="1">
      <c r="A2" s="201" t="s">
        <v>1903</v>
      </c>
      <c r="B2" s="201"/>
      <c r="C2" s="201"/>
      <c r="D2" s="939">
        <v>28</v>
      </c>
      <c r="E2" s="939"/>
      <c r="F2" s="201" t="s">
        <v>2</v>
      </c>
      <c r="G2" s="939">
        <v>5</v>
      </c>
      <c r="H2" s="939"/>
      <c r="I2" s="201" t="s">
        <v>3</v>
      </c>
      <c r="J2" s="939">
        <v>12</v>
      </c>
      <c r="K2" s="939"/>
      <c r="L2" s="202"/>
      <c r="M2" s="203" t="s">
        <v>1904</v>
      </c>
      <c r="N2" s="203"/>
      <c r="O2" s="203"/>
      <c r="P2" s="201"/>
      <c r="Q2" s="201"/>
      <c r="R2" s="204" t="s">
        <v>1905</v>
      </c>
      <c r="S2" s="205"/>
      <c r="T2" s="205"/>
      <c r="BF2" s="199"/>
      <c r="BG2" s="199"/>
      <c r="BH2" s="199"/>
      <c r="BI2" s="199"/>
      <c r="BJ2" s="199"/>
      <c r="BK2" s="199"/>
      <c r="BL2" s="199"/>
      <c r="BM2" s="199"/>
      <c r="BN2" s="199"/>
      <c r="BT2" s="200"/>
    </row>
    <row r="3" spans="1:72" s="194" customFormat="1" ht="27" customHeight="1">
      <c r="A3" s="206"/>
      <c r="B3" s="206"/>
      <c r="C3" s="206"/>
      <c r="D3" s="206"/>
      <c r="E3" s="207" t="s">
        <v>1906</v>
      </c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8"/>
      <c r="AE3" s="933" t="s">
        <v>1907</v>
      </c>
      <c r="AF3" s="916"/>
      <c r="AG3" s="916"/>
      <c r="AH3" s="916"/>
      <c r="AI3" s="916"/>
      <c r="AJ3" s="916"/>
      <c r="AK3" s="875" t="str">
        <f>基本情報入力!$B$5</f>
        <v/>
      </c>
      <c r="AL3" s="875"/>
      <c r="AM3" s="875"/>
      <c r="AN3" s="875"/>
      <c r="AO3" s="875"/>
      <c r="AP3" s="875"/>
      <c r="AQ3" s="875"/>
      <c r="AR3" s="875"/>
      <c r="AS3" s="875"/>
      <c r="AT3" s="875"/>
      <c r="AU3" s="875"/>
      <c r="AV3" s="875"/>
      <c r="AW3" s="916"/>
      <c r="AX3" s="916"/>
      <c r="AY3" s="916"/>
      <c r="AZ3" s="916"/>
      <c r="BA3" s="916"/>
      <c r="BB3" s="934"/>
      <c r="BC3" s="935" t="s">
        <v>1908</v>
      </c>
      <c r="BD3" s="936"/>
      <c r="BE3" s="936"/>
      <c r="BF3" s="936"/>
      <c r="BG3" s="937">
        <f>基本情報入力!$B$3</f>
        <v>0</v>
      </c>
      <c r="BH3" s="937"/>
      <c r="BI3" s="937"/>
      <c r="BJ3" s="209" t="s">
        <v>1909</v>
      </c>
      <c r="BK3" s="937">
        <f>基本情報入力!$D$3</f>
        <v>0</v>
      </c>
      <c r="BL3" s="937"/>
      <c r="BM3" s="937"/>
      <c r="BN3" s="938"/>
      <c r="BT3" s="200"/>
    </row>
    <row r="4" spans="1:72" s="194" customFormat="1" ht="27" customHeight="1">
      <c r="A4" s="930" t="s">
        <v>1910</v>
      </c>
      <c r="B4" s="931"/>
      <c r="C4" s="931"/>
      <c r="D4" s="210"/>
      <c r="E4" s="892" t="str">
        <f>基本情報入力!$B$6</f>
        <v/>
      </c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211"/>
      <c r="AE4" s="206"/>
      <c r="AF4" s="206"/>
      <c r="AG4" s="916" t="s">
        <v>1911</v>
      </c>
      <c r="AH4" s="916"/>
      <c r="AI4" s="916"/>
      <c r="AJ4" s="916"/>
      <c r="AK4" s="932">
        <f>基本情報入力!$B$7</f>
        <v>0</v>
      </c>
      <c r="AL4" s="932"/>
      <c r="AM4" s="932"/>
      <c r="AN4" s="932"/>
      <c r="AO4" s="212" t="s">
        <v>1912</v>
      </c>
      <c r="AP4" s="895">
        <f>基本情報入力!$C$7</f>
        <v>0</v>
      </c>
      <c r="AQ4" s="895"/>
      <c r="AR4" s="895"/>
      <c r="AS4" s="213" t="s">
        <v>1913</v>
      </c>
      <c r="AT4" s="917">
        <f>基本情報入力!$D$7</f>
        <v>0</v>
      </c>
      <c r="AU4" s="917"/>
      <c r="AV4" s="917"/>
      <c r="AW4" s="208"/>
      <c r="AX4" s="916" t="s">
        <v>1914</v>
      </c>
      <c r="AY4" s="916"/>
      <c r="AZ4" s="916"/>
      <c r="BA4" s="916"/>
      <c r="BB4" s="916"/>
      <c r="BC4" s="875">
        <f>基本情報入力!$B$12</f>
        <v>0</v>
      </c>
      <c r="BD4" s="875"/>
      <c r="BE4" s="875"/>
      <c r="BF4" s="875"/>
      <c r="BG4" s="875"/>
      <c r="BH4" s="875"/>
      <c r="BI4" s="875"/>
      <c r="BJ4" s="875"/>
      <c r="BK4" s="875"/>
      <c r="BL4" s="875"/>
      <c r="BM4" s="875"/>
      <c r="BN4" s="876"/>
      <c r="BT4" s="200"/>
    </row>
    <row r="5" spans="1:72" s="194" customFormat="1" ht="15.75" customHeight="1">
      <c r="A5" s="946" t="s">
        <v>19</v>
      </c>
      <c r="B5" s="947"/>
      <c r="C5" s="922" t="s">
        <v>20</v>
      </c>
      <c r="D5" s="923"/>
      <c r="E5" s="923"/>
      <c r="F5" s="923"/>
      <c r="G5" s="923"/>
      <c r="H5" s="923"/>
      <c r="I5" s="923"/>
      <c r="J5" s="924"/>
      <c r="K5" s="922" t="s">
        <v>1879</v>
      </c>
      <c r="L5" s="924"/>
      <c r="M5" s="922" t="s">
        <v>1880</v>
      </c>
      <c r="N5" s="923"/>
      <c r="O5" s="923"/>
      <c r="P5" s="923"/>
      <c r="Q5" s="923"/>
      <c r="R5" s="923"/>
      <c r="S5" s="922" t="s">
        <v>21</v>
      </c>
      <c r="T5" s="924"/>
      <c r="U5" s="926" t="s">
        <v>1915</v>
      </c>
      <c r="V5" s="927"/>
      <c r="W5" s="928"/>
      <c r="X5" s="926" t="s">
        <v>1916</v>
      </c>
      <c r="Y5" s="927"/>
      <c r="Z5" s="927"/>
      <c r="AA5" s="927"/>
      <c r="AB5" s="927"/>
      <c r="AC5" s="927"/>
      <c r="AD5" s="929" t="s">
        <v>1917</v>
      </c>
      <c r="AE5" s="929"/>
      <c r="AF5" s="929"/>
      <c r="AG5" s="929"/>
      <c r="AH5" s="929"/>
      <c r="AI5" s="929"/>
      <c r="AJ5" s="929"/>
      <c r="AK5" s="929"/>
      <c r="AL5" s="900" t="s">
        <v>1918</v>
      </c>
      <c r="AM5" s="901"/>
      <c r="AN5" s="901"/>
      <c r="AO5" s="901"/>
      <c r="AP5" s="901"/>
      <c r="AQ5" s="900" t="s">
        <v>1919</v>
      </c>
      <c r="AR5" s="901"/>
      <c r="AS5" s="902"/>
      <c r="AT5" s="900" t="s">
        <v>1920</v>
      </c>
      <c r="AU5" s="901"/>
      <c r="AV5" s="901"/>
      <c r="AW5" s="901"/>
      <c r="AX5" s="901"/>
      <c r="AY5" s="901"/>
      <c r="AZ5" s="901"/>
      <c r="BA5" s="901"/>
      <c r="BB5" s="901"/>
      <c r="BC5" s="901"/>
      <c r="BD5" s="901"/>
      <c r="BE5" s="902"/>
      <c r="BF5" s="900" t="s">
        <v>1921</v>
      </c>
      <c r="BG5" s="901"/>
      <c r="BH5" s="901"/>
      <c r="BI5" s="901"/>
      <c r="BJ5" s="901"/>
      <c r="BK5" s="901"/>
      <c r="BL5" s="901"/>
      <c r="BM5" s="901"/>
      <c r="BN5" s="902"/>
      <c r="BT5" s="200"/>
    </row>
    <row r="6" spans="1:72" s="194" customFormat="1" ht="15.75" customHeight="1">
      <c r="A6" s="948"/>
      <c r="B6" s="949"/>
      <c r="C6" s="925"/>
      <c r="D6" s="912"/>
      <c r="E6" s="912"/>
      <c r="F6" s="912"/>
      <c r="G6" s="912"/>
      <c r="H6" s="912"/>
      <c r="I6" s="912"/>
      <c r="J6" s="911"/>
      <c r="K6" s="925"/>
      <c r="L6" s="911"/>
      <c r="M6" s="925"/>
      <c r="N6" s="912"/>
      <c r="O6" s="912"/>
      <c r="P6" s="912"/>
      <c r="Q6" s="912"/>
      <c r="R6" s="912"/>
      <c r="S6" s="925"/>
      <c r="T6" s="911"/>
      <c r="U6" s="909" t="s">
        <v>1922</v>
      </c>
      <c r="V6" s="910"/>
      <c r="W6" s="911"/>
      <c r="X6" s="909" t="s">
        <v>1923</v>
      </c>
      <c r="Y6" s="912"/>
      <c r="Z6" s="912"/>
      <c r="AA6" s="912"/>
      <c r="AB6" s="912"/>
      <c r="AC6" s="911"/>
      <c r="AD6" s="913" t="s">
        <v>1924</v>
      </c>
      <c r="AE6" s="914"/>
      <c r="AF6" s="914"/>
      <c r="AG6" s="914"/>
      <c r="AH6" s="914"/>
      <c r="AI6" s="914"/>
      <c r="AJ6" s="914"/>
      <c r="AK6" s="915"/>
      <c r="AL6" s="903"/>
      <c r="AM6" s="904"/>
      <c r="AN6" s="904"/>
      <c r="AO6" s="904"/>
      <c r="AP6" s="904"/>
      <c r="AQ6" s="903"/>
      <c r="AR6" s="904"/>
      <c r="AS6" s="905"/>
      <c r="AT6" s="903"/>
      <c r="AU6" s="904"/>
      <c r="AV6" s="904"/>
      <c r="AW6" s="904"/>
      <c r="AX6" s="904"/>
      <c r="AY6" s="904"/>
      <c r="AZ6" s="904"/>
      <c r="BA6" s="904"/>
      <c r="BB6" s="904"/>
      <c r="BC6" s="904"/>
      <c r="BD6" s="904"/>
      <c r="BE6" s="905"/>
      <c r="BF6" s="906"/>
      <c r="BG6" s="907"/>
      <c r="BH6" s="907"/>
      <c r="BI6" s="907"/>
      <c r="BJ6" s="907"/>
      <c r="BK6" s="907"/>
      <c r="BL6" s="907"/>
      <c r="BM6" s="907"/>
      <c r="BN6" s="908"/>
      <c r="BO6" s="214">
        <v>1</v>
      </c>
      <c r="BT6" s="200"/>
    </row>
    <row r="7" spans="1:72" s="194" customFormat="1" ht="27" customHeight="1">
      <c r="A7" s="890" t="str">
        <f>IF(AF1="","",AF1)</f>
        <v/>
      </c>
      <c r="B7" s="891"/>
      <c r="C7" s="215" t="str">
        <f>IF($A7="","",VLOOKUP($A7,生徒情報入力!$A$9:$AA$158,4))</f>
        <v/>
      </c>
      <c r="D7" s="892" t="str">
        <f>IF($A7="","",VLOOKUP($A7,生徒情報入力!$A$9:$AA$158,5))</f>
        <v/>
      </c>
      <c r="E7" s="892"/>
      <c r="F7" s="892"/>
      <c r="G7" s="892"/>
      <c r="H7" s="892"/>
      <c r="I7" s="892"/>
      <c r="J7" s="893"/>
      <c r="K7" s="216" t="str">
        <f>IF($A7="","",VLOOKUP($A7,生徒情報入力!$A$9:$AA$158,6))</f>
        <v/>
      </c>
      <c r="L7" s="217"/>
      <c r="M7" s="218" t="str">
        <f>IF($A7="","",VLOOKUP($A7,生徒情報入力!$A$9:$AA$158,7))</f>
        <v/>
      </c>
      <c r="N7" s="219" t="str">
        <f>IF($A7="","",VLOOKUP($A7,生徒情報入力!$A$9:$AA$158,8))</f>
        <v/>
      </c>
      <c r="O7" s="219" t="s">
        <v>6</v>
      </c>
      <c r="P7" s="219" t="str">
        <f>IF($A7="","",VLOOKUP($A7,生徒情報入力!$A$9:$AA$158,9))</f>
        <v/>
      </c>
      <c r="Q7" s="219" t="s">
        <v>6</v>
      </c>
      <c r="R7" s="219" t="str">
        <f>IF($A7="","",VLOOKUP($A7,生徒情報入力!$A$9:$AA$158,10))</f>
        <v/>
      </c>
      <c r="S7" s="942" t="str">
        <f>IF($A7="","",VLOOKUP($A7,生徒情報入力!$A$9:$AA$158,11))</f>
        <v/>
      </c>
      <c r="T7" s="943"/>
      <c r="U7" s="220" t="str">
        <f>IF($A7="","",VLOOKUP($A7,生徒情報入力!$A$9:$AA$158,12))</f>
        <v/>
      </c>
      <c r="V7" s="221"/>
      <c r="W7" s="222"/>
      <c r="X7" s="223" t="str">
        <f>IF($A7="","",VLOOKUP($A7,生徒情報入力!$A$9:$AA$158,13))</f>
        <v/>
      </c>
      <c r="Y7" s="224" t="str">
        <f>IF($A7="","",VLOOKUP($A7,生徒情報入力!$A$9:$AA$158,14))</f>
        <v/>
      </c>
      <c r="Z7" s="225" t="s">
        <v>6</v>
      </c>
      <c r="AA7" s="224" t="str">
        <f>IF($A7="","",VLOOKUP($A7,生徒情報入力!$A$9:$AA$158,15))</f>
        <v/>
      </c>
      <c r="AB7" s="224" t="s">
        <v>6</v>
      </c>
      <c r="AC7" s="226" t="str">
        <f>IF($A7="","",VLOOKUP($A7,生徒情報入力!$A$9:$AA$158,16))</f>
        <v/>
      </c>
      <c r="AD7" s="896" t="str">
        <f>IF($A7="","",VLOOKUP($A7,生徒情報入力!$A$9:$AA$158,17))</f>
        <v/>
      </c>
      <c r="AE7" s="897"/>
      <c r="AF7" s="227"/>
      <c r="AG7" s="944" t="str">
        <f>IF($A7="","",VLOOKUP($A7,生徒情報入力!$A$9:$AA$158,19))</f>
        <v/>
      </c>
      <c r="AH7" s="944"/>
      <c r="AI7" s="944"/>
      <c r="AJ7" s="944"/>
      <c r="AK7" s="945"/>
      <c r="AL7" s="894" t="str">
        <f>IF($A7="","",VLOOKUP($A7,生徒情報入力!$A$9:$AA$158,20))</f>
        <v/>
      </c>
      <c r="AM7" s="895"/>
      <c r="AN7" s="895"/>
      <c r="AO7" s="895"/>
      <c r="AP7" s="895"/>
      <c r="AQ7" s="874" t="str">
        <f>IF($A7="","",VLOOKUP($A7,生徒情報入力!$A$9:$AA$158,21))</f>
        <v/>
      </c>
      <c r="AR7" s="875"/>
      <c r="AS7" s="876"/>
      <c r="AT7" s="877" t="str">
        <f>IF($A7="","",VLOOKUP($A7,生徒情報入力!$A$9:$AA$158,22))</f>
        <v/>
      </c>
      <c r="AU7" s="878"/>
      <c r="AV7" s="878"/>
      <c r="AW7" s="878"/>
      <c r="AX7" s="878"/>
      <c r="AY7" s="878"/>
      <c r="AZ7" s="878"/>
      <c r="BA7" s="878"/>
      <c r="BB7" s="878"/>
      <c r="BC7" s="878"/>
      <c r="BD7" s="878"/>
      <c r="BE7" s="879"/>
      <c r="BF7" s="880" t="str">
        <f>IF($A7="","",VLOOKUP($A7,生徒情報入力!$A$9:$AA$158,23))</f>
        <v/>
      </c>
      <c r="BG7" s="881"/>
      <c r="BH7" s="228" t="s">
        <v>1872</v>
      </c>
      <c r="BI7" s="882" t="str">
        <f>IF($A7="","",VLOOKUP($A7,生徒情報入力!$A$9:$AA$158,25))</f>
        <v/>
      </c>
      <c r="BJ7" s="882"/>
      <c r="BK7" s="229" t="s">
        <v>1873</v>
      </c>
      <c r="BL7" s="883" t="str">
        <f>IF($A7="","",VLOOKUP($A7,生徒情報入力!$A$9:$AA$158,27))</f>
        <v/>
      </c>
      <c r="BM7" s="883"/>
      <c r="BN7" s="230"/>
      <c r="BO7" s="214">
        <f>COUNTIF(生徒情報入力!B$9:B$158,"第1回")</f>
        <v>0</v>
      </c>
      <c r="BT7" s="200">
        <v>1</v>
      </c>
    </row>
    <row r="8" spans="1:72" s="194" customFormat="1" ht="27" customHeight="1">
      <c r="A8" s="890" t="str">
        <f t="shared" ref="A8:A21" si="0">IF(AF$1+BT7&lt;=AK$1,AF$1+BT7,"")</f>
        <v/>
      </c>
      <c r="B8" s="891"/>
      <c r="C8" s="215" t="str">
        <f>IF($A8="","",VLOOKUP($A8,生徒情報入力!$A$9:$AA$158,4))</f>
        <v/>
      </c>
      <c r="D8" s="892" t="str">
        <f>IF($A8="","",VLOOKUP($A8,生徒情報入力!$A$9:$AA$158,5))</f>
        <v/>
      </c>
      <c r="E8" s="892"/>
      <c r="F8" s="892"/>
      <c r="G8" s="892"/>
      <c r="H8" s="892"/>
      <c r="I8" s="892"/>
      <c r="J8" s="893"/>
      <c r="K8" s="231" t="str">
        <f>IF($A8="","",VLOOKUP($A8,生徒情報入力!$A$9:$AA$158,6))</f>
        <v/>
      </c>
      <c r="L8" s="217"/>
      <c r="M8" s="218" t="str">
        <f>IF($A8="","",VLOOKUP($A8,生徒情報入力!$A$9:$AA$158,7))</f>
        <v/>
      </c>
      <c r="N8" s="219" t="str">
        <f>IF($A8="","",VLOOKUP($A8,生徒情報入力!$A$9:$AA$158,8))</f>
        <v/>
      </c>
      <c r="O8" s="219" t="s">
        <v>6</v>
      </c>
      <c r="P8" s="219" t="str">
        <f>IF($A8="","",VLOOKUP($A8,生徒情報入力!$A$9:$AA$158,9))</f>
        <v/>
      </c>
      <c r="Q8" s="219" t="s">
        <v>6</v>
      </c>
      <c r="R8" s="219" t="str">
        <f>IF($A8="","",VLOOKUP($A8,生徒情報入力!$A$9:$AA$158,10))</f>
        <v/>
      </c>
      <c r="S8" s="942" t="str">
        <f>IF($A8="","",VLOOKUP($A8,生徒情報入力!$A$9:$AA$158,11))</f>
        <v/>
      </c>
      <c r="T8" s="943"/>
      <c r="U8" s="220" t="str">
        <f>IF($A8="","",VLOOKUP($A8,生徒情報入力!$A$9:$AA$158,12))</f>
        <v/>
      </c>
      <c r="V8" s="221"/>
      <c r="W8" s="222"/>
      <c r="X8" s="223" t="str">
        <f>IF($A8="","",VLOOKUP($A8,生徒情報入力!$A$9:$AA$158,13))</f>
        <v/>
      </c>
      <c r="Y8" s="224" t="str">
        <f>IF($A8="","",VLOOKUP($A8,生徒情報入力!$A$9:$AA$158,14))</f>
        <v/>
      </c>
      <c r="Z8" s="225" t="s">
        <v>6</v>
      </c>
      <c r="AA8" s="224" t="str">
        <f>IF($A8="","",VLOOKUP($A8,生徒情報入力!$A$9:$AA$158,15))</f>
        <v/>
      </c>
      <c r="AB8" s="224" t="s">
        <v>6</v>
      </c>
      <c r="AC8" s="226" t="str">
        <f>IF($A8="","",VLOOKUP($A8,生徒情報入力!$A$9:$AA$158,16))</f>
        <v/>
      </c>
      <c r="AD8" s="896" t="str">
        <f>IF($A8="","",VLOOKUP($A8,生徒情報入力!$A$9:$AA$158,17))</f>
        <v/>
      </c>
      <c r="AE8" s="897"/>
      <c r="AF8" s="227"/>
      <c r="AG8" s="944" t="str">
        <f>IF($A8="","",VLOOKUP($A8,生徒情報入力!$A$9:$AA$158,19))</f>
        <v/>
      </c>
      <c r="AH8" s="944"/>
      <c r="AI8" s="944"/>
      <c r="AJ8" s="944"/>
      <c r="AK8" s="945"/>
      <c r="AL8" s="894" t="str">
        <f>IF($A8="","",VLOOKUP($A8,生徒情報入力!$A$9:$AA$158,20))</f>
        <v/>
      </c>
      <c r="AM8" s="895"/>
      <c r="AN8" s="895"/>
      <c r="AO8" s="895"/>
      <c r="AP8" s="895"/>
      <c r="AQ8" s="874" t="str">
        <f>IF($A8="","",VLOOKUP($A8,生徒情報入力!$A$9:$AA$158,21))</f>
        <v/>
      </c>
      <c r="AR8" s="875"/>
      <c r="AS8" s="876"/>
      <c r="AT8" s="877" t="str">
        <f>IF($A8="","",VLOOKUP($A8,生徒情報入力!$A$9:$AA$158,22))</f>
        <v/>
      </c>
      <c r="AU8" s="878"/>
      <c r="AV8" s="878"/>
      <c r="AW8" s="878"/>
      <c r="AX8" s="878"/>
      <c r="AY8" s="878"/>
      <c r="AZ8" s="878"/>
      <c r="BA8" s="878"/>
      <c r="BB8" s="878"/>
      <c r="BC8" s="878"/>
      <c r="BD8" s="878"/>
      <c r="BE8" s="879"/>
      <c r="BF8" s="880" t="str">
        <f>IF($A8="","",VLOOKUP($A8,生徒情報入力!$A$9:$AA$158,23))</f>
        <v/>
      </c>
      <c r="BG8" s="881"/>
      <c r="BH8" s="228" t="s">
        <v>1872</v>
      </c>
      <c r="BI8" s="882" t="str">
        <f>IF($A8="","",VLOOKUP($A8,生徒情報入力!$A$9:$AA$158,25))</f>
        <v/>
      </c>
      <c r="BJ8" s="882"/>
      <c r="BK8" s="229" t="s">
        <v>1873</v>
      </c>
      <c r="BL8" s="883" t="str">
        <f>IF($A8="","",VLOOKUP($A8,生徒情報入力!$A$9:$AA$158,27))</f>
        <v/>
      </c>
      <c r="BM8" s="883"/>
      <c r="BN8" s="230"/>
      <c r="BT8" s="200">
        <v>2</v>
      </c>
    </row>
    <row r="9" spans="1:72" s="194" customFormat="1" ht="27" customHeight="1">
      <c r="A9" s="890" t="str">
        <f t="shared" si="0"/>
        <v/>
      </c>
      <c r="B9" s="891"/>
      <c r="C9" s="215" t="str">
        <f>IF($A9="","",VLOOKUP($A9,生徒情報入力!$A$9:$AA$158,4))</f>
        <v/>
      </c>
      <c r="D9" s="892" t="str">
        <f>IF($A9="","",VLOOKUP($A9,生徒情報入力!$A$9:$AA$158,5))</f>
        <v/>
      </c>
      <c r="E9" s="892"/>
      <c r="F9" s="892"/>
      <c r="G9" s="892"/>
      <c r="H9" s="892"/>
      <c r="I9" s="892"/>
      <c r="J9" s="893"/>
      <c r="K9" s="231" t="str">
        <f>IF($A9="","",VLOOKUP($A9,生徒情報入力!$A$9:$AA$158,6))</f>
        <v/>
      </c>
      <c r="L9" s="217"/>
      <c r="M9" s="218" t="str">
        <f>IF($A9="","",VLOOKUP($A9,生徒情報入力!$A$9:$AA$158,7))</f>
        <v/>
      </c>
      <c r="N9" s="219" t="str">
        <f>IF($A9="","",VLOOKUP($A9,生徒情報入力!$A$9:$AA$158,8))</f>
        <v/>
      </c>
      <c r="O9" s="219" t="s">
        <v>6</v>
      </c>
      <c r="P9" s="219" t="str">
        <f>IF($A9="","",VLOOKUP($A9,生徒情報入力!$A$9:$AA$158,9))</f>
        <v/>
      </c>
      <c r="Q9" s="219" t="s">
        <v>6</v>
      </c>
      <c r="R9" s="219" t="str">
        <f>IF($A9="","",VLOOKUP($A9,生徒情報入力!$A$9:$AA$158,10))</f>
        <v/>
      </c>
      <c r="S9" s="942" t="str">
        <f>IF($A9="","",VLOOKUP($A9,生徒情報入力!$A$9:$AA$158,11))</f>
        <v/>
      </c>
      <c r="T9" s="943"/>
      <c r="U9" s="220" t="str">
        <f>IF($A9="","",VLOOKUP($A9,生徒情報入力!$A$9:$AA$158,12))</f>
        <v/>
      </c>
      <c r="V9" s="221"/>
      <c r="W9" s="222"/>
      <c r="X9" s="223" t="str">
        <f>IF($A9="","",VLOOKUP($A9,生徒情報入力!$A$9:$AA$158,13))</f>
        <v/>
      </c>
      <c r="Y9" s="224" t="str">
        <f>IF($A9="","",VLOOKUP($A9,生徒情報入力!$A$9:$AA$158,14))</f>
        <v/>
      </c>
      <c r="Z9" s="225" t="s">
        <v>6</v>
      </c>
      <c r="AA9" s="224" t="str">
        <f>IF($A9="","",VLOOKUP($A9,生徒情報入力!$A$9:$AA$158,15))</f>
        <v/>
      </c>
      <c r="AB9" s="224" t="s">
        <v>6</v>
      </c>
      <c r="AC9" s="226" t="str">
        <f>IF($A9="","",VLOOKUP($A9,生徒情報入力!$A$9:$AA$158,16))</f>
        <v/>
      </c>
      <c r="AD9" s="896" t="str">
        <f>IF($A9="","",VLOOKUP($A9,生徒情報入力!$A$9:$AA$158,17))</f>
        <v/>
      </c>
      <c r="AE9" s="897"/>
      <c r="AF9" s="227"/>
      <c r="AG9" s="944" t="str">
        <f>IF($A9="","",VLOOKUP($A9,生徒情報入力!$A$9:$AA$158,19))</f>
        <v/>
      </c>
      <c r="AH9" s="944"/>
      <c r="AI9" s="944"/>
      <c r="AJ9" s="944"/>
      <c r="AK9" s="945"/>
      <c r="AL9" s="894" t="str">
        <f>IF($A9="","",VLOOKUP($A9,生徒情報入力!$A$9:$AA$158,20))</f>
        <v/>
      </c>
      <c r="AM9" s="895"/>
      <c r="AN9" s="895"/>
      <c r="AO9" s="895"/>
      <c r="AP9" s="895"/>
      <c r="AQ9" s="874" t="str">
        <f>IF($A9="","",VLOOKUP($A9,生徒情報入力!$A$9:$AA$158,21))</f>
        <v/>
      </c>
      <c r="AR9" s="875"/>
      <c r="AS9" s="876"/>
      <c r="AT9" s="877" t="str">
        <f>IF($A9="","",VLOOKUP($A9,生徒情報入力!$A$9:$AA$158,22))</f>
        <v/>
      </c>
      <c r="AU9" s="878"/>
      <c r="AV9" s="878"/>
      <c r="AW9" s="878"/>
      <c r="AX9" s="878"/>
      <c r="AY9" s="878"/>
      <c r="AZ9" s="878"/>
      <c r="BA9" s="878"/>
      <c r="BB9" s="878"/>
      <c r="BC9" s="878"/>
      <c r="BD9" s="878"/>
      <c r="BE9" s="879"/>
      <c r="BF9" s="880" t="str">
        <f>IF($A9="","",VLOOKUP($A9,生徒情報入力!$A$9:$AA$158,23))</f>
        <v/>
      </c>
      <c r="BG9" s="881"/>
      <c r="BH9" s="228" t="s">
        <v>1872</v>
      </c>
      <c r="BI9" s="882" t="str">
        <f>IF($A9="","",VLOOKUP($A9,生徒情報入力!$A$9:$AA$158,25))</f>
        <v/>
      </c>
      <c r="BJ9" s="882"/>
      <c r="BK9" s="229" t="s">
        <v>1873</v>
      </c>
      <c r="BL9" s="883" t="str">
        <f>IF($A9="","",VLOOKUP($A9,生徒情報入力!$A$9:$AA$158,27))</f>
        <v/>
      </c>
      <c r="BM9" s="883"/>
      <c r="BN9" s="230"/>
      <c r="BT9" s="200">
        <v>3</v>
      </c>
    </row>
    <row r="10" spans="1:72" s="194" customFormat="1" ht="27" customHeight="1">
      <c r="A10" s="890" t="str">
        <f t="shared" si="0"/>
        <v/>
      </c>
      <c r="B10" s="891"/>
      <c r="C10" s="215" t="str">
        <f>IF($A10="","",VLOOKUP($A10,生徒情報入力!$A$9:$AA$158,4))</f>
        <v/>
      </c>
      <c r="D10" s="892" t="str">
        <f>IF($A10="","",VLOOKUP($A10,生徒情報入力!$A$9:$AA$158,5))</f>
        <v/>
      </c>
      <c r="E10" s="892"/>
      <c r="F10" s="892"/>
      <c r="G10" s="892"/>
      <c r="H10" s="892"/>
      <c r="I10" s="892"/>
      <c r="J10" s="893"/>
      <c r="K10" s="231" t="str">
        <f>IF($A10="","",VLOOKUP($A10,生徒情報入力!$A$9:$AA$158,6))</f>
        <v/>
      </c>
      <c r="L10" s="217"/>
      <c r="M10" s="218" t="str">
        <f>IF($A10="","",VLOOKUP($A10,生徒情報入力!$A$9:$AA$158,7))</f>
        <v/>
      </c>
      <c r="N10" s="219" t="str">
        <f>IF($A10="","",VLOOKUP($A10,生徒情報入力!$A$9:$AA$158,8))</f>
        <v/>
      </c>
      <c r="O10" s="219" t="s">
        <v>6</v>
      </c>
      <c r="P10" s="219" t="str">
        <f>IF($A10="","",VLOOKUP($A10,生徒情報入力!$A$9:$AA$158,9))</f>
        <v/>
      </c>
      <c r="Q10" s="219" t="s">
        <v>6</v>
      </c>
      <c r="R10" s="219" t="str">
        <f>IF($A10="","",VLOOKUP($A10,生徒情報入力!$A$9:$AA$158,10))</f>
        <v/>
      </c>
      <c r="S10" s="942" t="str">
        <f>IF($A10="","",VLOOKUP($A10,生徒情報入力!$A$9:$AA$158,11))</f>
        <v/>
      </c>
      <c r="T10" s="943"/>
      <c r="U10" s="220" t="str">
        <f>IF($A10="","",VLOOKUP($A10,生徒情報入力!$A$9:$AA$158,12))</f>
        <v/>
      </c>
      <c r="V10" s="221"/>
      <c r="W10" s="222"/>
      <c r="X10" s="223" t="str">
        <f>IF($A10="","",VLOOKUP($A10,生徒情報入力!$A$9:$AA$158,13))</f>
        <v/>
      </c>
      <c r="Y10" s="224" t="str">
        <f>IF($A10="","",VLOOKUP($A10,生徒情報入力!$A$9:$AA$158,14))</f>
        <v/>
      </c>
      <c r="Z10" s="225" t="s">
        <v>6</v>
      </c>
      <c r="AA10" s="224" t="str">
        <f>IF($A10="","",VLOOKUP($A10,生徒情報入力!$A$9:$AA$158,15))</f>
        <v/>
      </c>
      <c r="AB10" s="224" t="s">
        <v>6</v>
      </c>
      <c r="AC10" s="226" t="str">
        <f>IF($A10="","",VLOOKUP($A10,生徒情報入力!$A$9:$AA$158,16))</f>
        <v/>
      </c>
      <c r="AD10" s="896" t="str">
        <f>IF($A10="","",VLOOKUP($A10,生徒情報入力!$A$9:$AA$158,17))</f>
        <v/>
      </c>
      <c r="AE10" s="897"/>
      <c r="AF10" s="227"/>
      <c r="AG10" s="944" t="str">
        <f>IF($A10="","",VLOOKUP($A10,生徒情報入力!$A$9:$AA$158,19))</f>
        <v/>
      </c>
      <c r="AH10" s="944"/>
      <c r="AI10" s="944"/>
      <c r="AJ10" s="944"/>
      <c r="AK10" s="945"/>
      <c r="AL10" s="894" t="str">
        <f>IF($A10="","",VLOOKUP($A10,生徒情報入力!$A$9:$AA$158,20))</f>
        <v/>
      </c>
      <c r="AM10" s="895"/>
      <c r="AN10" s="895"/>
      <c r="AO10" s="895"/>
      <c r="AP10" s="895"/>
      <c r="AQ10" s="874" t="str">
        <f>IF($A10="","",VLOOKUP($A10,生徒情報入力!$A$9:$AA$158,21))</f>
        <v/>
      </c>
      <c r="AR10" s="875"/>
      <c r="AS10" s="876"/>
      <c r="AT10" s="877" t="str">
        <f>IF($A10="","",VLOOKUP($A10,生徒情報入力!$A$9:$AA$158,22))</f>
        <v/>
      </c>
      <c r="AU10" s="878"/>
      <c r="AV10" s="878"/>
      <c r="AW10" s="878"/>
      <c r="AX10" s="878"/>
      <c r="AY10" s="878"/>
      <c r="AZ10" s="878"/>
      <c r="BA10" s="878"/>
      <c r="BB10" s="878"/>
      <c r="BC10" s="878"/>
      <c r="BD10" s="878"/>
      <c r="BE10" s="879"/>
      <c r="BF10" s="880" t="str">
        <f>IF($A10="","",VLOOKUP($A10,生徒情報入力!$A$9:$AA$158,23))</f>
        <v/>
      </c>
      <c r="BG10" s="881"/>
      <c r="BH10" s="228" t="s">
        <v>1872</v>
      </c>
      <c r="BI10" s="882" t="str">
        <f>IF($A10="","",VLOOKUP($A10,生徒情報入力!$A$9:$AA$158,25))</f>
        <v/>
      </c>
      <c r="BJ10" s="882"/>
      <c r="BK10" s="229" t="s">
        <v>1873</v>
      </c>
      <c r="BL10" s="883" t="str">
        <f>IF($A10="","",VLOOKUP($A10,生徒情報入力!$A$9:$AA$158,27))</f>
        <v/>
      </c>
      <c r="BM10" s="883"/>
      <c r="BN10" s="230"/>
      <c r="BT10" s="200">
        <v>4</v>
      </c>
    </row>
    <row r="11" spans="1:72" s="194" customFormat="1" ht="27" customHeight="1">
      <c r="A11" s="890" t="str">
        <f t="shared" si="0"/>
        <v/>
      </c>
      <c r="B11" s="891"/>
      <c r="C11" s="215" t="str">
        <f>IF($A11="","",VLOOKUP($A11,生徒情報入力!$A$9:$AA$158,4))</f>
        <v/>
      </c>
      <c r="D11" s="892" t="str">
        <f>IF($A11="","",VLOOKUP($A11,生徒情報入力!$A$9:$AA$158,5))</f>
        <v/>
      </c>
      <c r="E11" s="892"/>
      <c r="F11" s="892"/>
      <c r="G11" s="892"/>
      <c r="H11" s="892"/>
      <c r="I11" s="892"/>
      <c r="J11" s="893"/>
      <c r="K11" s="231" t="str">
        <f>IF($A11="","",VLOOKUP($A11,生徒情報入力!$A$9:$AA$158,6))</f>
        <v/>
      </c>
      <c r="L11" s="217"/>
      <c r="M11" s="218" t="str">
        <f>IF($A11="","",VLOOKUP($A11,生徒情報入力!$A$9:$AA$158,7))</f>
        <v/>
      </c>
      <c r="N11" s="219" t="str">
        <f>IF($A11="","",VLOOKUP($A11,生徒情報入力!$A$9:$AA$158,8))</f>
        <v/>
      </c>
      <c r="O11" s="219" t="s">
        <v>6</v>
      </c>
      <c r="P11" s="219" t="str">
        <f>IF($A11="","",VLOOKUP($A11,生徒情報入力!$A$9:$AA$158,9))</f>
        <v/>
      </c>
      <c r="Q11" s="219" t="s">
        <v>6</v>
      </c>
      <c r="R11" s="219" t="str">
        <f>IF($A11="","",VLOOKUP($A11,生徒情報入力!$A$9:$AA$158,10))</f>
        <v/>
      </c>
      <c r="S11" s="942" t="str">
        <f>IF($A11="","",VLOOKUP($A11,生徒情報入力!$A$9:$AA$158,11))</f>
        <v/>
      </c>
      <c r="T11" s="943"/>
      <c r="U11" s="220" t="str">
        <f>IF($A11="","",VLOOKUP($A11,生徒情報入力!$A$9:$AA$158,12))</f>
        <v/>
      </c>
      <c r="V11" s="221"/>
      <c r="W11" s="222"/>
      <c r="X11" s="223" t="str">
        <f>IF($A11="","",VLOOKUP($A11,生徒情報入力!$A$9:$AA$158,13))</f>
        <v/>
      </c>
      <c r="Y11" s="224" t="str">
        <f>IF($A11="","",VLOOKUP($A11,生徒情報入力!$A$9:$AA$158,14))</f>
        <v/>
      </c>
      <c r="Z11" s="225" t="s">
        <v>6</v>
      </c>
      <c r="AA11" s="224" t="str">
        <f>IF($A11="","",VLOOKUP($A11,生徒情報入力!$A$9:$AA$158,15))</f>
        <v/>
      </c>
      <c r="AB11" s="224" t="s">
        <v>6</v>
      </c>
      <c r="AC11" s="226" t="str">
        <f>IF($A11="","",VLOOKUP($A11,生徒情報入力!$A$9:$AA$158,16))</f>
        <v/>
      </c>
      <c r="AD11" s="896" t="str">
        <f>IF($A11="","",VLOOKUP($A11,生徒情報入力!$A$9:$AA$158,17))</f>
        <v/>
      </c>
      <c r="AE11" s="897"/>
      <c r="AF11" s="227"/>
      <c r="AG11" s="944" t="str">
        <f>IF($A11="","",VLOOKUP($A11,生徒情報入力!$A$9:$AA$158,19))</f>
        <v/>
      </c>
      <c r="AH11" s="944"/>
      <c r="AI11" s="944"/>
      <c r="AJ11" s="944"/>
      <c r="AK11" s="945"/>
      <c r="AL11" s="894" t="str">
        <f>IF($A11="","",VLOOKUP($A11,生徒情報入力!$A$9:$AA$158,20))</f>
        <v/>
      </c>
      <c r="AM11" s="895"/>
      <c r="AN11" s="895"/>
      <c r="AO11" s="895"/>
      <c r="AP11" s="895"/>
      <c r="AQ11" s="874" t="str">
        <f>IF($A11="","",VLOOKUP($A11,生徒情報入力!$A$9:$AA$158,21))</f>
        <v/>
      </c>
      <c r="AR11" s="875"/>
      <c r="AS11" s="876"/>
      <c r="AT11" s="877" t="str">
        <f>IF($A11="","",VLOOKUP($A11,生徒情報入力!$A$9:$AA$158,22))</f>
        <v/>
      </c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9"/>
      <c r="BF11" s="880" t="str">
        <f>IF($A11="","",VLOOKUP($A11,生徒情報入力!$A$9:$AA$158,23))</f>
        <v/>
      </c>
      <c r="BG11" s="881"/>
      <c r="BH11" s="228" t="s">
        <v>1872</v>
      </c>
      <c r="BI11" s="882" t="str">
        <f>IF($A11="","",VLOOKUP($A11,生徒情報入力!$A$9:$AA$158,25))</f>
        <v/>
      </c>
      <c r="BJ11" s="882"/>
      <c r="BK11" s="229" t="s">
        <v>1873</v>
      </c>
      <c r="BL11" s="883" t="str">
        <f>IF($A11="","",VLOOKUP($A11,生徒情報入力!$A$9:$AA$158,27))</f>
        <v/>
      </c>
      <c r="BM11" s="883"/>
      <c r="BN11" s="230"/>
      <c r="BT11" s="200">
        <v>5</v>
      </c>
    </row>
    <row r="12" spans="1:72" s="194" customFormat="1" ht="27" customHeight="1">
      <c r="A12" s="890" t="str">
        <f t="shared" si="0"/>
        <v/>
      </c>
      <c r="B12" s="891"/>
      <c r="C12" s="215" t="str">
        <f>IF($A12="","",VLOOKUP($A12,生徒情報入力!$A$9:$AA$158,4))</f>
        <v/>
      </c>
      <c r="D12" s="892" t="str">
        <f>IF($A12="","",VLOOKUP($A12,生徒情報入力!$A$9:$AA$158,5))</f>
        <v/>
      </c>
      <c r="E12" s="892"/>
      <c r="F12" s="892"/>
      <c r="G12" s="892"/>
      <c r="H12" s="892"/>
      <c r="I12" s="892"/>
      <c r="J12" s="893"/>
      <c r="K12" s="231" t="str">
        <f>IF($A12="","",VLOOKUP($A12,生徒情報入力!$A$9:$AA$158,6))</f>
        <v/>
      </c>
      <c r="L12" s="217"/>
      <c r="M12" s="218" t="str">
        <f>IF($A12="","",VLOOKUP($A12,生徒情報入力!$A$9:$AA$158,7))</f>
        <v/>
      </c>
      <c r="N12" s="219" t="str">
        <f>IF($A12="","",VLOOKUP($A12,生徒情報入力!$A$9:$AA$158,8))</f>
        <v/>
      </c>
      <c r="O12" s="219" t="s">
        <v>6</v>
      </c>
      <c r="P12" s="219" t="str">
        <f>IF($A12="","",VLOOKUP($A12,生徒情報入力!$A$9:$AA$158,9))</f>
        <v/>
      </c>
      <c r="Q12" s="219" t="s">
        <v>6</v>
      </c>
      <c r="R12" s="219" t="str">
        <f>IF($A12="","",VLOOKUP($A12,生徒情報入力!$A$9:$AA$158,10))</f>
        <v/>
      </c>
      <c r="S12" s="942" t="str">
        <f>IF($A12="","",VLOOKUP($A12,生徒情報入力!$A$9:$AA$158,11))</f>
        <v/>
      </c>
      <c r="T12" s="943"/>
      <c r="U12" s="220" t="str">
        <f>IF($A12="","",VLOOKUP($A12,生徒情報入力!$A$9:$AA$158,12))</f>
        <v/>
      </c>
      <c r="V12" s="221"/>
      <c r="W12" s="222"/>
      <c r="X12" s="223" t="str">
        <f>IF($A12="","",VLOOKUP($A12,生徒情報入力!$A$9:$AA$158,13))</f>
        <v/>
      </c>
      <c r="Y12" s="224" t="str">
        <f>IF($A12="","",VLOOKUP($A12,生徒情報入力!$A$9:$AA$158,14))</f>
        <v/>
      </c>
      <c r="Z12" s="225" t="s">
        <v>6</v>
      </c>
      <c r="AA12" s="224" t="str">
        <f>IF($A12="","",VLOOKUP($A12,生徒情報入力!$A$9:$AA$158,15))</f>
        <v/>
      </c>
      <c r="AB12" s="224" t="s">
        <v>6</v>
      </c>
      <c r="AC12" s="226" t="str">
        <f>IF($A12="","",VLOOKUP($A12,生徒情報入力!$A$9:$AA$158,16))</f>
        <v/>
      </c>
      <c r="AD12" s="896" t="str">
        <f>IF($A12="","",VLOOKUP($A12,生徒情報入力!$A$9:$AA$158,17))</f>
        <v/>
      </c>
      <c r="AE12" s="897"/>
      <c r="AF12" s="227"/>
      <c r="AG12" s="944" t="str">
        <f>IF($A12="","",VLOOKUP($A12,生徒情報入力!$A$9:$AA$158,19))</f>
        <v/>
      </c>
      <c r="AH12" s="944"/>
      <c r="AI12" s="944"/>
      <c r="AJ12" s="944"/>
      <c r="AK12" s="945"/>
      <c r="AL12" s="894" t="str">
        <f>IF($A12="","",VLOOKUP($A12,生徒情報入力!$A$9:$AA$158,20))</f>
        <v/>
      </c>
      <c r="AM12" s="895"/>
      <c r="AN12" s="895"/>
      <c r="AO12" s="895"/>
      <c r="AP12" s="895"/>
      <c r="AQ12" s="874" t="str">
        <f>IF($A12="","",VLOOKUP($A12,生徒情報入力!$A$9:$AA$158,21))</f>
        <v/>
      </c>
      <c r="AR12" s="875"/>
      <c r="AS12" s="876"/>
      <c r="AT12" s="877" t="str">
        <f>IF($A12="","",VLOOKUP($A12,生徒情報入力!$A$9:$AA$158,22))</f>
        <v/>
      </c>
      <c r="AU12" s="878"/>
      <c r="AV12" s="878"/>
      <c r="AW12" s="878"/>
      <c r="AX12" s="878"/>
      <c r="AY12" s="878"/>
      <c r="AZ12" s="878"/>
      <c r="BA12" s="878"/>
      <c r="BB12" s="878"/>
      <c r="BC12" s="878"/>
      <c r="BD12" s="878"/>
      <c r="BE12" s="879"/>
      <c r="BF12" s="880" t="str">
        <f>IF($A12="","",VLOOKUP($A12,生徒情報入力!$A$9:$AA$158,23))</f>
        <v/>
      </c>
      <c r="BG12" s="881"/>
      <c r="BH12" s="228" t="s">
        <v>1872</v>
      </c>
      <c r="BI12" s="882" t="str">
        <f>IF($A12="","",VLOOKUP($A12,生徒情報入力!$A$9:$AA$158,25))</f>
        <v/>
      </c>
      <c r="BJ12" s="882"/>
      <c r="BK12" s="229" t="s">
        <v>1873</v>
      </c>
      <c r="BL12" s="883" t="str">
        <f>IF($A12="","",VLOOKUP($A12,生徒情報入力!$A$9:$AA$158,27))</f>
        <v/>
      </c>
      <c r="BM12" s="883"/>
      <c r="BN12" s="230"/>
      <c r="BT12" s="200">
        <v>6</v>
      </c>
    </row>
    <row r="13" spans="1:72" s="194" customFormat="1" ht="27" customHeight="1">
      <c r="A13" s="890" t="str">
        <f t="shared" si="0"/>
        <v/>
      </c>
      <c r="B13" s="891"/>
      <c r="C13" s="215"/>
      <c r="D13" s="892" t="str">
        <f>IF($A13="","",VLOOKUP($A13,生徒情報入力!$A$9:$AA$158,5))</f>
        <v/>
      </c>
      <c r="E13" s="892"/>
      <c r="F13" s="892"/>
      <c r="G13" s="892"/>
      <c r="H13" s="892"/>
      <c r="I13" s="892"/>
      <c r="J13" s="893"/>
      <c r="K13" s="231" t="str">
        <f>IF($A13="","",VLOOKUP($A13,生徒情報入力!$A$9:$AA$158,6))</f>
        <v/>
      </c>
      <c r="L13" s="217"/>
      <c r="M13" s="218" t="str">
        <f>IF($A13="","",VLOOKUP($A13,生徒情報入力!$A$9:$AA$158,7))</f>
        <v/>
      </c>
      <c r="N13" s="219" t="str">
        <f>IF($A13="","",VLOOKUP($A13,生徒情報入力!$A$9:$AA$158,8))</f>
        <v/>
      </c>
      <c r="O13" s="219" t="s">
        <v>6</v>
      </c>
      <c r="P13" s="219" t="str">
        <f>IF($A13="","",VLOOKUP($A13,生徒情報入力!$A$9:$AA$158,9))</f>
        <v/>
      </c>
      <c r="Q13" s="219" t="s">
        <v>6</v>
      </c>
      <c r="R13" s="219" t="str">
        <f>IF($A13="","",VLOOKUP($A13,生徒情報入力!$A$9:$AA$158,10))</f>
        <v/>
      </c>
      <c r="S13" s="942" t="str">
        <f>IF($A13="","",VLOOKUP($A13,生徒情報入力!$A$9:$AA$158,11))</f>
        <v/>
      </c>
      <c r="T13" s="943"/>
      <c r="U13" s="220" t="str">
        <f>IF($A13="","",VLOOKUP($A13,生徒情報入力!$A$9:$AA$158,12))</f>
        <v/>
      </c>
      <c r="V13" s="221"/>
      <c r="W13" s="222"/>
      <c r="X13" s="223" t="str">
        <f>IF($A13="","",VLOOKUP($A13,生徒情報入力!$A$9:$AA$158,13))</f>
        <v/>
      </c>
      <c r="Y13" s="224" t="str">
        <f>IF($A13="","",VLOOKUP($A13,生徒情報入力!$A$9:$AA$158,14))</f>
        <v/>
      </c>
      <c r="Z13" s="225" t="s">
        <v>6</v>
      </c>
      <c r="AA13" s="224" t="str">
        <f>IF($A13="","",VLOOKUP($A13,生徒情報入力!$A$9:$AA$158,15))</f>
        <v/>
      </c>
      <c r="AB13" s="224" t="s">
        <v>6</v>
      </c>
      <c r="AC13" s="226" t="str">
        <f>IF($A13="","",VLOOKUP($A13,生徒情報入力!$A$9:$AA$158,16))</f>
        <v/>
      </c>
      <c r="AD13" s="896" t="str">
        <f>IF($A13="","",VLOOKUP($A13,生徒情報入力!$A$9:$AA$158,17))</f>
        <v/>
      </c>
      <c r="AE13" s="897"/>
      <c r="AF13" s="227"/>
      <c r="AG13" s="944" t="str">
        <f>IF($A13="","",VLOOKUP($A13,生徒情報入力!$A$9:$AA$158,19))</f>
        <v/>
      </c>
      <c r="AH13" s="944"/>
      <c r="AI13" s="944"/>
      <c r="AJ13" s="944"/>
      <c r="AK13" s="945"/>
      <c r="AL13" s="894" t="str">
        <f>IF($A13="","",VLOOKUP($A13,生徒情報入力!$A$9:$AA$158,20))</f>
        <v/>
      </c>
      <c r="AM13" s="895"/>
      <c r="AN13" s="895"/>
      <c r="AO13" s="895"/>
      <c r="AP13" s="895"/>
      <c r="AQ13" s="874" t="str">
        <f>IF($A13="","",VLOOKUP($A13,生徒情報入力!$A$9:$AA$158,21))</f>
        <v/>
      </c>
      <c r="AR13" s="875"/>
      <c r="AS13" s="876"/>
      <c r="AT13" s="877" t="str">
        <f>IF($A13="","",VLOOKUP($A13,生徒情報入力!$A$9:$AA$158,22))</f>
        <v/>
      </c>
      <c r="AU13" s="878"/>
      <c r="AV13" s="878"/>
      <c r="AW13" s="878"/>
      <c r="AX13" s="878"/>
      <c r="AY13" s="878"/>
      <c r="AZ13" s="878"/>
      <c r="BA13" s="878"/>
      <c r="BB13" s="878"/>
      <c r="BC13" s="878"/>
      <c r="BD13" s="878"/>
      <c r="BE13" s="879"/>
      <c r="BF13" s="880" t="str">
        <f>IF($A13="","",VLOOKUP($A13,生徒情報入力!$A$9:$AA$158,23))</f>
        <v/>
      </c>
      <c r="BG13" s="881"/>
      <c r="BH13" s="228" t="s">
        <v>1872</v>
      </c>
      <c r="BI13" s="882" t="str">
        <f>IF($A13="","",VLOOKUP($A13,生徒情報入力!$A$9:$AA$158,25))</f>
        <v/>
      </c>
      <c r="BJ13" s="882"/>
      <c r="BK13" s="229" t="s">
        <v>1873</v>
      </c>
      <c r="BL13" s="883" t="str">
        <f>IF($A13="","",VLOOKUP($A13,生徒情報入力!$A$9:$AA$158,27))</f>
        <v/>
      </c>
      <c r="BM13" s="883"/>
      <c r="BN13" s="230"/>
      <c r="BT13" s="200">
        <v>7</v>
      </c>
    </row>
    <row r="14" spans="1:72" s="194" customFormat="1" ht="27" customHeight="1">
      <c r="A14" s="890" t="str">
        <f t="shared" si="0"/>
        <v/>
      </c>
      <c r="B14" s="891"/>
      <c r="C14" s="215" t="str">
        <f>IF($A14="","",VLOOKUP($A14,生徒情報入力!$A$9:$AA$158,4))</f>
        <v/>
      </c>
      <c r="D14" s="892" t="str">
        <f>IF($A14="","",VLOOKUP($A14,生徒情報入力!$A$9:$AA$158,5))</f>
        <v/>
      </c>
      <c r="E14" s="892"/>
      <c r="F14" s="892"/>
      <c r="G14" s="892"/>
      <c r="H14" s="892"/>
      <c r="I14" s="892"/>
      <c r="J14" s="893"/>
      <c r="K14" s="231" t="str">
        <f>IF($A14="","",VLOOKUP($A14,生徒情報入力!$A$9:$AA$158,6))</f>
        <v/>
      </c>
      <c r="L14" s="217"/>
      <c r="M14" s="218" t="str">
        <f>IF($A14="","",VLOOKUP($A14,生徒情報入力!$A$9:$AA$158,7))</f>
        <v/>
      </c>
      <c r="N14" s="219" t="str">
        <f>IF($A14="","",VLOOKUP($A14,生徒情報入力!$A$9:$AA$158,8))</f>
        <v/>
      </c>
      <c r="O14" s="219" t="s">
        <v>6</v>
      </c>
      <c r="P14" s="219" t="str">
        <f>IF($A14="","",VLOOKUP($A14,生徒情報入力!$A$9:$AA$158,9))</f>
        <v/>
      </c>
      <c r="Q14" s="219" t="s">
        <v>6</v>
      </c>
      <c r="R14" s="219" t="str">
        <f>IF($A14="","",VLOOKUP($A14,生徒情報入力!$A$9:$AA$158,10))</f>
        <v/>
      </c>
      <c r="S14" s="942" t="str">
        <f>IF($A14="","",VLOOKUP($A14,生徒情報入力!$A$9:$AA$158,11))</f>
        <v/>
      </c>
      <c r="T14" s="943"/>
      <c r="U14" s="220" t="str">
        <f>IF($A14="","",VLOOKUP($A14,生徒情報入力!$A$9:$AA$158,12))</f>
        <v/>
      </c>
      <c r="V14" s="221"/>
      <c r="W14" s="222"/>
      <c r="X14" s="223" t="str">
        <f>IF($A14="","",VLOOKUP($A14,生徒情報入力!$A$9:$AA$158,13))</f>
        <v/>
      </c>
      <c r="Y14" s="224" t="str">
        <f>IF($A14="","",VLOOKUP($A14,生徒情報入力!$A$9:$AA$158,14))</f>
        <v/>
      </c>
      <c r="Z14" s="225" t="s">
        <v>6</v>
      </c>
      <c r="AA14" s="224" t="str">
        <f>IF($A14="","",VLOOKUP($A14,生徒情報入力!$A$9:$AA$158,15))</f>
        <v/>
      </c>
      <c r="AB14" s="224" t="s">
        <v>6</v>
      </c>
      <c r="AC14" s="226" t="str">
        <f>IF($A14="","",VLOOKUP($A14,生徒情報入力!$A$9:$AA$158,16))</f>
        <v/>
      </c>
      <c r="AD14" s="896" t="str">
        <f>IF($A14="","",VLOOKUP($A14,生徒情報入力!$A$9:$AA$158,17))</f>
        <v/>
      </c>
      <c r="AE14" s="897"/>
      <c r="AF14" s="227"/>
      <c r="AG14" s="944" t="str">
        <f>IF($A14="","",VLOOKUP($A14,生徒情報入力!$A$9:$AA$158,19))</f>
        <v/>
      </c>
      <c r="AH14" s="944"/>
      <c r="AI14" s="944"/>
      <c r="AJ14" s="944"/>
      <c r="AK14" s="945"/>
      <c r="AL14" s="894" t="str">
        <f>IF($A14="","",VLOOKUP($A14,生徒情報入力!$A$9:$AA$158,20))</f>
        <v/>
      </c>
      <c r="AM14" s="895"/>
      <c r="AN14" s="895"/>
      <c r="AO14" s="895"/>
      <c r="AP14" s="895"/>
      <c r="AQ14" s="874" t="str">
        <f>IF($A14="","",VLOOKUP($A14,生徒情報入力!$A$9:$AA$158,21))</f>
        <v/>
      </c>
      <c r="AR14" s="875"/>
      <c r="AS14" s="876"/>
      <c r="AT14" s="877" t="str">
        <f>IF($A14="","",VLOOKUP($A14,生徒情報入力!$A$9:$AA$158,22))</f>
        <v/>
      </c>
      <c r="AU14" s="878"/>
      <c r="AV14" s="878"/>
      <c r="AW14" s="878"/>
      <c r="AX14" s="878"/>
      <c r="AY14" s="878"/>
      <c r="AZ14" s="878"/>
      <c r="BA14" s="878"/>
      <c r="BB14" s="878"/>
      <c r="BC14" s="878"/>
      <c r="BD14" s="878"/>
      <c r="BE14" s="879"/>
      <c r="BF14" s="880" t="str">
        <f>IF($A14="","",VLOOKUP($A14,生徒情報入力!$A$9:$AA$158,23))</f>
        <v/>
      </c>
      <c r="BG14" s="881"/>
      <c r="BH14" s="228" t="s">
        <v>1872</v>
      </c>
      <c r="BI14" s="882" t="str">
        <f>IF($A14="","",VLOOKUP($A14,生徒情報入力!$A$9:$AA$158,25))</f>
        <v/>
      </c>
      <c r="BJ14" s="882"/>
      <c r="BK14" s="229" t="s">
        <v>1873</v>
      </c>
      <c r="BL14" s="883" t="str">
        <f>IF($A14="","",VLOOKUP($A14,生徒情報入力!$A$9:$AA$158,27))</f>
        <v/>
      </c>
      <c r="BM14" s="883"/>
      <c r="BN14" s="230"/>
      <c r="BT14" s="200">
        <v>8</v>
      </c>
    </row>
    <row r="15" spans="1:72" s="194" customFormat="1" ht="27" customHeight="1">
      <c r="A15" s="890" t="str">
        <f t="shared" si="0"/>
        <v/>
      </c>
      <c r="B15" s="891"/>
      <c r="C15" s="215" t="str">
        <f>IF($A15="","",VLOOKUP($A15,生徒情報入力!$A$9:$AA$158,4))</f>
        <v/>
      </c>
      <c r="D15" s="892" t="str">
        <f>IF($A15="","",VLOOKUP($A15,生徒情報入力!$A$9:$AA$158,5))</f>
        <v/>
      </c>
      <c r="E15" s="892"/>
      <c r="F15" s="892"/>
      <c r="G15" s="892"/>
      <c r="H15" s="892"/>
      <c r="I15" s="892"/>
      <c r="J15" s="893"/>
      <c r="K15" s="231" t="str">
        <f>IF($A15="","",VLOOKUP($A15,生徒情報入力!$A$9:$AA$158,6))</f>
        <v/>
      </c>
      <c r="L15" s="217"/>
      <c r="M15" s="218" t="str">
        <f>IF($A15="","",VLOOKUP($A15,生徒情報入力!$A$9:$AA$158,7))</f>
        <v/>
      </c>
      <c r="N15" s="219" t="str">
        <f>IF($A15="","",VLOOKUP($A15,生徒情報入力!$A$9:$AA$158,8))</f>
        <v/>
      </c>
      <c r="O15" s="219" t="s">
        <v>6</v>
      </c>
      <c r="P15" s="219" t="str">
        <f>IF($A15="","",VLOOKUP($A15,生徒情報入力!$A$9:$AA$158,9))</f>
        <v/>
      </c>
      <c r="Q15" s="219" t="s">
        <v>6</v>
      </c>
      <c r="R15" s="219" t="str">
        <f>IF($A15="","",VLOOKUP($A15,生徒情報入力!$A$9:$AA$158,10))</f>
        <v/>
      </c>
      <c r="S15" s="942" t="str">
        <f>IF($A15="","",VLOOKUP($A15,生徒情報入力!$A$9:$AA$158,11))</f>
        <v/>
      </c>
      <c r="T15" s="943"/>
      <c r="U15" s="220" t="str">
        <f>IF($A15="","",VLOOKUP($A15,生徒情報入力!$A$9:$AA$158,12))</f>
        <v/>
      </c>
      <c r="V15" s="221"/>
      <c r="W15" s="222"/>
      <c r="X15" s="223" t="str">
        <f>IF($A15="","",VLOOKUP($A15,生徒情報入力!$A$9:$AA$158,13))</f>
        <v/>
      </c>
      <c r="Y15" s="224" t="str">
        <f>IF($A15="","",VLOOKUP($A15,生徒情報入力!$A$9:$AA$158,14))</f>
        <v/>
      </c>
      <c r="Z15" s="225" t="s">
        <v>6</v>
      </c>
      <c r="AA15" s="224" t="str">
        <f>IF($A15="","",VLOOKUP($A15,生徒情報入力!$A$9:$AA$158,15))</f>
        <v/>
      </c>
      <c r="AB15" s="224" t="s">
        <v>6</v>
      </c>
      <c r="AC15" s="226" t="str">
        <f>IF($A15="","",VLOOKUP($A15,生徒情報入力!$A$9:$AA$158,16))</f>
        <v/>
      </c>
      <c r="AD15" s="896" t="str">
        <f>IF($A15="","",VLOOKUP($A15,生徒情報入力!$A$9:$AA$158,17))</f>
        <v/>
      </c>
      <c r="AE15" s="897"/>
      <c r="AF15" s="227"/>
      <c r="AG15" s="944" t="str">
        <f>IF($A15="","",VLOOKUP($A15,生徒情報入力!$A$9:$AA$158,19))</f>
        <v/>
      </c>
      <c r="AH15" s="944"/>
      <c r="AI15" s="944"/>
      <c r="AJ15" s="944"/>
      <c r="AK15" s="945"/>
      <c r="AL15" s="894" t="str">
        <f>IF($A15="","",VLOOKUP($A15,生徒情報入力!$A$9:$AA$158,20))</f>
        <v/>
      </c>
      <c r="AM15" s="895"/>
      <c r="AN15" s="895"/>
      <c r="AO15" s="895"/>
      <c r="AP15" s="895"/>
      <c r="AQ15" s="874" t="str">
        <f>IF($A15="","",VLOOKUP($A15,生徒情報入力!$A$9:$AA$158,21))</f>
        <v/>
      </c>
      <c r="AR15" s="875"/>
      <c r="AS15" s="876"/>
      <c r="AT15" s="877" t="str">
        <f>IF($A15="","",VLOOKUP($A15,生徒情報入力!$A$9:$AA$158,22))</f>
        <v/>
      </c>
      <c r="AU15" s="878"/>
      <c r="AV15" s="878"/>
      <c r="AW15" s="878"/>
      <c r="AX15" s="878"/>
      <c r="AY15" s="878"/>
      <c r="AZ15" s="878"/>
      <c r="BA15" s="878"/>
      <c r="BB15" s="878"/>
      <c r="BC15" s="878"/>
      <c r="BD15" s="878"/>
      <c r="BE15" s="879"/>
      <c r="BF15" s="880" t="str">
        <f>IF($A15="","",VLOOKUP($A15,生徒情報入力!$A$9:$AA$158,23))</f>
        <v/>
      </c>
      <c r="BG15" s="881"/>
      <c r="BH15" s="228" t="s">
        <v>1872</v>
      </c>
      <c r="BI15" s="882" t="str">
        <f>IF($A15="","",VLOOKUP($A15,生徒情報入力!$A$9:$AA$158,25))</f>
        <v/>
      </c>
      <c r="BJ15" s="882"/>
      <c r="BK15" s="229" t="s">
        <v>1873</v>
      </c>
      <c r="BL15" s="883" t="str">
        <f>IF($A15="","",VLOOKUP($A15,生徒情報入力!$A$9:$AA$158,27))</f>
        <v/>
      </c>
      <c r="BM15" s="883"/>
      <c r="BN15" s="230"/>
      <c r="BT15" s="200">
        <v>9</v>
      </c>
    </row>
    <row r="16" spans="1:72" s="194" customFormat="1" ht="27" customHeight="1">
      <c r="A16" s="890" t="str">
        <f t="shared" si="0"/>
        <v/>
      </c>
      <c r="B16" s="891"/>
      <c r="C16" s="215" t="str">
        <f>IF($A16="","",VLOOKUP($A16,生徒情報入力!$A$9:$AA$158,4))</f>
        <v/>
      </c>
      <c r="D16" s="892" t="str">
        <f>IF($A16="","",VLOOKUP($A16,生徒情報入力!$A$9:$AA$158,5))</f>
        <v/>
      </c>
      <c r="E16" s="892"/>
      <c r="F16" s="892"/>
      <c r="G16" s="892"/>
      <c r="H16" s="892"/>
      <c r="I16" s="892"/>
      <c r="J16" s="893"/>
      <c r="K16" s="231" t="str">
        <f>IF($A16="","",VLOOKUP($A16,生徒情報入力!$A$9:$AA$158,6))</f>
        <v/>
      </c>
      <c r="L16" s="217"/>
      <c r="M16" s="218" t="str">
        <f>IF($A16="","",VLOOKUP($A16,生徒情報入力!$A$9:$AA$158,7))</f>
        <v/>
      </c>
      <c r="N16" s="219" t="str">
        <f>IF($A16="","",VLOOKUP($A16,生徒情報入力!$A$9:$AA$158,8))</f>
        <v/>
      </c>
      <c r="O16" s="219" t="s">
        <v>6</v>
      </c>
      <c r="P16" s="219" t="str">
        <f>IF($A16="","",VLOOKUP($A16,生徒情報入力!$A$9:$AA$158,9))</f>
        <v/>
      </c>
      <c r="Q16" s="219" t="s">
        <v>6</v>
      </c>
      <c r="R16" s="219" t="str">
        <f>IF($A16="","",VLOOKUP($A16,生徒情報入力!$A$9:$AA$158,10))</f>
        <v/>
      </c>
      <c r="S16" s="942" t="str">
        <f>IF($A16="","",VLOOKUP($A16,生徒情報入力!$A$9:$AA$158,11))</f>
        <v/>
      </c>
      <c r="T16" s="943"/>
      <c r="U16" s="220" t="str">
        <f>IF($A16="","",VLOOKUP($A16,生徒情報入力!$A$9:$AA$158,12))</f>
        <v/>
      </c>
      <c r="V16" s="221"/>
      <c r="W16" s="222"/>
      <c r="X16" s="223" t="str">
        <f>IF($A16="","",VLOOKUP($A16,生徒情報入力!$A$9:$AA$158,13))</f>
        <v/>
      </c>
      <c r="Y16" s="224" t="str">
        <f>IF($A16="","",VLOOKUP($A16,生徒情報入力!$A$9:$AA$158,14))</f>
        <v/>
      </c>
      <c r="Z16" s="225" t="s">
        <v>6</v>
      </c>
      <c r="AA16" s="224" t="str">
        <f>IF($A16="","",VLOOKUP($A16,生徒情報入力!$A$9:$AA$158,15))</f>
        <v/>
      </c>
      <c r="AB16" s="224" t="s">
        <v>6</v>
      </c>
      <c r="AC16" s="226" t="str">
        <f>IF($A16="","",VLOOKUP($A16,生徒情報入力!$A$9:$AA$158,16))</f>
        <v/>
      </c>
      <c r="AD16" s="896" t="str">
        <f>IF($A16="","",VLOOKUP($A16,生徒情報入力!$A$9:$AA$158,17))</f>
        <v/>
      </c>
      <c r="AE16" s="897"/>
      <c r="AF16" s="227"/>
      <c r="AG16" s="944" t="str">
        <f>IF($A16="","",VLOOKUP($A16,生徒情報入力!$A$9:$AA$158,19))</f>
        <v/>
      </c>
      <c r="AH16" s="944"/>
      <c r="AI16" s="944"/>
      <c r="AJ16" s="944"/>
      <c r="AK16" s="945"/>
      <c r="AL16" s="894" t="str">
        <f>IF($A16="","",VLOOKUP($A16,生徒情報入力!$A$9:$AA$158,20))</f>
        <v/>
      </c>
      <c r="AM16" s="895"/>
      <c r="AN16" s="895"/>
      <c r="AO16" s="895"/>
      <c r="AP16" s="895"/>
      <c r="AQ16" s="874" t="str">
        <f>IF($A16="","",VLOOKUP($A16,生徒情報入力!$A$9:$AA$158,21))</f>
        <v/>
      </c>
      <c r="AR16" s="875"/>
      <c r="AS16" s="876"/>
      <c r="AT16" s="877" t="str">
        <f>IF($A16="","",VLOOKUP($A16,生徒情報入力!$A$9:$AA$158,22))</f>
        <v/>
      </c>
      <c r="AU16" s="878"/>
      <c r="AV16" s="878"/>
      <c r="AW16" s="878"/>
      <c r="AX16" s="878"/>
      <c r="AY16" s="878"/>
      <c r="AZ16" s="878"/>
      <c r="BA16" s="878"/>
      <c r="BB16" s="878"/>
      <c r="BC16" s="878"/>
      <c r="BD16" s="878"/>
      <c r="BE16" s="879"/>
      <c r="BF16" s="880" t="str">
        <f>IF($A16="","",VLOOKUP($A16,生徒情報入力!$A$9:$AA$158,23))</f>
        <v/>
      </c>
      <c r="BG16" s="881"/>
      <c r="BH16" s="228" t="s">
        <v>1872</v>
      </c>
      <c r="BI16" s="882" t="str">
        <f>IF($A16="","",VLOOKUP($A16,生徒情報入力!$A$9:$AA$158,25))</f>
        <v/>
      </c>
      <c r="BJ16" s="882"/>
      <c r="BK16" s="229" t="s">
        <v>1873</v>
      </c>
      <c r="BL16" s="883" t="str">
        <f>IF($A16="","",VLOOKUP($A16,生徒情報入力!$A$9:$AA$158,27))</f>
        <v/>
      </c>
      <c r="BM16" s="883"/>
      <c r="BN16" s="230"/>
      <c r="BT16" s="200">
        <v>10</v>
      </c>
    </row>
    <row r="17" spans="1:72" s="194" customFormat="1" ht="27" customHeight="1">
      <c r="A17" s="890" t="str">
        <f t="shared" si="0"/>
        <v/>
      </c>
      <c r="B17" s="891"/>
      <c r="C17" s="215" t="str">
        <f>IF($A17="","",VLOOKUP($A17,生徒情報入力!$A$9:$AA$158,4))</f>
        <v/>
      </c>
      <c r="D17" s="892" t="str">
        <f>IF($A17="","",VLOOKUP($A17,生徒情報入力!$A$9:$AA$158,5))</f>
        <v/>
      </c>
      <c r="E17" s="892"/>
      <c r="F17" s="892"/>
      <c r="G17" s="892"/>
      <c r="H17" s="892"/>
      <c r="I17" s="892"/>
      <c r="J17" s="893"/>
      <c r="K17" s="231" t="str">
        <f>IF($A17="","",VLOOKUP($A17,生徒情報入力!$A$9:$AA$158,6))</f>
        <v/>
      </c>
      <c r="L17" s="217"/>
      <c r="M17" s="218" t="str">
        <f>IF($A17="","",VLOOKUP($A17,生徒情報入力!$A$9:$AA$158,7))</f>
        <v/>
      </c>
      <c r="N17" s="219" t="str">
        <f>IF($A17="","",VLOOKUP($A17,生徒情報入力!$A$9:$AA$158,8))</f>
        <v/>
      </c>
      <c r="O17" s="219" t="s">
        <v>6</v>
      </c>
      <c r="P17" s="219" t="str">
        <f>IF($A17="","",VLOOKUP($A17,生徒情報入力!$A$9:$AA$158,9))</f>
        <v/>
      </c>
      <c r="Q17" s="219" t="s">
        <v>6</v>
      </c>
      <c r="R17" s="219" t="str">
        <f>IF($A17="","",VLOOKUP($A17,生徒情報入力!$A$9:$AA$158,10))</f>
        <v/>
      </c>
      <c r="S17" s="942" t="str">
        <f>IF($A17="","",VLOOKUP($A17,生徒情報入力!$A$9:$AA$158,11))</f>
        <v/>
      </c>
      <c r="T17" s="943"/>
      <c r="U17" s="220" t="str">
        <f>IF($A17="","",VLOOKUP($A17,生徒情報入力!$A$9:$AA$158,12))</f>
        <v/>
      </c>
      <c r="V17" s="221"/>
      <c r="W17" s="222"/>
      <c r="X17" s="223" t="str">
        <f>IF($A17="","",VLOOKUP($A17,生徒情報入力!$A$9:$AA$158,13))</f>
        <v/>
      </c>
      <c r="Y17" s="224" t="str">
        <f>IF($A17="","",VLOOKUP($A17,生徒情報入力!$A$9:$AA$158,14))</f>
        <v/>
      </c>
      <c r="Z17" s="225" t="s">
        <v>6</v>
      </c>
      <c r="AA17" s="224" t="str">
        <f>IF($A17="","",VLOOKUP($A17,生徒情報入力!$A$9:$AA$158,15))</f>
        <v/>
      </c>
      <c r="AB17" s="224" t="s">
        <v>6</v>
      </c>
      <c r="AC17" s="226" t="str">
        <f>IF($A17="","",VLOOKUP($A17,生徒情報入力!$A$9:$AA$158,16))</f>
        <v/>
      </c>
      <c r="AD17" s="896" t="str">
        <f>IF($A17="","",VLOOKUP($A17,生徒情報入力!$A$9:$AA$158,17))</f>
        <v/>
      </c>
      <c r="AE17" s="897"/>
      <c r="AF17" s="227"/>
      <c r="AG17" s="944" t="str">
        <f>IF($A17="","",VLOOKUP($A17,生徒情報入力!$A$9:$AA$158,19))</f>
        <v/>
      </c>
      <c r="AH17" s="944"/>
      <c r="AI17" s="944"/>
      <c r="AJ17" s="944"/>
      <c r="AK17" s="945"/>
      <c r="AL17" s="894" t="str">
        <f>IF($A17="","",VLOOKUP($A17,生徒情報入力!$A$9:$AA$158,20))</f>
        <v/>
      </c>
      <c r="AM17" s="895"/>
      <c r="AN17" s="895"/>
      <c r="AO17" s="895"/>
      <c r="AP17" s="895"/>
      <c r="AQ17" s="874" t="str">
        <f>IF($A17="","",VLOOKUP($A17,生徒情報入力!$A$9:$AA$158,21))</f>
        <v/>
      </c>
      <c r="AR17" s="875"/>
      <c r="AS17" s="876"/>
      <c r="AT17" s="877" t="str">
        <f>IF($A17="","",VLOOKUP($A17,生徒情報入力!$A$9:$AA$158,22))</f>
        <v/>
      </c>
      <c r="AU17" s="878"/>
      <c r="AV17" s="878"/>
      <c r="AW17" s="878"/>
      <c r="AX17" s="878"/>
      <c r="AY17" s="878"/>
      <c r="AZ17" s="878"/>
      <c r="BA17" s="878"/>
      <c r="BB17" s="878"/>
      <c r="BC17" s="878"/>
      <c r="BD17" s="878"/>
      <c r="BE17" s="879"/>
      <c r="BF17" s="880" t="str">
        <f>IF($A17="","",VLOOKUP($A17,生徒情報入力!$A$9:$AA$158,23))</f>
        <v/>
      </c>
      <c r="BG17" s="881"/>
      <c r="BH17" s="228" t="s">
        <v>1872</v>
      </c>
      <c r="BI17" s="882" t="str">
        <f>IF($A17="","",VLOOKUP($A17,生徒情報入力!$A$9:$AA$158,25))</f>
        <v/>
      </c>
      <c r="BJ17" s="882"/>
      <c r="BK17" s="229" t="s">
        <v>1873</v>
      </c>
      <c r="BL17" s="883" t="str">
        <f>IF($A17="","",VLOOKUP($A17,生徒情報入力!$A$9:$AA$158,27))</f>
        <v/>
      </c>
      <c r="BM17" s="883"/>
      <c r="BN17" s="230"/>
      <c r="BT17" s="200">
        <v>11</v>
      </c>
    </row>
    <row r="18" spans="1:72" s="194" customFormat="1" ht="27" customHeight="1">
      <c r="A18" s="890" t="str">
        <f t="shared" si="0"/>
        <v/>
      </c>
      <c r="B18" s="891"/>
      <c r="C18" s="215" t="str">
        <f>IF($A18="","",VLOOKUP($A18,生徒情報入力!$A$9:$AA$158,4))</f>
        <v/>
      </c>
      <c r="D18" s="892" t="str">
        <f>IF($A18="","",VLOOKUP($A18,生徒情報入力!$A$9:$AA$158,5))</f>
        <v/>
      </c>
      <c r="E18" s="892"/>
      <c r="F18" s="892"/>
      <c r="G18" s="892"/>
      <c r="H18" s="892"/>
      <c r="I18" s="892"/>
      <c r="J18" s="893"/>
      <c r="K18" s="231" t="str">
        <f>IF($A18="","",VLOOKUP($A18,生徒情報入力!$A$9:$AA$158,6))</f>
        <v/>
      </c>
      <c r="L18" s="217"/>
      <c r="M18" s="218" t="str">
        <f>IF($A18="","",VLOOKUP($A18,生徒情報入力!$A$9:$AA$158,7))</f>
        <v/>
      </c>
      <c r="N18" s="219" t="str">
        <f>IF($A18="","",VLOOKUP($A18,生徒情報入力!$A$9:$AA$158,8))</f>
        <v/>
      </c>
      <c r="O18" s="219" t="s">
        <v>6</v>
      </c>
      <c r="P18" s="219" t="str">
        <f>IF($A18="","",VLOOKUP($A18,生徒情報入力!$A$9:$AA$158,9))</f>
        <v/>
      </c>
      <c r="Q18" s="219" t="s">
        <v>6</v>
      </c>
      <c r="R18" s="219" t="str">
        <f>IF($A18="","",VLOOKUP($A18,生徒情報入力!$A$9:$AA$158,10))</f>
        <v/>
      </c>
      <c r="S18" s="942" t="str">
        <f>IF($A18="","",VLOOKUP($A18,生徒情報入力!$A$9:$AA$158,11))</f>
        <v/>
      </c>
      <c r="T18" s="943"/>
      <c r="U18" s="220" t="str">
        <f>IF($A18="","",VLOOKUP($A18,生徒情報入力!$A$9:$AA$158,12))</f>
        <v/>
      </c>
      <c r="V18" s="221"/>
      <c r="W18" s="222"/>
      <c r="X18" s="223" t="str">
        <f>IF($A18="","",VLOOKUP($A18,生徒情報入力!$A$9:$AA$158,13))</f>
        <v/>
      </c>
      <c r="Y18" s="224" t="str">
        <f>IF($A18="","",VLOOKUP($A18,生徒情報入力!$A$9:$AA$158,14))</f>
        <v/>
      </c>
      <c r="Z18" s="225" t="s">
        <v>6</v>
      </c>
      <c r="AA18" s="224" t="str">
        <f>IF($A18="","",VLOOKUP($A18,生徒情報入力!$A$9:$AA$158,15))</f>
        <v/>
      </c>
      <c r="AB18" s="224" t="s">
        <v>6</v>
      </c>
      <c r="AC18" s="226" t="str">
        <f>IF($A18="","",VLOOKUP($A18,生徒情報入力!$A$9:$AA$158,16))</f>
        <v/>
      </c>
      <c r="AD18" s="896" t="str">
        <f>IF($A18="","",VLOOKUP($A18,生徒情報入力!$A$9:$AA$158,17))</f>
        <v/>
      </c>
      <c r="AE18" s="897"/>
      <c r="AF18" s="227"/>
      <c r="AG18" s="944" t="str">
        <f>IF($A18="","",VLOOKUP($A18,生徒情報入力!$A$9:$AA$158,19))</f>
        <v/>
      </c>
      <c r="AH18" s="944"/>
      <c r="AI18" s="944"/>
      <c r="AJ18" s="944"/>
      <c r="AK18" s="945"/>
      <c r="AL18" s="894" t="str">
        <f>IF($A18="","",VLOOKUP($A18,生徒情報入力!$A$9:$AA$158,20))</f>
        <v/>
      </c>
      <c r="AM18" s="895"/>
      <c r="AN18" s="895"/>
      <c r="AO18" s="895"/>
      <c r="AP18" s="895"/>
      <c r="AQ18" s="874" t="str">
        <f>IF($A18="","",VLOOKUP($A18,生徒情報入力!$A$9:$AA$158,21))</f>
        <v/>
      </c>
      <c r="AR18" s="875"/>
      <c r="AS18" s="876"/>
      <c r="AT18" s="877" t="str">
        <f>IF($A18="","",VLOOKUP($A18,生徒情報入力!$A$9:$AA$158,22))</f>
        <v/>
      </c>
      <c r="AU18" s="878"/>
      <c r="AV18" s="878"/>
      <c r="AW18" s="878"/>
      <c r="AX18" s="878"/>
      <c r="AY18" s="878"/>
      <c r="AZ18" s="878"/>
      <c r="BA18" s="878"/>
      <c r="BB18" s="878"/>
      <c r="BC18" s="878"/>
      <c r="BD18" s="878"/>
      <c r="BE18" s="879"/>
      <c r="BF18" s="880" t="str">
        <f>IF($A18="","",VLOOKUP($A18,生徒情報入力!$A$9:$AA$158,23))</f>
        <v/>
      </c>
      <c r="BG18" s="881"/>
      <c r="BH18" s="228" t="s">
        <v>1872</v>
      </c>
      <c r="BI18" s="882" t="str">
        <f>IF($A18="","",VLOOKUP($A18,生徒情報入力!$A$9:$AA$158,25))</f>
        <v/>
      </c>
      <c r="BJ18" s="882"/>
      <c r="BK18" s="229" t="s">
        <v>1873</v>
      </c>
      <c r="BL18" s="883" t="str">
        <f>IF($A18="","",VLOOKUP($A18,生徒情報入力!$A$9:$AA$158,27))</f>
        <v/>
      </c>
      <c r="BM18" s="883"/>
      <c r="BN18" s="230"/>
      <c r="BT18" s="200">
        <v>12</v>
      </c>
    </row>
    <row r="19" spans="1:72" s="194" customFormat="1" ht="27" customHeight="1">
      <c r="A19" s="890" t="str">
        <f t="shared" si="0"/>
        <v/>
      </c>
      <c r="B19" s="891"/>
      <c r="C19" s="215" t="str">
        <f>IF($A19="","",VLOOKUP($A19,生徒情報入力!$A$9:$AA$158,4))</f>
        <v/>
      </c>
      <c r="D19" s="892" t="str">
        <f>IF($A19="","",VLOOKUP($A19,生徒情報入力!$A$9:$AA$158,5))</f>
        <v/>
      </c>
      <c r="E19" s="892"/>
      <c r="F19" s="892"/>
      <c r="G19" s="892"/>
      <c r="H19" s="892"/>
      <c r="I19" s="892"/>
      <c r="J19" s="893"/>
      <c r="K19" s="231" t="str">
        <f>IF($A19="","",VLOOKUP($A19,生徒情報入力!$A$9:$AA$158,6))</f>
        <v/>
      </c>
      <c r="L19" s="217"/>
      <c r="M19" s="218" t="str">
        <f>IF($A19="","",VLOOKUP($A19,生徒情報入力!$A$9:$AA$158,7))</f>
        <v/>
      </c>
      <c r="N19" s="219" t="str">
        <f>IF($A19="","",VLOOKUP($A19,生徒情報入力!$A$9:$AA$158,8))</f>
        <v/>
      </c>
      <c r="O19" s="219" t="s">
        <v>6</v>
      </c>
      <c r="P19" s="219" t="str">
        <f>IF($A19="","",VLOOKUP($A19,生徒情報入力!$A$9:$AA$158,9))</f>
        <v/>
      </c>
      <c r="Q19" s="219" t="s">
        <v>6</v>
      </c>
      <c r="R19" s="219" t="str">
        <f>IF($A19="","",VLOOKUP($A19,生徒情報入力!$A$9:$AA$158,10))</f>
        <v/>
      </c>
      <c r="S19" s="942" t="str">
        <f>IF($A19="","",VLOOKUP($A19,生徒情報入力!$A$9:$AA$158,11))</f>
        <v/>
      </c>
      <c r="T19" s="943"/>
      <c r="U19" s="220" t="str">
        <f>IF($A19="","",VLOOKUP($A19,生徒情報入力!$A$9:$AA$158,12))</f>
        <v/>
      </c>
      <c r="V19" s="221"/>
      <c r="W19" s="222"/>
      <c r="X19" s="223" t="str">
        <f>IF($A19="","",VLOOKUP($A19,生徒情報入力!$A$9:$AA$158,13))</f>
        <v/>
      </c>
      <c r="Y19" s="224" t="str">
        <f>IF($A19="","",VLOOKUP($A19,生徒情報入力!$A$9:$AA$158,14))</f>
        <v/>
      </c>
      <c r="Z19" s="225" t="s">
        <v>6</v>
      </c>
      <c r="AA19" s="224" t="str">
        <f>IF($A19="","",VLOOKUP($A19,生徒情報入力!$A$9:$AA$158,15))</f>
        <v/>
      </c>
      <c r="AB19" s="224" t="s">
        <v>6</v>
      </c>
      <c r="AC19" s="226" t="str">
        <f>IF($A19="","",VLOOKUP($A19,生徒情報入力!$A$9:$AA$158,16))</f>
        <v/>
      </c>
      <c r="AD19" s="896" t="str">
        <f>IF($A19="","",VLOOKUP($A19,生徒情報入力!$A$9:$AA$158,17))</f>
        <v/>
      </c>
      <c r="AE19" s="897"/>
      <c r="AF19" s="227"/>
      <c r="AG19" s="944" t="str">
        <f>IF($A19="","",VLOOKUP($A19,生徒情報入力!$A$9:$AA$158,19))</f>
        <v/>
      </c>
      <c r="AH19" s="944"/>
      <c r="AI19" s="944"/>
      <c r="AJ19" s="944"/>
      <c r="AK19" s="945"/>
      <c r="AL19" s="894" t="str">
        <f>IF($A19="","",VLOOKUP($A19,生徒情報入力!$A$9:$AA$158,20))</f>
        <v/>
      </c>
      <c r="AM19" s="895"/>
      <c r="AN19" s="895"/>
      <c r="AO19" s="895"/>
      <c r="AP19" s="895"/>
      <c r="AQ19" s="874" t="str">
        <f>IF($A19="","",VLOOKUP($A19,生徒情報入力!$A$9:$AA$158,21))</f>
        <v/>
      </c>
      <c r="AR19" s="875"/>
      <c r="AS19" s="876"/>
      <c r="AT19" s="877" t="str">
        <f>IF($A19="","",VLOOKUP($A19,生徒情報入力!$A$9:$AA$158,22))</f>
        <v/>
      </c>
      <c r="AU19" s="878"/>
      <c r="AV19" s="878"/>
      <c r="AW19" s="878"/>
      <c r="AX19" s="878"/>
      <c r="AY19" s="878"/>
      <c r="AZ19" s="878"/>
      <c r="BA19" s="878"/>
      <c r="BB19" s="878"/>
      <c r="BC19" s="878"/>
      <c r="BD19" s="878"/>
      <c r="BE19" s="879"/>
      <c r="BF19" s="880" t="str">
        <f>IF($A19="","",VLOOKUP($A19,生徒情報入力!$A$9:$AA$158,23))</f>
        <v/>
      </c>
      <c r="BG19" s="881"/>
      <c r="BH19" s="228" t="s">
        <v>1872</v>
      </c>
      <c r="BI19" s="882" t="str">
        <f>IF($A19="","",VLOOKUP($A19,生徒情報入力!$A$9:$AA$158,25))</f>
        <v/>
      </c>
      <c r="BJ19" s="882"/>
      <c r="BK19" s="229" t="s">
        <v>1873</v>
      </c>
      <c r="BL19" s="883" t="str">
        <f>IF($A19="","",VLOOKUP($A19,生徒情報入力!$A$9:$AA$158,27))</f>
        <v/>
      </c>
      <c r="BM19" s="883"/>
      <c r="BN19" s="230"/>
      <c r="BT19" s="200">
        <v>13</v>
      </c>
    </row>
    <row r="20" spans="1:72" s="194" customFormat="1" ht="27" customHeight="1">
      <c r="A20" s="890" t="str">
        <f t="shared" si="0"/>
        <v/>
      </c>
      <c r="B20" s="891"/>
      <c r="C20" s="215" t="str">
        <f>IF($A20="","",VLOOKUP($A20,生徒情報入力!$A$9:$AA$158,4))</f>
        <v/>
      </c>
      <c r="D20" s="892" t="str">
        <f>IF($A20="","",VLOOKUP($A20,生徒情報入力!$A$9:$AA$158,5))</f>
        <v/>
      </c>
      <c r="E20" s="892"/>
      <c r="F20" s="892"/>
      <c r="G20" s="892"/>
      <c r="H20" s="892"/>
      <c r="I20" s="892"/>
      <c r="J20" s="893"/>
      <c r="K20" s="220" t="str">
        <f>IF($A20="","",VLOOKUP($A20,生徒情報入力!$A$9:$AA$158,6))</f>
        <v/>
      </c>
      <c r="L20" s="222"/>
      <c r="M20" s="218" t="str">
        <f>IF($A20="","",VLOOKUP($A20,生徒情報入力!$A$9:$AA$158,7))</f>
        <v/>
      </c>
      <c r="N20" s="219" t="str">
        <f>IF($A20="","",VLOOKUP($A20,生徒情報入力!$A$9:$AA$158,8))</f>
        <v/>
      </c>
      <c r="O20" s="219" t="s">
        <v>6</v>
      </c>
      <c r="P20" s="219" t="str">
        <f>IF($A20="","",VLOOKUP($A20,生徒情報入力!$A$9:$AA$158,9))</f>
        <v/>
      </c>
      <c r="Q20" s="219" t="s">
        <v>6</v>
      </c>
      <c r="R20" s="219" t="str">
        <f>IF($A20="","",VLOOKUP($A20,生徒情報入力!$A$9:$AA$158,10))</f>
        <v/>
      </c>
      <c r="S20" s="942" t="str">
        <f>IF($A20="","",VLOOKUP($A20,生徒情報入力!$A$9:$AA$158,11))</f>
        <v/>
      </c>
      <c r="T20" s="943"/>
      <c r="U20" s="220" t="str">
        <f>IF($A20="","",VLOOKUP($A20,生徒情報入力!$A$9:$AA$158,12))</f>
        <v/>
      </c>
      <c r="V20" s="221"/>
      <c r="W20" s="222"/>
      <c r="X20" s="223" t="str">
        <f>IF($A20="","",VLOOKUP($A20,生徒情報入力!$A$9:$AA$158,13))</f>
        <v/>
      </c>
      <c r="Y20" s="224" t="str">
        <f>IF($A20="","",VLOOKUP($A20,生徒情報入力!$A$9:$AA$158,14))</f>
        <v/>
      </c>
      <c r="Z20" s="225" t="s">
        <v>6</v>
      </c>
      <c r="AA20" s="224" t="str">
        <f>IF($A20="","",VLOOKUP($A20,生徒情報入力!$A$9:$AA$158,15))</f>
        <v/>
      </c>
      <c r="AB20" s="224" t="s">
        <v>6</v>
      </c>
      <c r="AC20" s="226" t="str">
        <f>IF($A20="","",VLOOKUP($A20,生徒情報入力!$A$9:$AA$158,16))</f>
        <v/>
      </c>
      <c r="AD20" s="896" t="str">
        <f>IF($A20="","",VLOOKUP($A20,生徒情報入力!$A$9:$AA$158,17))</f>
        <v/>
      </c>
      <c r="AE20" s="897"/>
      <c r="AF20" s="227"/>
      <c r="AG20" s="898" t="str">
        <f>IF($A20="","",VLOOKUP($A20,生徒情報入力!$A$9:$AA$158,19))</f>
        <v/>
      </c>
      <c r="AH20" s="898"/>
      <c r="AI20" s="898"/>
      <c r="AJ20" s="898"/>
      <c r="AK20" s="899"/>
      <c r="AL20" s="894" t="str">
        <f>IF($A20="","",VLOOKUP($A20,生徒情報入力!$A$9:$AA$158,20))</f>
        <v/>
      </c>
      <c r="AM20" s="895"/>
      <c r="AN20" s="895"/>
      <c r="AO20" s="895"/>
      <c r="AP20" s="895"/>
      <c r="AQ20" s="874" t="str">
        <f>IF($A20="","",VLOOKUP($A20,生徒情報入力!$A$9:$AA$158,21))</f>
        <v/>
      </c>
      <c r="AR20" s="875"/>
      <c r="AS20" s="876"/>
      <c r="AT20" s="877" t="str">
        <f>IF($A20="","",VLOOKUP($A20,生徒情報入力!$A$9:$AA$158,22))</f>
        <v/>
      </c>
      <c r="AU20" s="878"/>
      <c r="AV20" s="878"/>
      <c r="AW20" s="878"/>
      <c r="AX20" s="878"/>
      <c r="AY20" s="878"/>
      <c r="AZ20" s="878"/>
      <c r="BA20" s="878"/>
      <c r="BB20" s="878"/>
      <c r="BC20" s="878"/>
      <c r="BD20" s="878"/>
      <c r="BE20" s="879"/>
      <c r="BF20" s="880" t="str">
        <f>IF($A20="","",VLOOKUP($A20,生徒情報入力!$A$9:$AA$158,23))</f>
        <v/>
      </c>
      <c r="BG20" s="881"/>
      <c r="BH20" s="228" t="s">
        <v>1872</v>
      </c>
      <c r="BI20" s="882" t="str">
        <f>IF($A20="","",VLOOKUP($A20,生徒情報入力!$A$9:$AA$158,25))</f>
        <v/>
      </c>
      <c r="BJ20" s="882"/>
      <c r="BK20" s="229" t="s">
        <v>1873</v>
      </c>
      <c r="BL20" s="883" t="str">
        <f>IF($A20="","",VLOOKUP($A20,生徒情報入力!$A$9:$AA$158,27))</f>
        <v/>
      </c>
      <c r="BM20" s="883"/>
      <c r="BN20" s="230"/>
      <c r="BT20" s="200">
        <v>14</v>
      </c>
    </row>
    <row r="21" spans="1:72" s="194" customFormat="1" ht="27" customHeight="1">
      <c r="A21" s="890" t="str">
        <f t="shared" si="0"/>
        <v/>
      </c>
      <c r="B21" s="891"/>
      <c r="C21" s="215" t="str">
        <f>IF($A21="","",VLOOKUP($A21,生徒情報入力!$A$9:$AA$158,4))</f>
        <v/>
      </c>
      <c r="D21" s="892" t="str">
        <f>IF($A21="","",VLOOKUP($A21,生徒情報入力!$A$9:$AA$158,5))</f>
        <v/>
      </c>
      <c r="E21" s="892"/>
      <c r="F21" s="892"/>
      <c r="G21" s="892"/>
      <c r="H21" s="892"/>
      <c r="I21" s="892"/>
      <c r="J21" s="893"/>
      <c r="K21" s="220" t="str">
        <f>IF($A21="","",VLOOKUP($A21,生徒情報入力!$A$9:$AA$158,6))</f>
        <v/>
      </c>
      <c r="L21" s="222"/>
      <c r="M21" s="218" t="str">
        <f>IF($A21="","",VLOOKUP($A21,生徒情報入力!$A$9:$AA$158,7))</f>
        <v/>
      </c>
      <c r="N21" s="219" t="str">
        <f>IF($A21="","",VLOOKUP($A21,生徒情報入力!$A$9:$AA$158,8))</f>
        <v/>
      </c>
      <c r="O21" s="219" t="s">
        <v>6</v>
      </c>
      <c r="P21" s="219" t="str">
        <f>IF($A21="","",VLOOKUP($A21,生徒情報入力!$A$9:$AA$158,9))</f>
        <v/>
      </c>
      <c r="Q21" s="219" t="s">
        <v>6</v>
      </c>
      <c r="R21" s="219" t="str">
        <f>IF($A21="","",VLOOKUP($A21,生徒情報入力!$A$9:$AA$158,10))</f>
        <v/>
      </c>
      <c r="S21" s="942" t="str">
        <f>IF($A21="","",VLOOKUP($A21,生徒情報入力!$A$9:$AA$158,11))</f>
        <v/>
      </c>
      <c r="T21" s="943"/>
      <c r="U21" s="220" t="str">
        <f>IF($A21="","",VLOOKUP($A21,生徒情報入力!$A$9:$AA$158,12))</f>
        <v/>
      </c>
      <c r="V21" s="221"/>
      <c r="W21" s="222"/>
      <c r="X21" s="223" t="str">
        <f>IF($A21="","",VLOOKUP($A21,生徒情報入力!$A$9:$AA$158,13))</f>
        <v/>
      </c>
      <c r="Y21" s="224" t="str">
        <f>IF($A21="","",VLOOKUP($A21,生徒情報入力!$A$9:$AA$158,14))</f>
        <v/>
      </c>
      <c r="Z21" s="225" t="s">
        <v>6</v>
      </c>
      <c r="AA21" s="224" t="str">
        <f>IF($A21="","",VLOOKUP($A21,生徒情報入力!$A$9:$AA$158,15))</f>
        <v/>
      </c>
      <c r="AB21" s="224" t="s">
        <v>6</v>
      </c>
      <c r="AC21" s="226" t="str">
        <f>IF($A21="","",VLOOKUP($A21,生徒情報入力!$A$9:$AA$158,16))</f>
        <v/>
      </c>
      <c r="AD21" s="896" t="str">
        <f>IF($A21="","",VLOOKUP($A21,生徒情報入力!$A$9:$AA$158,17))</f>
        <v/>
      </c>
      <c r="AE21" s="897"/>
      <c r="AF21" s="227"/>
      <c r="AG21" s="898" t="str">
        <f>IF($A21="","",VLOOKUP($A21,生徒情報入力!$A$9:$AA$158,19))</f>
        <v/>
      </c>
      <c r="AH21" s="898"/>
      <c r="AI21" s="898"/>
      <c r="AJ21" s="898"/>
      <c r="AK21" s="899"/>
      <c r="AL21" s="894" t="str">
        <f>IF($A21="","",VLOOKUP($A21,生徒情報入力!$A$9:$AA$158,20))</f>
        <v/>
      </c>
      <c r="AM21" s="895"/>
      <c r="AN21" s="895"/>
      <c r="AO21" s="895"/>
      <c r="AP21" s="895"/>
      <c r="AQ21" s="874" t="str">
        <f>IF($A21="","",VLOOKUP($A21,生徒情報入力!$A$9:$AA$158,21))</f>
        <v/>
      </c>
      <c r="AR21" s="875"/>
      <c r="AS21" s="876"/>
      <c r="AT21" s="877" t="str">
        <f>IF($A21="","",VLOOKUP($A21,生徒情報入力!$A$9:$AA$158,22))</f>
        <v/>
      </c>
      <c r="AU21" s="878"/>
      <c r="AV21" s="878"/>
      <c r="AW21" s="878"/>
      <c r="AX21" s="878"/>
      <c r="AY21" s="878"/>
      <c r="AZ21" s="878"/>
      <c r="BA21" s="878"/>
      <c r="BB21" s="878"/>
      <c r="BC21" s="878"/>
      <c r="BD21" s="878"/>
      <c r="BE21" s="879"/>
      <c r="BF21" s="880" t="str">
        <f>IF($A21="","",VLOOKUP($A21,生徒情報入力!$A$9:$AA$158,23))</f>
        <v/>
      </c>
      <c r="BG21" s="881"/>
      <c r="BH21" s="228" t="s">
        <v>1872</v>
      </c>
      <c r="BI21" s="882" t="str">
        <f>IF($A21="","",VLOOKUP($A21,生徒情報入力!$A$9:$AA$158,25))</f>
        <v/>
      </c>
      <c r="BJ21" s="882"/>
      <c r="BK21" s="229" t="s">
        <v>1873</v>
      </c>
      <c r="BL21" s="883" t="str">
        <f>IF($A21="","",VLOOKUP($A21,生徒情報入力!$A$9:$AA$158,27))</f>
        <v/>
      </c>
      <c r="BM21" s="883"/>
      <c r="BN21" s="230"/>
      <c r="BT21" s="200">
        <v>15</v>
      </c>
    </row>
    <row r="22" spans="1:72" s="194" customFormat="1" ht="15.75" customHeight="1">
      <c r="A22" s="199"/>
      <c r="B22" s="199"/>
      <c r="C22" s="199"/>
      <c r="D22" s="199"/>
      <c r="E22" s="232"/>
      <c r="F22" s="232" t="s">
        <v>2745</v>
      </c>
      <c r="G22" s="232"/>
      <c r="H22" s="232"/>
      <c r="I22" s="232"/>
      <c r="J22" s="232"/>
      <c r="K22" s="232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232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T22" s="200"/>
    </row>
    <row r="23" spans="1:72" s="194" customFormat="1" ht="15.75" customHeight="1">
      <c r="A23" s="199"/>
      <c r="B23" s="199"/>
      <c r="C23" s="199"/>
      <c r="D23" s="199"/>
      <c r="E23" s="232"/>
      <c r="F23" s="232" t="s">
        <v>2746</v>
      </c>
      <c r="G23" s="232"/>
      <c r="H23" s="232"/>
      <c r="I23" s="232"/>
      <c r="J23" s="232"/>
      <c r="K23" s="232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T23" s="200"/>
    </row>
    <row r="24" spans="1:72" s="194" customFormat="1" ht="27" customHeight="1">
      <c r="A24" s="201" t="s">
        <v>1903</v>
      </c>
      <c r="B24" s="201"/>
      <c r="C24" s="201"/>
      <c r="D24" s="939">
        <f>D2</f>
        <v>28</v>
      </c>
      <c r="E24" s="939"/>
      <c r="F24" s="201" t="s">
        <v>2</v>
      </c>
      <c r="G24" s="939">
        <f>G2</f>
        <v>5</v>
      </c>
      <c r="H24" s="939"/>
      <c r="I24" s="201" t="s">
        <v>3</v>
      </c>
      <c r="J24" s="939">
        <f>J2</f>
        <v>12</v>
      </c>
      <c r="K24" s="939"/>
      <c r="L24" s="202"/>
      <c r="M24" s="203" t="s">
        <v>1904</v>
      </c>
      <c r="N24" s="203"/>
      <c r="O24" s="203"/>
      <c r="P24" s="201"/>
      <c r="Q24" s="201"/>
      <c r="R24" s="204" t="s">
        <v>1905</v>
      </c>
      <c r="S24" s="205"/>
      <c r="T24" s="205"/>
      <c r="U24" s="940"/>
      <c r="V24" s="940"/>
      <c r="W24" s="940"/>
      <c r="X24" s="940"/>
      <c r="Y24" s="940"/>
      <c r="Z24" s="199"/>
      <c r="AA24" s="199"/>
      <c r="AB24" s="199"/>
      <c r="AC24" s="199"/>
      <c r="AD24" s="199"/>
      <c r="AE24" s="233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T24" s="200"/>
    </row>
    <row r="25" spans="1:72" s="194" customFormat="1" ht="27" customHeight="1">
      <c r="A25" s="206"/>
      <c r="B25" s="206"/>
      <c r="C25" s="206"/>
      <c r="D25" s="206"/>
      <c r="E25" s="207" t="s">
        <v>1906</v>
      </c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8"/>
      <c r="AE25" s="933" t="s">
        <v>1907</v>
      </c>
      <c r="AF25" s="916"/>
      <c r="AG25" s="916"/>
      <c r="AH25" s="916"/>
      <c r="AI25" s="916"/>
      <c r="AJ25" s="916"/>
      <c r="AK25" s="875" t="str">
        <f>基本情報入力!$B$5</f>
        <v/>
      </c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916"/>
      <c r="AX25" s="916"/>
      <c r="AY25" s="916"/>
      <c r="AZ25" s="916"/>
      <c r="BA25" s="916"/>
      <c r="BB25" s="934"/>
      <c r="BC25" s="935" t="s">
        <v>1908</v>
      </c>
      <c r="BD25" s="936"/>
      <c r="BE25" s="936"/>
      <c r="BF25" s="936"/>
      <c r="BG25" s="937">
        <f>基本情報入力!$B$3</f>
        <v>0</v>
      </c>
      <c r="BH25" s="937"/>
      <c r="BI25" s="937"/>
      <c r="BJ25" s="209" t="s">
        <v>1909</v>
      </c>
      <c r="BK25" s="937">
        <f>基本情報入力!$D$3</f>
        <v>0</v>
      </c>
      <c r="BL25" s="937"/>
      <c r="BM25" s="937"/>
      <c r="BN25" s="938"/>
      <c r="BT25" s="200"/>
    </row>
    <row r="26" spans="1:72" s="194" customFormat="1" ht="27" customHeight="1">
      <c r="A26" s="930" t="s">
        <v>1910</v>
      </c>
      <c r="B26" s="931"/>
      <c r="C26" s="931"/>
      <c r="D26" s="210"/>
      <c r="E26" s="892" t="str">
        <f>基本情報入力!$B$6</f>
        <v/>
      </c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  <c r="V26" s="892"/>
      <c r="W26" s="892"/>
      <c r="X26" s="892"/>
      <c r="Y26" s="892"/>
      <c r="Z26" s="892"/>
      <c r="AA26" s="892"/>
      <c r="AB26" s="892"/>
      <c r="AC26" s="892"/>
      <c r="AD26" s="211"/>
      <c r="AE26" s="206"/>
      <c r="AF26" s="206"/>
      <c r="AG26" s="916" t="s">
        <v>1911</v>
      </c>
      <c r="AH26" s="916"/>
      <c r="AI26" s="916"/>
      <c r="AJ26" s="916"/>
      <c r="AK26" s="932">
        <f>基本情報入力!$B$7</f>
        <v>0</v>
      </c>
      <c r="AL26" s="932"/>
      <c r="AM26" s="932"/>
      <c r="AN26" s="932"/>
      <c r="AO26" s="212" t="s">
        <v>1912</v>
      </c>
      <c r="AP26" s="895">
        <f>基本情報入力!$C$7</f>
        <v>0</v>
      </c>
      <c r="AQ26" s="895"/>
      <c r="AR26" s="895"/>
      <c r="AS26" s="213" t="s">
        <v>1913</v>
      </c>
      <c r="AT26" s="917">
        <f>基本情報入力!$D$7</f>
        <v>0</v>
      </c>
      <c r="AU26" s="917"/>
      <c r="AV26" s="917"/>
      <c r="AW26" s="208"/>
      <c r="AX26" s="916" t="s">
        <v>1914</v>
      </c>
      <c r="AY26" s="916"/>
      <c r="AZ26" s="916"/>
      <c r="BA26" s="916"/>
      <c r="BB26" s="916"/>
      <c r="BC26" s="875">
        <f>基本情報入力!$B$12</f>
        <v>0</v>
      </c>
      <c r="BD26" s="875"/>
      <c r="BE26" s="875"/>
      <c r="BF26" s="875"/>
      <c r="BG26" s="875"/>
      <c r="BH26" s="875"/>
      <c r="BI26" s="875"/>
      <c r="BJ26" s="875"/>
      <c r="BK26" s="875"/>
      <c r="BL26" s="875"/>
      <c r="BM26" s="875"/>
      <c r="BN26" s="876"/>
      <c r="BT26" s="200"/>
    </row>
    <row r="27" spans="1:72" s="194" customFormat="1" ht="15.75" customHeight="1">
      <c r="A27" s="918" t="s">
        <v>19</v>
      </c>
      <c r="B27" s="919"/>
      <c r="C27" s="922" t="s">
        <v>20</v>
      </c>
      <c r="D27" s="923"/>
      <c r="E27" s="923"/>
      <c r="F27" s="923"/>
      <c r="G27" s="923"/>
      <c r="H27" s="923"/>
      <c r="I27" s="923"/>
      <c r="J27" s="924"/>
      <c r="K27" s="922" t="s">
        <v>1879</v>
      </c>
      <c r="L27" s="924"/>
      <c r="M27" s="922" t="s">
        <v>1880</v>
      </c>
      <c r="N27" s="923"/>
      <c r="O27" s="923"/>
      <c r="P27" s="923"/>
      <c r="Q27" s="923"/>
      <c r="R27" s="923"/>
      <c r="S27" s="922" t="s">
        <v>21</v>
      </c>
      <c r="T27" s="924"/>
      <c r="U27" s="926" t="s">
        <v>1915</v>
      </c>
      <c r="V27" s="927"/>
      <c r="W27" s="928"/>
      <c r="X27" s="926" t="s">
        <v>1916</v>
      </c>
      <c r="Y27" s="927"/>
      <c r="Z27" s="927"/>
      <c r="AA27" s="927"/>
      <c r="AB27" s="927"/>
      <c r="AC27" s="927"/>
      <c r="AD27" s="929" t="s">
        <v>1917</v>
      </c>
      <c r="AE27" s="929"/>
      <c r="AF27" s="929"/>
      <c r="AG27" s="929"/>
      <c r="AH27" s="929"/>
      <c r="AI27" s="929"/>
      <c r="AJ27" s="929"/>
      <c r="AK27" s="929"/>
      <c r="AL27" s="900" t="s">
        <v>1918</v>
      </c>
      <c r="AM27" s="901"/>
      <c r="AN27" s="901"/>
      <c r="AO27" s="901"/>
      <c r="AP27" s="901"/>
      <c r="AQ27" s="900" t="s">
        <v>1919</v>
      </c>
      <c r="AR27" s="901"/>
      <c r="AS27" s="902"/>
      <c r="AT27" s="900" t="s">
        <v>1920</v>
      </c>
      <c r="AU27" s="901"/>
      <c r="AV27" s="901"/>
      <c r="AW27" s="901"/>
      <c r="AX27" s="901"/>
      <c r="AY27" s="901"/>
      <c r="AZ27" s="901"/>
      <c r="BA27" s="901"/>
      <c r="BB27" s="901"/>
      <c r="BC27" s="901"/>
      <c r="BD27" s="901"/>
      <c r="BE27" s="902"/>
      <c r="BF27" s="900" t="s">
        <v>1921</v>
      </c>
      <c r="BG27" s="901"/>
      <c r="BH27" s="901"/>
      <c r="BI27" s="901"/>
      <c r="BJ27" s="901"/>
      <c r="BK27" s="901"/>
      <c r="BL27" s="901"/>
      <c r="BM27" s="901"/>
      <c r="BN27" s="902"/>
      <c r="BT27" s="200"/>
    </row>
    <row r="28" spans="1:72" s="194" customFormat="1" ht="15.75" customHeight="1">
      <c r="A28" s="920"/>
      <c r="B28" s="921"/>
      <c r="C28" s="925"/>
      <c r="D28" s="912"/>
      <c r="E28" s="912"/>
      <c r="F28" s="912"/>
      <c r="G28" s="912"/>
      <c r="H28" s="912"/>
      <c r="I28" s="912"/>
      <c r="J28" s="911"/>
      <c r="K28" s="925"/>
      <c r="L28" s="911"/>
      <c r="M28" s="925"/>
      <c r="N28" s="912"/>
      <c r="O28" s="912"/>
      <c r="P28" s="912"/>
      <c r="Q28" s="912"/>
      <c r="R28" s="912"/>
      <c r="S28" s="925"/>
      <c r="T28" s="911"/>
      <c r="U28" s="909" t="s">
        <v>1922</v>
      </c>
      <c r="V28" s="910"/>
      <c r="W28" s="911"/>
      <c r="X28" s="909" t="s">
        <v>1923</v>
      </c>
      <c r="Y28" s="912"/>
      <c r="Z28" s="912"/>
      <c r="AA28" s="912"/>
      <c r="AB28" s="912"/>
      <c r="AC28" s="911"/>
      <c r="AD28" s="913" t="s">
        <v>1924</v>
      </c>
      <c r="AE28" s="914"/>
      <c r="AF28" s="914"/>
      <c r="AG28" s="914"/>
      <c r="AH28" s="914"/>
      <c r="AI28" s="914"/>
      <c r="AJ28" s="914"/>
      <c r="AK28" s="915"/>
      <c r="AL28" s="903"/>
      <c r="AM28" s="904"/>
      <c r="AN28" s="904"/>
      <c r="AO28" s="904"/>
      <c r="AP28" s="904"/>
      <c r="AQ28" s="903"/>
      <c r="AR28" s="904"/>
      <c r="AS28" s="905"/>
      <c r="AT28" s="903"/>
      <c r="AU28" s="904"/>
      <c r="AV28" s="904"/>
      <c r="AW28" s="904"/>
      <c r="AX28" s="904"/>
      <c r="AY28" s="904"/>
      <c r="AZ28" s="904"/>
      <c r="BA28" s="904"/>
      <c r="BB28" s="904"/>
      <c r="BC28" s="904"/>
      <c r="BD28" s="904"/>
      <c r="BE28" s="905"/>
      <c r="BF28" s="906"/>
      <c r="BG28" s="907"/>
      <c r="BH28" s="907"/>
      <c r="BI28" s="907"/>
      <c r="BJ28" s="907"/>
      <c r="BK28" s="907"/>
      <c r="BL28" s="907"/>
      <c r="BM28" s="907"/>
      <c r="BN28" s="908"/>
      <c r="BT28" s="200"/>
    </row>
    <row r="29" spans="1:72" s="194" customFormat="1" ht="27" customHeight="1">
      <c r="A29" s="890" t="str">
        <f>IF(AF$1+BT21&lt;=AK$1,AF$1+BT21,"")</f>
        <v/>
      </c>
      <c r="B29" s="891"/>
      <c r="C29" s="215" t="str">
        <f>IF($A29="","",VLOOKUP($A29,生徒情報入力!$A$9:$AA$158,4))</f>
        <v/>
      </c>
      <c r="D29" s="892" t="str">
        <f>IF($A29="","",VLOOKUP($A29,生徒情報入力!$A$9:$AA$158,5))</f>
        <v/>
      </c>
      <c r="E29" s="892"/>
      <c r="F29" s="892"/>
      <c r="G29" s="892"/>
      <c r="H29" s="892"/>
      <c r="I29" s="892"/>
      <c r="J29" s="893"/>
      <c r="K29" s="234" t="str">
        <f>IF($A29="","",VLOOKUP($A29,生徒情報入力!$A$9:$AA$158,6))</f>
        <v/>
      </c>
      <c r="L29" s="235"/>
      <c r="M29" s="223" t="str">
        <f>IF($A29="","",VLOOKUP($A29,生徒情報入力!$A$9:$AA$158,7))</f>
        <v/>
      </c>
      <c r="N29" s="224" t="str">
        <f>IF($A29="","",VLOOKUP($A29,生徒情報入力!$A$9:$AA$158,8))</f>
        <v/>
      </c>
      <c r="O29" s="224" t="s">
        <v>6</v>
      </c>
      <c r="P29" s="224" t="str">
        <f>IF($A29="","",VLOOKUP($A29,生徒情報入力!$A$9:$AA$158,9))</f>
        <v/>
      </c>
      <c r="Q29" s="224" t="s">
        <v>6</v>
      </c>
      <c r="R29" s="224" t="str">
        <f>IF($A29="","",VLOOKUP($A29,生徒情報入力!$A$9:$AA$158,10))</f>
        <v/>
      </c>
      <c r="S29" s="234" t="str">
        <f>IF($A29="","",VLOOKUP($A29,生徒情報入力!$A$9:$AA$158,11))</f>
        <v/>
      </c>
      <c r="T29" s="235"/>
      <c r="U29" s="894" t="str">
        <f>IF($A29="","",VLOOKUP($A29,生徒情報入力!$A$9:$AA$158,12))</f>
        <v/>
      </c>
      <c r="V29" s="895"/>
      <c r="W29" s="895"/>
      <c r="X29" s="223" t="str">
        <f>IF($A29="","",VLOOKUP($A29,生徒情報入力!$A$9:$AA$158,13))</f>
        <v/>
      </c>
      <c r="Y29" s="224" t="str">
        <f>IF($A29="","",VLOOKUP($A29,生徒情報入力!$A$9:$AA$158,14))</f>
        <v/>
      </c>
      <c r="Z29" s="225" t="s">
        <v>6</v>
      </c>
      <c r="AA29" s="224" t="str">
        <f>IF($A29="","",VLOOKUP($A29,生徒情報入力!$A$9:$AA$158,15))</f>
        <v/>
      </c>
      <c r="AB29" s="224" t="s">
        <v>6</v>
      </c>
      <c r="AC29" s="226" t="str">
        <f>IF($A29="","",VLOOKUP($A29,生徒情報入力!$A$9:$AA$158,16))</f>
        <v/>
      </c>
      <c r="AD29" s="896" t="str">
        <f>IF($A29="","",VLOOKUP($A29,生徒情報入力!$A$9:$AA$158,17))</f>
        <v/>
      </c>
      <c r="AE29" s="897"/>
      <c r="AF29" s="227"/>
      <c r="AG29" s="898" t="str">
        <f>IF($A29="","",VLOOKUP($A29,生徒情報入力!$A$9:$AA$158,19))</f>
        <v/>
      </c>
      <c r="AH29" s="898"/>
      <c r="AI29" s="898"/>
      <c r="AJ29" s="898"/>
      <c r="AK29" s="899"/>
      <c r="AL29" s="894" t="str">
        <f>IF($A29="","",VLOOKUP($A29,生徒情報入力!$A$9:$AA$158,20))</f>
        <v/>
      </c>
      <c r="AM29" s="895"/>
      <c r="AN29" s="895"/>
      <c r="AO29" s="895"/>
      <c r="AP29" s="895"/>
      <c r="AQ29" s="874" t="str">
        <f>IF($A29="","",VLOOKUP($A29,生徒情報入力!$A$9:$AA$158,21))</f>
        <v/>
      </c>
      <c r="AR29" s="875"/>
      <c r="AS29" s="876"/>
      <c r="AT29" s="877" t="str">
        <f>IF($A29="","",VLOOKUP($A29,生徒情報入力!$A$9:$AA$158,22))</f>
        <v/>
      </c>
      <c r="AU29" s="878"/>
      <c r="AV29" s="878"/>
      <c r="AW29" s="878"/>
      <c r="AX29" s="878"/>
      <c r="AY29" s="878"/>
      <c r="AZ29" s="878"/>
      <c r="BA29" s="878"/>
      <c r="BB29" s="878"/>
      <c r="BC29" s="878"/>
      <c r="BD29" s="878"/>
      <c r="BE29" s="879"/>
      <c r="BF29" s="880" t="str">
        <f>IF($A29="","",VLOOKUP($A29,生徒情報入力!$A$9:$AA$158,23))</f>
        <v/>
      </c>
      <c r="BG29" s="881"/>
      <c r="BH29" s="228" t="s">
        <v>1872</v>
      </c>
      <c r="BI29" s="882" t="str">
        <f>IF($A29="","",VLOOKUP($A29,生徒情報入力!$A$9:$AA$158,25))</f>
        <v/>
      </c>
      <c r="BJ29" s="882"/>
      <c r="BK29" s="229" t="s">
        <v>1873</v>
      </c>
      <c r="BL29" s="883" t="str">
        <f>IF($A29="","",VLOOKUP($A29,生徒情報入力!$A$9:$AA$158,27))</f>
        <v/>
      </c>
      <c r="BM29" s="883"/>
      <c r="BN29" s="230"/>
      <c r="BT29" s="200">
        <v>16</v>
      </c>
    </row>
    <row r="30" spans="1:72" s="194" customFormat="1" ht="27" customHeight="1">
      <c r="A30" s="890" t="str">
        <f t="shared" ref="A30:A43" si="1">IF(AF$1+BT29&lt;=AK$1,AF$1+BT29,"")</f>
        <v/>
      </c>
      <c r="B30" s="891"/>
      <c r="C30" s="215" t="str">
        <f>IF($A30="","",VLOOKUP($A30,生徒情報入力!$A$9:$AA$158,4))</f>
        <v/>
      </c>
      <c r="D30" s="892" t="str">
        <f>IF($A30="","",VLOOKUP($A30,生徒情報入力!$A$9:$AA$158,5))</f>
        <v/>
      </c>
      <c r="E30" s="892"/>
      <c r="F30" s="892"/>
      <c r="G30" s="892"/>
      <c r="H30" s="892"/>
      <c r="I30" s="892"/>
      <c r="J30" s="893"/>
      <c r="K30" s="234" t="str">
        <f>IF($A30="","",VLOOKUP($A30,生徒情報入力!$A$9:$AA$158,6))</f>
        <v/>
      </c>
      <c r="L30" s="235"/>
      <c r="M30" s="223" t="str">
        <f>IF($A30="","",VLOOKUP($A30,生徒情報入力!$A$9:$AA$158,7))</f>
        <v/>
      </c>
      <c r="N30" s="224" t="str">
        <f>IF($A30="","",VLOOKUP($A30,生徒情報入力!$A$9:$AA$158,8))</f>
        <v/>
      </c>
      <c r="O30" s="224" t="s">
        <v>6</v>
      </c>
      <c r="P30" s="224" t="str">
        <f>IF($A30="","",VLOOKUP($A30,生徒情報入力!$A$9:$AA$158,9))</f>
        <v/>
      </c>
      <c r="Q30" s="224" t="s">
        <v>6</v>
      </c>
      <c r="R30" s="224" t="str">
        <f>IF($A30="","",VLOOKUP($A30,生徒情報入力!$A$9:$AA$158,10))</f>
        <v/>
      </c>
      <c r="S30" s="234" t="str">
        <f>IF($A30="","",VLOOKUP($A30,生徒情報入力!$A$9:$AA$158,11))</f>
        <v/>
      </c>
      <c r="T30" s="235"/>
      <c r="U30" s="894" t="str">
        <f>IF($A30="","",VLOOKUP($A30,生徒情報入力!$A$9:$AA$158,12))</f>
        <v/>
      </c>
      <c r="V30" s="895"/>
      <c r="W30" s="895"/>
      <c r="X30" s="223" t="str">
        <f>IF($A30="","",VLOOKUP($A30,生徒情報入力!$A$9:$AA$158,13))</f>
        <v/>
      </c>
      <c r="Y30" s="224" t="str">
        <f>IF($A30="","",VLOOKUP($A30,生徒情報入力!$A$9:$AA$158,14))</f>
        <v/>
      </c>
      <c r="Z30" s="225" t="s">
        <v>6</v>
      </c>
      <c r="AA30" s="224" t="str">
        <f>IF($A30="","",VLOOKUP($A30,生徒情報入力!$A$9:$AA$158,15))</f>
        <v/>
      </c>
      <c r="AB30" s="224" t="s">
        <v>6</v>
      </c>
      <c r="AC30" s="226" t="str">
        <f>IF($A30="","",VLOOKUP($A30,生徒情報入力!$A$9:$AA$158,16))</f>
        <v/>
      </c>
      <c r="AD30" s="896" t="str">
        <f>IF($A30="","",VLOOKUP($A30,生徒情報入力!$A$9:$AA$158,17))</f>
        <v/>
      </c>
      <c r="AE30" s="897"/>
      <c r="AF30" s="227"/>
      <c r="AG30" s="898" t="str">
        <f>IF($A30="","",VLOOKUP($A30,生徒情報入力!$A$9:$AA$158,19))</f>
        <v/>
      </c>
      <c r="AH30" s="898"/>
      <c r="AI30" s="898"/>
      <c r="AJ30" s="898"/>
      <c r="AK30" s="899"/>
      <c r="AL30" s="894" t="str">
        <f>IF($A30="","",VLOOKUP($A30,生徒情報入力!$A$9:$AA$158,20))</f>
        <v/>
      </c>
      <c r="AM30" s="895"/>
      <c r="AN30" s="895"/>
      <c r="AO30" s="895"/>
      <c r="AP30" s="895"/>
      <c r="AQ30" s="874" t="str">
        <f>IF($A30="","",VLOOKUP($A30,生徒情報入力!$A$9:$AA$158,21))</f>
        <v/>
      </c>
      <c r="AR30" s="875"/>
      <c r="AS30" s="876"/>
      <c r="AT30" s="877" t="str">
        <f>IF($A30="","",VLOOKUP($A30,生徒情報入力!$A$9:$AA$158,22))</f>
        <v/>
      </c>
      <c r="AU30" s="878"/>
      <c r="AV30" s="878"/>
      <c r="AW30" s="878"/>
      <c r="AX30" s="878"/>
      <c r="AY30" s="878"/>
      <c r="AZ30" s="878"/>
      <c r="BA30" s="878"/>
      <c r="BB30" s="878"/>
      <c r="BC30" s="878"/>
      <c r="BD30" s="878"/>
      <c r="BE30" s="879"/>
      <c r="BF30" s="880" t="str">
        <f>IF($A30="","",VLOOKUP($A30,生徒情報入力!$A$9:$AA$158,23))</f>
        <v/>
      </c>
      <c r="BG30" s="881"/>
      <c r="BH30" s="228" t="s">
        <v>1872</v>
      </c>
      <c r="BI30" s="882" t="str">
        <f>IF($A30="","",VLOOKUP($A30,生徒情報入力!$A$9:$AA$158,25))</f>
        <v/>
      </c>
      <c r="BJ30" s="882"/>
      <c r="BK30" s="229" t="s">
        <v>1873</v>
      </c>
      <c r="BL30" s="883" t="str">
        <f>IF($A30="","",VLOOKUP($A30,生徒情報入力!$A$9:$AA$158,27))</f>
        <v/>
      </c>
      <c r="BM30" s="883"/>
      <c r="BN30" s="230"/>
      <c r="BT30" s="200">
        <v>17</v>
      </c>
    </row>
    <row r="31" spans="1:72" s="194" customFormat="1" ht="27" customHeight="1">
      <c r="A31" s="890" t="str">
        <f t="shared" si="1"/>
        <v/>
      </c>
      <c r="B31" s="891"/>
      <c r="C31" s="215" t="str">
        <f>IF($A31="","",VLOOKUP($A31,生徒情報入力!$A$9:$AA$158,4))</f>
        <v/>
      </c>
      <c r="D31" s="892" t="str">
        <f>IF($A31="","",VLOOKUP($A31,生徒情報入力!$A$9:$AA$158,5))</f>
        <v/>
      </c>
      <c r="E31" s="892"/>
      <c r="F31" s="892"/>
      <c r="G31" s="892"/>
      <c r="H31" s="892"/>
      <c r="I31" s="892"/>
      <c r="J31" s="893"/>
      <c r="K31" s="234" t="str">
        <f>IF($A31="","",VLOOKUP($A31,生徒情報入力!$A$9:$AA$158,6))</f>
        <v/>
      </c>
      <c r="L31" s="235"/>
      <c r="M31" s="223" t="str">
        <f>IF($A31="","",VLOOKUP($A31,生徒情報入力!$A$9:$AA$158,7))</f>
        <v/>
      </c>
      <c r="N31" s="224" t="str">
        <f>IF($A31="","",VLOOKUP($A31,生徒情報入力!$A$9:$AA$158,8))</f>
        <v/>
      </c>
      <c r="O31" s="224" t="s">
        <v>6</v>
      </c>
      <c r="P31" s="224" t="str">
        <f>IF($A31="","",VLOOKUP($A31,生徒情報入力!$A$9:$AA$158,9))</f>
        <v/>
      </c>
      <c r="Q31" s="224" t="s">
        <v>6</v>
      </c>
      <c r="R31" s="224" t="str">
        <f>IF($A31="","",VLOOKUP($A31,生徒情報入力!$A$9:$AA$158,10))</f>
        <v/>
      </c>
      <c r="S31" s="234" t="str">
        <f>IF($A31="","",VLOOKUP($A31,生徒情報入力!$A$9:$AA$158,11))</f>
        <v/>
      </c>
      <c r="T31" s="235"/>
      <c r="U31" s="894" t="str">
        <f>IF($A31="","",VLOOKUP($A31,生徒情報入力!$A$9:$AA$158,12))</f>
        <v/>
      </c>
      <c r="V31" s="895"/>
      <c r="W31" s="895"/>
      <c r="X31" s="223" t="str">
        <f>IF($A31="","",VLOOKUP($A31,生徒情報入力!$A$9:$AA$158,13))</f>
        <v/>
      </c>
      <c r="Y31" s="224" t="str">
        <f>IF($A31="","",VLOOKUP($A31,生徒情報入力!$A$9:$AA$158,14))</f>
        <v/>
      </c>
      <c r="Z31" s="225" t="s">
        <v>6</v>
      </c>
      <c r="AA31" s="224" t="str">
        <f>IF($A31="","",VLOOKUP($A31,生徒情報入力!$A$9:$AA$158,15))</f>
        <v/>
      </c>
      <c r="AB31" s="224" t="s">
        <v>6</v>
      </c>
      <c r="AC31" s="226" t="str">
        <f>IF($A31="","",VLOOKUP($A31,生徒情報入力!$A$9:$AA$158,16))</f>
        <v/>
      </c>
      <c r="AD31" s="896" t="str">
        <f>IF($A31="","",VLOOKUP($A31,生徒情報入力!$A$9:$AA$158,17))</f>
        <v/>
      </c>
      <c r="AE31" s="897"/>
      <c r="AF31" s="227"/>
      <c r="AG31" s="898" t="str">
        <f>IF($A31="","",VLOOKUP($A31,生徒情報入力!$A$9:$AA$158,19))</f>
        <v/>
      </c>
      <c r="AH31" s="898"/>
      <c r="AI31" s="898"/>
      <c r="AJ31" s="898"/>
      <c r="AK31" s="899"/>
      <c r="AL31" s="894" t="str">
        <f>IF($A31="","",VLOOKUP($A31,生徒情報入力!$A$9:$AA$158,20))</f>
        <v/>
      </c>
      <c r="AM31" s="895"/>
      <c r="AN31" s="895"/>
      <c r="AO31" s="895"/>
      <c r="AP31" s="895"/>
      <c r="AQ31" s="874" t="str">
        <f>IF($A31="","",VLOOKUP($A31,生徒情報入力!$A$9:$AA$158,21))</f>
        <v/>
      </c>
      <c r="AR31" s="875"/>
      <c r="AS31" s="876"/>
      <c r="AT31" s="877" t="str">
        <f>IF($A31="","",VLOOKUP($A31,生徒情報入力!$A$9:$AA$158,22))</f>
        <v/>
      </c>
      <c r="AU31" s="878"/>
      <c r="AV31" s="878"/>
      <c r="AW31" s="878"/>
      <c r="AX31" s="878"/>
      <c r="AY31" s="878"/>
      <c r="AZ31" s="878"/>
      <c r="BA31" s="878"/>
      <c r="BB31" s="878"/>
      <c r="BC31" s="878"/>
      <c r="BD31" s="878"/>
      <c r="BE31" s="879"/>
      <c r="BF31" s="880" t="str">
        <f>IF($A31="","",VLOOKUP($A31,生徒情報入力!$A$9:$AA$158,23))</f>
        <v/>
      </c>
      <c r="BG31" s="881"/>
      <c r="BH31" s="228" t="s">
        <v>1872</v>
      </c>
      <c r="BI31" s="882" t="str">
        <f>IF($A31="","",VLOOKUP($A31,生徒情報入力!$A$9:$AA$158,25))</f>
        <v/>
      </c>
      <c r="BJ31" s="882"/>
      <c r="BK31" s="229" t="s">
        <v>1873</v>
      </c>
      <c r="BL31" s="883" t="str">
        <f>IF($A31="","",VLOOKUP($A31,生徒情報入力!$A$9:$AA$158,27))</f>
        <v/>
      </c>
      <c r="BM31" s="883"/>
      <c r="BN31" s="230"/>
      <c r="BT31" s="200">
        <v>18</v>
      </c>
    </row>
    <row r="32" spans="1:72" s="194" customFormat="1" ht="27" customHeight="1">
      <c r="A32" s="890" t="str">
        <f t="shared" si="1"/>
        <v/>
      </c>
      <c r="B32" s="891"/>
      <c r="C32" s="215" t="str">
        <f>IF($A32="","",VLOOKUP($A32,生徒情報入力!$A$9:$AA$158,4))</f>
        <v/>
      </c>
      <c r="D32" s="892" t="str">
        <f>IF($A32="","",VLOOKUP($A32,生徒情報入力!$A$9:$AA$158,5))</f>
        <v/>
      </c>
      <c r="E32" s="892"/>
      <c r="F32" s="892"/>
      <c r="G32" s="892"/>
      <c r="H32" s="892"/>
      <c r="I32" s="892"/>
      <c r="J32" s="893"/>
      <c r="K32" s="234" t="str">
        <f>IF($A32="","",VLOOKUP($A32,生徒情報入力!$A$9:$AA$158,6))</f>
        <v/>
      </c>
      <c r="L32" s="235"/>
      <c r="M32" s="223" t="str">
        <f>IF($A32="","",VLOOKUP($A32,生徒情報入力!$A$9:$AA$158,7))</f>
        <v/>
      </c>
      <c r="N32" s="224" t="str">
        <f>IF($A32="","",VLOOKUP($A32,生徒情報入力!$A$9:$AA$158,8))</f>
        <v/>
      </c>
      <c r="O32" s="224" t="s">
        <v>6</v>
      </c>
      <c r="P32" s="224" t="str">
        <f>IF($A32="","",VLOOKUP($A32,生徒情報入力!$A$9:$AA$158,9))</f>
        <v/>
      </c>
      <c r="Q32" s="224" t="s">
        <v>6</v>
      </c>
      <c r="R32" s="224" t="str">
        <f>IF($A32="","",VLOOKUP($A32,生徒情報入力!$A$9:$AA$158,10))</f>
        <v/>
      </c>
      <c r="S32" s="234" t="str">
        <f>IF($A32="","",VLOOKUP($A32,生徒情報入力!$A$9:$AA$158,11))</f>
        <v/>
      </c>
      <c r="T32" s="235"/>
      <c r="U32" s="894" t="str">
        <f>IF($A32="","",VLOOKUP($A32,生徒情報入力!$A$9:$AA$158,12))</f>
        <v/>
      </c>
      <c r="V32" s="895"/>
      <c r="W32" s="895"/>
      <c r="X32" s="223" t="str">
        <f>IF($A32="","",VLOOKUP($A32,生徒情報入力!$A$9:$AA$158,13))</f>
        <v/>
      </c>
      <c r="Y32" s="224" t="str">
        <f>IF($A32="","",VLOOKUP($A32,生徒情報入力!$A$9:$AA$158,14))</f>
        <v/>
      </c>
      <c r="Z32" s="225" t="s">
        <v>6</v>
      </c>
      <c r="AA32" s="224" t="str">
        <f>IF($A32="","",VLOOKUP($A32,生徒情報入力!$A$9:$AA$158,15))</f>
        <v/>
      </c>
      <c r="AB32" s="224" t="s">
        <v>6</v>
      </c>
      <c r="AC32" s="226" t="str">
        <f>IF($A32="","",VLOOKUP($A32,生徒情報入力!$A$9:$AA$158,16))</f>
        <v/>
      </c>
      <c r="AD32" s="896" t="str">
        <f>IF($A32="","",VLOOKUP($A32,生徒情報入力!$A$9:$AA$158,17))</f>
        <v/>
      </c>
      <c r="AE32" s="897"/>
      <c r="AF32" s="227"/>
      <c r="AG32" s="898" t="str">
        <f>IF($A32="","",VLOOKUP($A32,生徒情報入力!$A$9:$AA$158,19))</f>
        <v/>
      </c>
      <c r="AH32" s="898"/>
      <c r="AI32" s="898"/>
      <c r="AJ32" s="898"/>
      <c r="AK32" s="899"/>
      <c r="AL32" s="894" t="str">
        <f>IF($A32="","",VLOOKUP($A32,生徒情報入力!$A$9:$AA$158,20))</f>
        <v/>
      </c>
      <c r="AM32" s="895"/>
      <c r="AN32" s="895"/>
      <c r="AO32" s="895"/>
      <c r="AP32" s="895"/>
      <c r="AQ32" s="874" t="str">
        <f>IF($A32="","",VLOOKUP($A32,生徒情報入力!$A$9:$AA$158,21))</f>
        <v/>
      </c>
      <c r="AR32" s="875"/>
      <c r="AS32" s="876"/>
      <c r="AT32" s="877" t="str">
        <f>IF($A32="","",VLOOKUP($A32,生徒情報入力!$A$9:$AA$158,22))</f>
        <v/>
      </c>
      <c r="AU32" s="878"/>
      <c r="AV32" s="878"/>
      <c r="AW32" s="878"/>
      <c r="AX32" s="878"/>
      <c r="AY32" s="878"/>
      <c r="AZ32" s="878"/>
      <c r="BA32" s="878"/>
      <c r="BB32" s="878"/>
      <c r="BC32" s="878"/>
      <c r="BD32" s="878"/>
      <c r="BE32" s="879"/>
      <c r="BF32" s="880" t="str">
        <f>IF($A32="","",VLOOKUP($A32,生徒情報入力!$A$9:$AA$158,23))</f>
        <v/>
      </c>
      <c r="BG32" s="881"/>
      <c r="BH32" s="228" t="s">
        <v>1872</v>
      </c>
      <c r="BI32" s="882" t="str">
        <f>IF($A32="","",VLOOKUP($A32,生徒情報入力!$A$9:$AA$158,25))</f>
        <v/>
      </c>
      <c r="BJ32" s="882"/>
      <c r="BK32" s="229" t="s">
        <v>1873</v>
      </c>
      <c r="BL32" s="883" t="str">
        <f>IF($A32="","",VLOOKUP($A32,生徒情報入力!$A$9:$AA$158,27))</f>
        <v/>
      </c>
      <c r="BM32" s="883"/>
      <c r="BN32" s="230"/>
      <c r="BT32" s="200">
        <v>19</v>
      </c>
    </row>
    <row r="33" spans="1:72" s="194" customFormat="1" ht="27" customHeight="1">
      <c r="A33" s="890" t="str">
        <f t="shared" si="1"/>
        <v/>
      </c>
      <c r="B33" s="891"/>
      <c r="C33" s="215" t="str">
        <f>IF($A33="","",VLOOKUP($A33,生徒情報入力!$A$9:$AA$158,4))</f>
        <v/>
      </c>
      <c r="D33" s="892" t="str">
        <f>IF($A33="","",VLOOKUP($A33,生徒情報入力!$A$9:$AA$158,5))</f>
        <v/>
      </c>
      <c r="E33" s="892"/>
      <c r="F33" s="892"/>
      <c r="G33" s="892"/>
      <c r="H33" s="892"/>
      <c r="I33" s="892"/>
      <c r="J33" s="893"/>
      <c r="K33" s="234" t="str">
        <f>IF($A33="","",VLOOKUP($A33,生徒情報入力!$A$9:$AA$158,6))</f>
        <v/>
      </c>
      <c r="L33" s="235"/>
      <c r="M33" s="223" t="str">
        <f>IF($A33="","",VLOOKUP($A33,生徒情報入力!$A$9:$AA$158,7))</f>
        <v/>
      </c>
      <c r="N33" s="224" t="str">
        <f>IF($A33="","",VLOOKUP($A33,生徒情報入力!$A$9:$AA$158,8))</f>
        <v/>
      </c>
      <c r="O33" s="224" t="s">
        <v>6</v>
      </c>
      <c r="P33" s="224" t="str">
        <f>IF($A33="","",VLOOKUP($A33,生徒情報入力!$A$9:$AA$158,9))</f>
        <v/>
      </c>
      <c r="Q33" s="224" t="s">
        <v>6</v>
      </c>
      <c r="R33" s="224" t="str">
        <f>IF($A33="","",VLOOKUP($A33,生徒情報入力!$A$9:$AA$158,10))</f>
        <v/>
      </c>
      <c r="S33" s="234" t="str">
        <f>IF($A33="","",VLOOKUP($A33,生徒情報入力!$A$9:$AA$158,11))</f>
        <v/>
      </c>
      <c r="T33" s="235"/>
      <c r="U33" s="894" t="str">
        <f>IF($A33="","",VLOOKUP($A33,生徒情報入力!$A$9:$AA$158,12))</f>
        <v/>
      </c>
      <c r="V33" s="895"/>
      <c r="W33" s="895"/>
      <c r="X33" s="223" t="str">
        <f>IF($A33="","",VLOOKUP($A33,生徒情報入力!$A$9:$AA$158,13))</f>
        <v/>
      </c>
      <c r="Y33" s="224" t="str">
        <f>IF($A33="","",VLOOKUP($A33,生徒情報入力!$A$9:$AA$158,14))</f>
        <v/>
      </c>
      <c r="Z33" s="225" t="s">
        <v>6</v>
      </c>
      <c r="AA33" s="224" t="str">
        <f>IF($A33="","",VLOOKUP($A33,生徒情報入力!$A$9:$AA$158,15))</f>
        <v/>
      </c>
      <c r="AB33" s="224" t="s">
        <v>6</v>
      </c>
      <c r="AC33" s="226" t="str">
        <f>IF($A33="","",VLOOKUP($A33,生徒情報入力!$A$9:$AA$158,16))</f>
        <v/>
      </c>
      <c r="AD33" s="896" t="str">
        <f>IF($A33="","",VLOOKUP($A33,生徒情報入力!$A$9:$AA$158,17))</f>
        <v/>
      </c>
      <c r="AE33" s="897"/>
      <c r="AF33" s="227"/>
      <c r="AG33" s="898" t="str">
        <f>IF($A33="","",VLOOKUP($A33,生徒情報入力!$A$9:$AA$158,19))</f>
        <v/>
      </c>
      <c r="AH33" s="898"/>
      <c r="AI33" s="898"/>
      <c r="AJ33" s="898"/>
      <c r="AK33" s="899"/>
      <c r="AL33" s="894" t="str">
        <f>IF($A33="","",VLOOKUP($A33,生徒情報入力!$A$9:$AA$158,20))</f>
        <v/>
      </c>
      <c r="AM33" s="895"/>
      <c r="AN33" s="895"/>
      <c r="AO33" s="895"/>
      <c r="AP33" s="895"/>
      <c r="AQ33" s="874" t="str">
        <f>IF($A33="","",VLOOKUP($A33,生徒情報入力!$A$9:$AA$158,21))</f>
        <v/>
      </c>
      <c r="AR33" s="875"/>
      <c r="AS33" s="876"/>
      <c r="AT33" s="877" t="str">
        <f>IF($A33="","",VLOOKUP($A33,生徒情報入力!$A$9:$AA$158,22))</f>
        <v/>
      </c>
      <c r="AU33" s="878"/>
      <c r="AV33" s="878"/>
      <c r="AW33" s="878"/>
      <c r="AX33" s="878"/>
      <c r="AY33" s="878"/>
      <c r="AZ33" s="878"/>
      <c r="BA33" s="878"/>
      <c r="BB33" s="878"/>
      <c r="BC33" s="878"/>
      <c r="BD33" s="878"/>
      <c r="BE33" s="879"/>
      <c r="BF33" s="880" t="str">
        <f>IF($A33="","",VLOOKUP($A33,生徒情報入力!$A$9:$AA$158,23))</f>
        <v/>
      </c>
      <c r="BG33" s="881"/>
      <c r="BH33" s="228" t="s">
        <v>1872</v>
      </c>
      <c r="BI33" s="882" t="str">
        <f>IF($A33="","",VLOOKUP($A33,生徒情報入力!$A$9:$AA$158,25))</f>
        <v/>
      </c>
      <c r="BJ33" s="882"/>
      <c r="BK33" s="229" t="s">
        <v>1873</v>
      </c>
      <c r="BL33" s="883" t="str">
        <f>IF($A33="","",VLOOKUP($A33,生徒情報入力!$A$9:$AA$158,27))</f>
        <v/>
      </c>
      <c r="BM33" s="883"/>
      <c r="BN33" s="230"/>
      <c r="BT33" s="200">
        <v>20</v>
      </c>
    </row>
    <row r="34" spans="1:72" s="194" customFormat="1" ht="27" customHeight="1">
      <c r="A34" s="890" t="str">
        <f t="shared" si="1"/>
        <v/>
      </c>
      <c r="B34" s="891"/>
      <c r="C34" s="215" t="str">
        <f>IF($A34="","",VLOOKUP($A34,生徒情報入力!$A$9:$AA$158,4))</f>
        <v/>
      </c>
      <c r="D34" s="892" t="str">
        <f>IF($A34="","",VLOOKUP($A34,生徒情報入力!$A$9:$AA$158,5))</f>
        <v/>
      </c>
      <c r="E34" s="892"/>
      <c r="F34" s="892"/>
      <c r="G34" s="892"/>
      <c r="H34" s="892"/>
      <c r="I34" s="892"/>
      <c r="J34" s="893"/>
      <c r="K34" s="234" t="str">
        <f>IF($A34="","",VLOOKUP($A34,生徒情報入力!$A$9:$AA$158,6))</f>
        <v/>
      </c>
      <c r="L34" s="235"/>
      <c r="M34" s="223" t="str">
        <f>IF($A34="","",VLOOKUP($A34,生徒情報入力!$A$9:$AA$158,7))</f>
        <v/>
      </c>
      <c r="N34" s="224" t="str">
        <f>IF($A34="","",VLOOKUP($A34,生徒情報入力!$A$9:$AA$158,8))</f>
        <v/>
      </c>
      <c r="O34" s="224" t="s">
        <v>6</v>
      </c>
      <c r="P34" s="224" t="str">
        <f>IF($A34="","",VLOOKUP($A34,生徒情報入力!$A$9:$AA$158,9))</f>
        <v/>
      </c>
      <c r="Q34" s="224" t="s">
        <v>6</v>
      </c>
      <c r="R34" s="224" t="str">
        <f>IF($A34="","",VLOOKUP($A34,生徒情報入力!$A$9:$AA$158,10))</f>
        <v/>
      </c>
      <c r="S34" s="234" t="str">
        <f>IF($A34="","",VLOOKUP($A34,生徒情報入力!$A$9:$AA$158,11))</f>
        <v/>
      </c>
      <c r="T34" s="235"/>
      <c r="U34" s="894" t="str">
        <f>IF($A34="","",VLOOKUP($A34,生徒情報入力!$A$9:$AA$158,12))</f>
        <v/>
      </c>
      <c r="V34" s="895"/>
      <c r="W34" s="895"/>
      <c r="X34" s="223" t="str">
        <f>IF($A34="","",VLOOKUP($A34,生徒情報入力!$A$9:$AA$158,13))</f>
        <v/>
      </c>
      <c r="Y34" s="224" t="str">
        <f>IF($A34="","",VLOOKUP($A34,生徒情報入力!$A$9:$AA$158,14))</f>
        <v/>
      </c>
      <c r="Z34" s="225" t="s">
        <v>6</v>
      </c>
      <c r="AA34" s="224" t="str">
        <f>IF($A34="","",VLOOKUP($A34,生徒情報入力!$A$9:$AA$158,15))</f>
        <v/>
      </c>
      <c r="AB34" s="224" t="s">
        <v>6</v>
      </c>
      <c r="AC34" s="226" t="str">
        <f>IF($A34="","",VLOOKUP($A34,生徒情報入力!$A$9:$AA$158,16))</f>
        <v/>
      </c>
      <c r="AD34" s="896" t="str">
        <f>IF($A34="","",VLOOKUP($A34,生徒情報入力!$A$9:$AA$158,17))</f>
        <v/>
      </c>
      <c r="AE34" s="897"/>
      <c r="AF34" s="227"/>
      <c r="AG34" s="898" t="str">
        <f>IF($A34="","",VLOOKUP($A34,生徒情報入力!$A$9:$AA$158,19))</f>
        <v/>
      </c>
      <c r="AH34" s="898"/>
      <c r="AI34" s="898"/>
      <c r="AJ34" s="898"/>
      <c r="AK34" s="899"/>
      <c r="AL34" s="894" t="str">
        <f>IF($A34="","",VLOOKUP($A34,生徒情報入力!$A$9:$AA$158,20))</f>
        <v/>
      </c>
      <c r="AM34" s="895"/>
      <c r="AN34" s="895"/>
      <c r="AO34" s="895"/>
      <c r="AP34" s="895"/>
      <c r="AQ34" s="874" t="str">
        <f>IF($A34="","",VLOOKUP($A34,生徒情報入力!$A$9:$AA$158,21))</f>
        <v/>
      </c>
      <c r="AR34" s="875"/>
      <c r="AS34" s="876"/>
      <c r="AT34" s="877" t="str">
        <f>IF($A34="","",VLOOKUP($A34,生徒情報入力!$A$9:$AA$158,22))</f>
        <v/>
      </c>
      <c r="AU34" s="878"/>
      <c r="AV34" s="878"/>
      <c r="AW34" s="878"/>
      <c r="AX34" s="878"/>
      <c r="AY34" s="878"/>
      <c r="AZ34" s="878"/>
      <c r="BA34" s="878"/>
      <c r="BB34" s="878"/>
      <c r="BC34" s="878"/>
      <c r="BD34" s="878"/>
      <c r="BE34" s="879"/>
      <c r="BF34" s="880" t="str">
        <f>IF($A34="","",VLOOKUP($A34,生徒情報入力!$A$9:$AA$158,23))</f>
        <v/>
      </c>
      <c r="BG34" s="881"/>
      <c r="BH34" s="228" t="s">
        <v>1872</v>
      </c>
      <c r="BI34" s="882" t="str">
        <f>IF($A34="","",VLOOKUP($A34,生徒情報入力!$A$9:$AA$158,25))</f>
        <v/>
      </c>
      <c r="BJ34" s="882"/>
      <c r="BK34" s="229" t="s">
        <v>1873</v>
      </c>
      <c r="BL34" s="883" t="str">
        <f>IF($A34="","",VLOOKUP($A34,生徒情報入力!$A$9:$AA$158,27))</f>
        <v/>
      </c>
      <c r="BM34" s="883"/>
      <c r="BN34" s="230"/>
      <c r="BT34" s="200">
        <v>21</v>
      </c>
    </row>
    <row r="35" spans="1:72" s="194" customFormat="1" ht="27" customHeight="1">
      <c r="A35" s="890" t="str">
        <f t="shared" si="1"/>
        <v/>
      </c>
      <c r="B35" s="891"/>
      <c r="C35" s="215" t="str">
        <f>IF($A35="","",VLOOKUP($A35,生徒情報入力!$A$9:$AA$158,4))</f>
        <v/>
      </c>
      <c r="D35" s="892" t="str">
        <f>IF($A35="","",VLOOKUP($A35,生徒情報入力!$A$9:$AA$158,5))</f>
        <v/>
      </c>
      <c r="E35" s="892"/>
      <c r="F35" s="892"/>
      <c r="G35" s="892"/>
      <c r="H35" s="892"/>
      <c r="I35" s="892"/>
      <c r="J35" s="893"/>
      <c r="K35" s="234" t="str">
        <f>IF($A35="","",VLOOKUP($A35,生徒情報入力!$A$9:$AA$158,6))</f>
        <v/>
      </c>
      <c r="L35" s="235"/>
      <c r="M35" s="223" t="str">
        <f>IF($A35="","",VLOOKUP($A35,生徒情報入力!$A$9:$AA$158,7))</f>
        <v/>
      </c>
      <c r="N35" s="224" t="str">
        <f>IF($A35="","",VLOOKUP($A35,生徒情報入力!$A$9:$AA$158,8))</f>
        <v/>
      </c>
      <c r="O35" s="224" t="s">
        <v>6</v>
      </c>
      <c r="P35" s="224" t="str">
        <f>IF($A35="","",VLOOKUP($A35,生徒情報入力!$A$9:$AA$158,9))</f>
        <v/>
      </c>
      <c r="Q35" s="224" t="s">
        <v>6</v>
      </c>
      <c r="R35" s="224" t="str">
        <f>IF($A35="","",VLOOKUP($A35,生徒情報入力!$A$9:$AA$158,10))</f>
        <v/>
      </c>
      <c r="S35" s="234" t="str">
        <f>IF($A35="","",VLOOKUP($A35,生徒情報入力!$A$9:$AA$158,11))</f>
        <v/>
      </c>
      <c r="T35" s="235"/>
      <c r="U35" s="894" t="str">
        <f>IF($A35="","",VLOOKUP($A35,生徒情報入力!$A$9:$AA$158,12))</f>
        <v/>
      </c>
      <c r="V35" s="895"/>
      <c r="W35" s="895"/>
      <c r="X35" s="223" t="str">
        <f>IF($A35="","",VLOOKUP($A35,生徒情報入力!$A$9:$AA$158,13))</f>
        <v/>
      </c>
      <c r="Y35" s="224" t="str">
        <f>IF($A35="","",VLOOKUP($A35,生徒情報入力!$A$9:$AA$158,14))</f>
        <v/>
      </c>
      <c r="Z35" s="225" t="s">
        <v>6</v>
      </c>
      <c r="AA35" s="224" t="str">
        <f>IF($A35="","",VLOOKUP($A35,生徒情報入力!$A$9:$AA$158,15))</f>
        <v/>
      </c>
      <c r="AB35" s="224" t="s">
        <v>6</v>
      </c>
      <c r="AC35" s="226" t="str">
        <f>IF($A35="","",VLOOKUP($A35,生徒情報入力!$A$9:$AA$158,16))</f>
        <v/>
      </c>
      <c r="AD35" s="896" t="str">
        <f>IF($A35="","",VLOOKUP($A35,生徒情報入力!$A$9:$AA$158,17))</f>
        <v/>
      </c>
      <c r="AE35" s="897"/>
      <c r="AF35" s="227"/>
      <c r="AG35" s="898" t="str">
        <f>IF($A35="","",VLOOKUP($A35,生徒情報入力!$A$9:$AA$158,19))</f>
        <v/>
      </c>
      <c r="AH35" s="898"/>
      <c r="AI35" s="898"/>
      <c r="AJ35" s="898"/>
      <c r="AK35" s="899"/>
      <c r="AL35" s="894" t="str">
        <f>IF($A35="","",VLOOKUP($A35,生徒情報入力!$A$9:$AA$158,20))</f>
        <v/>
      </c>
      <c r="AM35" s="895"/>
      <c r="AN35" s="895"/>
      <c r="AO35" s="895"/>
      <c r="AP35" s="895"/>
      <c r="AQ35" s="874" t="str">
        <f>IF($A35="","",VLOOKUP($A35,生徒情報入力!$A$9:$AA$158,21))</f>
        <v/>
      </c>
      <c r="AR35" s="875"/>
      <c r="AS35" s="876"/>
      <c r="AT35" s="877" t="str">
        <f>IF($A35="","",VLOOKUP($A35,生徒情報入力!$A$9:$AA$158,22))</f>
        <v/>
      </c>
      <c r="AU35" s="878"/>
      <c r="AV35" s="878"/>
      <c r="AW35" s="878"/>
      <c r="AX35" s="878"/>
      <c r="AY35" s="878"/>
      <c r="AZ35" s="878"/>
      <c r="BA35" s="878"/>
      <c r="BB35" s="878"/>
      <c r="BC35" s="878"/>
      <c r="BD35" s="878"/>
      <c r="BE35" s="879"/>
      <c r="BF35" s="880" t="str">
        <f>IF($A35="","",VLOOKUP($A35,生徒情報入力!$A$9:$AA$158,23))</f>
        <v/>
      </c>
      <c r="BG35" s="881"/>
      <c r="BH35" s="228" t="s">
        <v>1872</v>
      </c>
      <c r="BI35" s="882" t="str">
        <f>IF($A35="","",VLOOKUP($A35,生徒情報入力!$A$9:$AA$158,25))</f>
        <v/>
      </c>
      <c r="BJ35" s="882"/>
      <c r="BK35" s="229" t="s">
        <v>1873</v>
      </c>
      <c r="BL35" s="883" t="str">
        <f>IF($A35="","",VLOOKUP($A35,生徒情報入力!$A$9:$AA$158,27))</f>
        <v/>
      </c>
      <c r="BM35" s="883"/>
      <c r="BN35" s="230"/>
      <c r="BT35" s="200">
        <v>22</v>
      </c>
    </row>
    <row r="36" spans="1:72" s="194" customFormat="1" ht="27" customHeight="1">
      <c r="A36" s="890" t="str">
        <f t="shared" si="1"/>
        <v/>
      </c>
      <c r="B36" s="891"/>
      <c r="C36" s="215" t="str">
        <f>IF($A36="","",VLOOKUP($A36,生徒情報入力!$A$9:$AA$158,4))</f>
        <v/>
      </c>
      <c r="D36" s="892" t="str">
        <f>IF($A36="","",VLOOKUP($A36,生徒情報入力!$A$9:$AA$158,5))</f>
        <v/>
      </c>
      <c r="E36" s="892"/>
      <c r="F36" s="892"/>
      <c r="G36" s="892"/>
      <c r="H36" s="892"/>
      <c r="I36" s="892"/>
      <c r="J36" s="893"/>
      <c r="K36" s="234" t="str">
        <f>IF($A36="","",VLOOKUP($A36,生徒情報入力!$A$9:$AA$158,6))</f>
        <v/>
      </c>
      <c r="L36" s="235"/>
      <c r="M36" s="223" t="str">
        <f>IF($A36="","",VLOOKUP($A36,生徒情報入力!$A$9:$AA$158,7))</f>
        <v/>
      </c>
      <c r="N36" s="224" t="str">
        <f>IF($A36="","",VLOOKUP($A36,生徒情報入力!$A$9:$AA$158,8))</f>
        <v/>
      </c>
      <c r="O36" s="224" t="s">
        <v>6</v>
      </c>
      <c r="P36" s="224" t="str">
        <f>IF($A36="","",VLOOKUP($A36,生徒情報入力!$A$9:$AA$158,9))</f>
        <v/>
      </c>
      <c r="Q36" s="224" t="s">
        <v>6</v>
      </c>
      <c r="R36" s="224" t="str">
        <f>IF($A36="","",VLOOKUP($A36,生徒情報入力!$A$9:$AA$158,10))</f>
        <v/>
      </c>
      <c r="S36" s="234" t="str">
        <f>IF($A36="","",VLOOKUP($A36,生徒情報入力!$A$9:$AA$158,11))</f>
        <v/>
      </c>
      <c r="T36" s="235"/>
      <c r="U36" s="894" t="str">
        <f>IF($A36="","",VLOOKUP($A36,生徒情報入力!$A$9:$AA$158,12))</f>
        <v/>
      </c>
      <c r="V36" s="895"/>
      <c r="W36" s="895"/>
      <c r="X36" s="223" t="str">
        <f>IF($A36="","",VLOOKUP($A36,生徒情報入力!$A$9:$AA$158,13))</f>
        <v/>
      </c>
      <c r="Y36" s="224" t="str">
        <f>IF($A36="","",VLOOKUP($A36,生徒情報入力!$A$9:$AA$158,14))</f>
        <v/>
      </c>
      <c r="Z36" s="225" t="s">
        <v>6</v>
      </c>
      <c r="AA36" s="224" t="str">
        <f>IF($A36="","",VLOOKUP($A36,生徒情報入力!$A$9:$AA$158,15))</f>
        <v/>
      </c>
      <c r="AB36" s="224" t="s">
        <v>6</v>
      </c>
      <c r="AC36" s="226" t="str">
        <f>IF($A36="","",VLOOKUP($A36,生徒情報入力!$A$9:$AA$158,16))</f>
        <v/>
      </c>
      <c r="AD36" s="896" t="str">
        <f>IF($A36="","",VLOOKUP($A36,生徒情報入力!$A$9:$AA$158,17))</f>
        <v/>
      </c>
      <c r="AE36" s="897"/>
      <c r="AF36" s="227"/>
      <c r="AG36" s="898" t="str">
        <f>IF($A36="","",VLOOKUP($A36,生徒情報入力!$A$9:$AA$158,19))</f>
        <v/>
      </c>
      <c r="AH36" s="898"/>
      <c r="AI36" s="898"/>
      <c r="AJ36" s="898"/>
      <c r="AK36" s="899"/>
      <c r="AL36" s="894" t="str">
        <f>IF($A36="","",VLOOKUP($A36,生徒情報入力!$A$9:$AA$158,20))</f>
        <v/>
      </c>
      <c r="AM36" s="895"/>
      <c r="AN36" s="895"/>
      <c r="AO36" s="895"/>
      <c r="AP36" s="895"/>
      <c r="AQ36" s="874" t="str">
        <f>IF($A36="","",VLOOKUP($A36,生徒情報入力!$A$9:$AA$158,21))</f>
        <v/>
      </c>
      <c r="AR36" s="875"/>
      <c r="AS36" s="876"/>
      <c r="AT36" s="877" t="str">
        <f>IF($A36="","",VLOOKUP($A36,生徒情報入力!$A$9:$AA$158,22))</f>
        <v/>
      </c>
      <c r="AU36" s="878"/>
      <c r="AV36" s="878"/>
      <c r="AW36" s="878"/>
      <c r="AX36" s="878"/>
      <c r="AY36" s="878"/>
      <c r="AZ36" s="878"/>
      <c r="BA36" s="878"/>
      <c r="BB36" s="878"/>
      <c r="BC36" s="878"/>
      <c r="BD36" s="878"/>
      <c r="BE36" s="879"/>
      <c r="BF36" s="880" t="str">
        <f>IF($A36="","",VLOOKUP($A36,生徒情報入力!$A$9:$AA$158,23))</f>
        <v/>
      </c>
      <c r="BG36" s="881"/>
      <c r="BH36" s="228" t="s">
        <v>1872</v>
      </c>
      <c r="BI36" s="882" t="str">
        <f>IF($A36="","",VLOOKUP($A36,生徒情報入力!$A$9:$AA$158,25))</f>
        <v/>
      </c>
      <c r="BJ36" s="882"/>
      <c r="BK36" s="229" t="s">
        <v>1873</v>
      </c>
      <c r="BL36" s="883" t="str">
        <f>IF($A36="","",VLOOKUP($A36,生徒情報入力!$A$9:$AA$158,27))</f>
        <v/>
      </c>
      <c r="BM36" s="883"/>
      <c r="BN36" s="230"/>
      <c r="BT36" s="200">
        <v>23</v>
      </c>
    </row>
    <row r="37" spans="1:72" s="194" customFormat="1" ht="27" customHeight="1">
      <c r="A37" s="890" t="str">
        <f t="shared" si="1"/>
        <v/>
      </c>
      <c r="B37" s="891"/>
      <c r="C37" s="215" t="str">
        <f>IF($A37="","",VLOOKUP($A37,生徒情報入力!$A$9:$AA$158,4))</f>
        <v/>
      </c>
      <c r="D37" s="892" t="str">
        <f>IF($A37="","",VLOOKUP($A37,生徒情報入力!$A$9:$AA$158,5))</f>
        <v/>
      </c>
      <c r="E37" s="892"/>
      <c r="F37" s="892"/>
      <c r="G37" s="892"/>
      <c r="H37" s="892"/>
      <c r="I37" s="892"/>
      <c r="J37" s="893"/>
      <c r="K37" s="234" t="str">
        <f>IF($A37="","",VLOOKUP($A37,生徒情報入力!$A$9:$AA$158,6))</f>
        <v/>
      </c>
      <c r="L37" s="235"/>
      <c r="M37" s="223" t="str">
        <f>IF($A37="","",VLOOKUP($A37,生徒情報入力!$A$9:$AA$158,7))</f>
        <v/>
      </c>
      <c r="N37" s="224" t="str">
        <f>IF($A37="","",VLOOKUP($A37,生徒情報入力!$A$9:$AA$158,8))</f>
        <v/>
      </c>
      <c r="O37" s="224" t="s">
        <v>6</v>
      </c>
      <c r="P37" s="224" t="str">
        <f>IF($A37="","",VLOOKUP($A37,生徒情報入力!$A$9:$AA$158,9))</f>
        <v/>
      </c>
      <c r="Q37" s="224" t="s">
        <v>6</v>
      </c>
      <c r="R37" s="224" t="str">
        <f>IF($A37="","",VLOOKUP($A37,生徒情報入力!$A$9:$AA$158,10))</f>
        <v/>
      </c>
      <c r="S37" s="234" t="str">
        <f>IF($A37="","",VLOOKUP($A37,生徒情報入力!$A$9:$AA$158,11))</f>
        <v/>
      </c>
      <c r="T37" s="235"/>
      <c r="U37" s="894" t="str">
        <f>IF($A37="","",VLOOKUP($A37,生徒情報入力!$A$9:$AA$158,12))</f>
        <v/>
      </c>
      <c r="V37" s="895"/>
      <c r="W37" s="895"/>
      <c r="X37" s="223" t="str">
        <f>IF($A37="","",VLOOKUP($A37,生徒情報入力!$A$9:$AA$158,13))</f>
        <v/>
      </c>
      <c r="Y37" s="224" t="str">
        <f>IF($A37="","",VLOOKUP($A37,生徒情報入力!$A$9:$AA$158,14))</f>
        <v/>
      </c>
      <c r="Z37" s="225" t="s">
        <v>6</v>
      </c>
      <c r="AA37" s="224" t="str">
        <f>IF($A37="","",VLOOKUP($A37,生徒情報入力!$A$9:$AA$158,15))</f>
        <v/>
      </c>
      <c r="AB37" s="224" t="s">
        <v>6</v>
      </c>
      <c r="AC37" s="226" t="str">
        <f>IF($A37="","",VLOOKUP($A37,生徒情報入力!$A$9:$AA$158,16))</f>
        <v/>
      </c>
      <c r="AD37" s="896" t="str">
        <f>IF($A37="","",VLOOKUP($A37,生徒情報入力!$A$9:$AA$158,17))</f>
        <v/>
      </c>
      <c r="AE37" s="897"/>
      <c r="AF37" s="227"/>
      <c r="AG37" s="898" t="str">
        <f>IF($A37="","",VLOOKUP($A37,生徒情報入力!$A$9:$AA$158,19))</f>
        <v/>
      </c>
      <c r="AH37" s="898"/>
      <c r="AI37" s="898"/>
      <c r="AJ37" s="898"/>
      <c r="AK37" s="899"/>
      <c r="AL37" s="894" t="str">
        <f>IF($A37="","",VLOOKUP($A37,生徒情報入力!$A$9:$AA$158,20))</f>
        <v/>
      </c>
      <c r="AM37" s="895"/>
      <c r="AN37" s="895"/>
      <c r="AO37" s="895"/>
      <c r="AP37" s="895"/>
      <c r="AQ37" s="874" t="str">
        <f>IF($A37="","",VLOOKUP($A37,生徒情報入力!$A$9:$AA$158,21))</f>
        <v/>
      </c>
      <c r="AR37" s="875"/>
      <c r="AS37" s="876"/>
      <c r="AT37" s="877" t="str">
        <f>IF($A37="","",VLOOKUP($A37,生徒情報入力!$A$9:$AA$158,22))</f>
        <v/>
      </c>
      <c r="AU37" s="878"/>
      <c r="AV37" s="878"/>
      <c r="AW37" s="878"/>
      <c r="AX37" s="878"/>
      <c r="AY37" s="878"/>
      <c r="AZ37" s="878"/>
      <c r="BA37" s="878"/>
      <c r="BB37" s="878"/>
      <c r="BC37" s="878"/>
      <c r="BD37" s="878"/>
      <c r="BE37" s="879"/>
      <c r="BF37" s="880" t="str">
        <f>IF($A37="","",VLOOKUP($A37,生徒情報入力!$A$9:$AA$158,23))</f>
        <v/>
      </c>
      <c r="BG37" s="881"/>
      <c r="BH37" s="228" t="s">
        <v>1872</v>
      </c>
      <c r="BI37" s="882" t="str">
        <f>IF($A37="","",VLOOKUP($A37,生徒情報入力!$A$9:$AA$158,25))</f>
        <v/>
      </c>
      <c r="BJ37" s="882"/>
      <c r="BK37" s="229" t="s">
        <v>1873</v>
      </c>
      <c r="BL37" s="883" t="str">
        <f>IF($A37="","",VLOOKUP($A37,生徒情報入力!$A$9:$AA$158,27))</f>
        <v/>
      </c>
      <c r="BM37" s="883"/>
      <c r="BN37" s="230"/>
      <c r="BT37" s="200">
        <v>24</v>
      </c>
    </row>
    <row r="38" spans="1:72" s="194" customFormat="1" ht="27" customHeight="1">
      <c r="A38" s="890" t="str">
        <f t="shared" si="1"/>
        <v/>
      </c>
      <c r="B38" s="891"/>
      <c r="C38" s="215" t="str">
        <f>IF($A38="","",VLOOKUP($A38,生徒情報入力!$A$9:$AA$158,4))</f>
        <v/>
      </c>
      <c r="D38" s="892" t="str">
        <f>IF($A38="","",VLOOKUP($A38,生徒情報入力!$A$9:$AA$158,5))</f>
        <v/>
      </c>
      <c r="E38" s="892"/>
      <c r="F38" s="892"/>
      <c r="G38" s="892"/>
      <c r="H38" s="892"/>
      <c r="I38" s="892"/>
      <c r="J38" s="893"/>
      <c r="K38" s="234" t="str">
        <f>IF($A38="","",VLOOKUP($A38,生徒情報入力!$A$9:$AA$158,6))</f>
        <v/>
      </c>
      <c r="L38" s="235"/>
      <c r="M38" s="223" t="str">
        <f>IF($A38="","",VLOOKUP($A38,生徒情報入力!$A$9:$AA$158,7))</f>
        <v/>
      </c>
      <c r="N38" s="224" t="str">
        <f>IF($A38="","",VLOOKUP($A38,生徒情報入力!$A$9:$AA$158,8))</f>
        <v/>
      </c>
      <c r="O38" s="224" t="s">
        <v>6</v>
      </c>
      <c r="P38" s="224" t="str">
        <f>IF($A38="","",VLOOKUP($A38,生徒情報入力!$A$9:$AA$158,9))</f>
        <v/>
      </c>
      <c r="Q38" s="224" t="s">
        <v>6</v>
      </c>
      <c r="R38" s="224" t="str">
        <f>IF($A38="","",VLOOKUP($A38,生徒情報入力!$A$9:$AA$158,10))</f>
        <v/>
      </c>
      <c r="S38" s="234" t="str">
        <f>IF($A38="","",VLOOKUP($A38,生徒情報入力!$A$9:$AA$158,11))</f>
        <v/>
      </c>
      <c r="T38" s="235"/>
      <c r="U38" s="894" t="str">
        <f>IF($A38="","",VLOOKUP($A38,生徒情報入力!$A$9:$AA$158,12))</f>
        <v/>
      </c>
      <c r="V38" s="895"/>
      <c r="W38" s="895"/>
      <c r="X38" s="223" t="str">
        <f>IF($A38="","",VLOOKUP($A38,生徒情報入力!$A$9:$AA$158,13))</f>
        <v/>
      </c>
      <c r="Y38" s="224" t="str">
        <f>IF($A38="","",VLOOKUP($A38,生徒情報入力!$A$9:$AA$158,14))</f>
        <v/>
      </c>
      <c r="Z38" s="225" t="s">
        <v>6</v>
      </c>
      <c r="AA38" s="224" t="str">
        <f>IF($A38="","",VLOOKUP($A38,生徒情報入力!$A$9:$AA$158,15))</f>
        <v/>
      </c>
      <c r="AB38" s="224" t="s">
        <v>6</v>
      </c>
      <c r="AC38" s="226" t="str">
        <f>IF($A38="","",VLOOKUP($A38,生徒情報入力!$A$9:$AA$158,16))</f>
        <v/>
      </c>
      <c r="AD38" s="896" t="str">
        <f>IF($A38="","",VLOOKUP($A38,生徒情報入力!$A$9:$AA$158,17))</f>
        <v/>
      </c>
      <c r="AE38" s="897"/>
      <c r="AF38" s="227"/>
      <c r="AG38" s="898" t="str">
        <f>IF($A38="","",VLOOKUP($A38,生徒情報入力!$A$9:$AA$158,19))</f>
        <v/>
      </c>
      <c r="AH38" s="898"/>
      <c r="AI38" s="898"/>
      <c r="AJ38" s="898"/>
      <c r="AK38" s="899"/>
      <c r="AL38" s="894" t="str">
        <f>IF($A38="","",VLOOKUP($A38,生徒情報入力!$A$9:$AA$158,20))</f>
        <v/>
      </c>
      <c r="AM38" s="895"/>
      <c r="AN38" s="895"/>
      <c r="AO38" s="895"/>
      <c r="AP38" s="895"/>
      <c r="AQ38" s="874" t="str">
        <f>IF($A38="","",VLOOKUP($A38,生徒情報入力!$A$9:$AA$158,21))</f>
        <v/>
      </c>
      <c r="AR38" s="875"/>
      <c r="AS38" s="876"/>
      <c r="AT38" s="877" t="str">
        <f>IF($A38="","",VLOOKUP($A38,生徒情報入力!$A$9:$AA$158,22))</f>
        <v/>
      </c>
      <c r="AU38" s="878"/>
      <c r="AV38" s="878"/>
      <c r="AW38" s="878"/>
      <c r="AX38" s="878"/>
      <c r="AY38" s="878"/>
      <c r="AZ38" s="878"/>
      <c r="BA38" s="878"/>
      <c r="BB38" s="878"/>
      <c r="BC38" s="878"/>
      <c r="BD38" s="878"/>
      <c r="BE38" s="879"/>
      <c r="BF38" s="880" t="str">
        <f>IF($A38="","",VLOOKUP($A38,生徒情報入力!$A$9:$AA$158,23))</f>
        <v/>
      </c>
      <c r="BG38" s="881"/>
      <c r="BH38" s="228" t="s">
        <v>1872</v>
      </c>
      <c r="BI38" s="882" t="str">
        <f>IF($A38="","",VLOOKUP($A38,生徒情報入力!$A$9:$AA$158,25))</f>
        <v/>
      </c>
      <c r="BJ38" s="882"/>
      <c r="BK38" s="229" t="s">
        <v>1873</v>
      </c>
      <c r="BL38" s="883" t="str">
        <f>IF($A38="","",VLOOKUP($A38,生徒情報入力!$A$9:$AA$158,27))</f>
        <v/>
      </c>
      <c r="BM38" s="883"/>
      <c r="BN38" s="230"/>
      <c r="BT38" s="200">
        <v>25</v>
      </c>
    </row>
    <row r="39" spans="1:72" s="194" customFormat="1" ht="27" customHeight="1">
      <c r="A39" s="890" t="str">
        <f t="shared" si="1"/>
        <v/>
      </c>
      <c r="B39" s="891"/>
      <c r="C39" s="215" t="str">
        <f>IF($A39="","",VLOOKUP($A39,生徒情報入力!$A$9:$AA$158,4))</f>
        <v/>
      </c>
      <c r="D39" s="892" t="str">
        <f>IF($A39="","",VLOOKUP($A39,生徒情報入力!$A$9:$AA$158,5))</f>
        <v/>
      </c>
      <c r="E39" s="892"/>
      <c r="F39" s="892"/>
      <c r="G39" s="892"/>
      <c r="H39" s="892"/>
      <c r="I39" s="892"/>
      <c r="J39" s="893"/>
      <c r="K39" s="234" t="str">
        <f>IF($A39="","",VLOOKUP($A39,生徒情報入力!$A$9:$AA$158,6))</f>
        <v/>
      </c>
      <c r="L39" s="235"/>
      <c r="M39" s="223" t="str">
        <f>IF($A39="","",VLOOKUP($A39,生徒情報入力!$A$9:$AA$158,7))</f>
        <v/>
      </c>
      <c r="N39" s="224" t="str">
        <f>IF($A39="","",VLOOKUP($A39,生徒情報入力!$A$9:$AA$158,8))</f>
        <v/>
      </c>
      <c r="O39" s="224" t="s">
        <v>6</v>
      </c>
      <c r="P39" s="224" t="str">
        <f>IF($A39="","",VLOOKUP($A39,生徒情報入力!$A$9:$AA$158,9))</f>
        <v/>
      </c>
      <c r="Q39" s="224" t="s">
        <v>6</v>
      </c>
      <c r="R39" s="224" t="str">
        <f>IF($A39="","",VLOOKUP($A39,生徒情報入力!$A$9:$AA$158,10))</f>
        <v/>
      </c>
      <c r="S39" s="234" t="str">
        <f>IF($A39="","",VLOOKUP($A39,生徒情報入力!$A$9:$AA$158,11))</f>
        <v/>
      </c>
      <c r="T39" s="235"/>
      <c r="U39" s="894" t="str">
        <f>IF($A39="","",VLOOKUP($A39,生徒情報入力!$A$9:$AA$158,12))</f>
        <v/>
      </c>
      <c r="V39" s="895"/>
      <c r="W39" s="895"/>
      <c r="X39" s="223" t="str">
        <f>IF($A39="","",VLOOKUP($A39,生徒情報入力!$A$9:$AA$158,13))</f>
        <v/>
      </c>
      <c r="Y39" s="224" t="str">
        <f>IF($A39="","",VLOOKUP($A39,生徒情報入力!$A$9:$AA$158,14))</f>
        <v/>
      </c>
      <c r="Z39" s="225" t="s">
        <v>6</v>
      </c>
      <c r="AA39" s="224" t="str">
        <f>IF($A39="","",VLOOKUP($A39,生徒情報入力!$A$9:$AA$158,15))</f>
        <v/>
      </c>
      <c r="AB39" s="224" t="s">
        <v>6</v>
      </c>
      <c r="AC39" s="226" t="str">
        <f>IF($A39="","",VLOOKUP($A39,生徒情報入力!$A$9:$AA$158,16))</f>
        <v/>
      </c>
      <c r="AD39" s="896" t="str">
        <f>IF($A39="","",VLOOKUP($A39,生徒情報入力!$A$9:$AA$158,17))</f>
        <v/>
      </c>
      <c r="AE39" s="897"/>
      <c r="AF39" s="227"/>
      <c r="AG39" s="898" t="str">
        <f>IF($A39="","",VLOOKUP($A39,生徒情報入力!$A$9:$AA$158,19))</f>
        <v/>
      </c>
      <c r="AH39" s="898"/>
      <c r="AI39" s="898"/>
      <c r="AJ39" s="898"/>
      <c r="AK39" s="899"/>
      <c r="AL39" s="894" t="str">
        <f>IF($A39="","",VLOOKUP($A39,生徒情報入力!$A$9:$AA$158,20))</f>
        <v/>
      </c>
      <c r="AM39" s="895"/>
      <c r="AN39" s="895"/>
      <c r="AO39" s="895"/>
      <c r="AP39" s="895"/>
      <c r="AQ39" s="874" t="str">
        <f>IF($A39="","",VLOOKUP($A39,生徒情報入力!$A$9:$AA$158,21))</f>
        <v/>
      </c>
      <c r="AR39" s="875"/>
      <c r="AS39" s="876"/>
      <c r="AT39" s="877" t="str">
        <f>IF($A39="","",VLOOKUP($A39,生徒情報入力!$A$9:$AA$158,22))</f>
        <v/>
      </c>
      <c r="AU39" s="878"/>
      <c r="AV39" s="878"/>
      <c r="AW39" s="878"/>
      <c r="AX39" s="878"/>
      <c r="AY39" s="878"/>
      <c r="AZ39" s="878"/>
      <c r="BA39" s="878"/>
      <c r="BB39" s="878"/>
      <c r="BC39" s="878"/>
      <c r="BD39" s="878"/>
      <c r="BE39" s="879"/>
      <c r="BF39" s="880" t="str">
        <f>IF($A39="","",VLOOKUP($A39,生徒情報入力!$A$9:$AA$158,23))</f>
        <v/>
      </c>
      <c r="BG39" s="881"/>
      <c r="BH39" s="228" t="s">
        <v>1872</v>
      </c>
      <c r="BI39" s="882" t="str">
        <f>IF($A39="","",VLOOKUP($A39,生徒情報入力!$A$9:$AA$158,25))</f>
        <v/>
      </c>
      <c r="BJ39" s="882"/>
      <c r="BK39" s="229" t="s">
        <v>1873</v>
      </c>
      <c r="BL39" s="883" t="str">
        <f>IF($A39="","",VLOOKUP($A39,生徒情報入力!$A$9:$AA$158,27))</f>
        <v/>
      </c>
      <c r="BM39" s="883"/>
      <c r="BN39" s="230"/>
      <c r="BT39" s="200">
        <v>26</v>
      </c>
    </row>
    <row r="40" spans="1:72" s="194" customFormat="1" ht="27" customHeight="1">
      <c r="A40" s="890" t="str">
        <f t="shared" si="1"/>
        <v/>
      </c>
      <c r="B40" s="891"/>
      <c r="C40" s="215" t="str">
        <f>IF($A40="","",VLOOKUP($A40,生徒情報入力!$A$9:$AA$158,4))</f>
        <v/>
      </c>
      <c r="D40" s="892" t="str">
        <f>IF($A40="","",VLOOKUP($A40,生徒情報入力!$A$9:$AA$158,5))</f>
        <v/>
      </c>
      <c r="E40" s="892"/>
      <c r="F40" s="892"/>
      <c r="G40" s="892"/>
      <c r="H40" s="892"/>
      <c r="I40" s="892"/>
      <c r="J40" s="893"/>
      <c r="K40" s="234" t="str">
        <f>IF($A40="","",VLOOKUP($A40,生徒情報入力!$A$9:$AA$158,6))</f>
        <v/>
      </c>
      <c r="L40" s="235"/>
      <c r="M40" s="223" t="str">
        <f>IF($A40="","",VLOOKUP($A40,生徒情報入力!$A$9:$AA$158,7))</f>
        <v/>
      </c>
      <c r="N40" s="224" t="str">
        <f>IF($A40="","",VLOOKUP($A40,生徒情報入力!$A$9:$AA$158,8))</f>
        <v/>
      </c>
      <c r="O40" s="224" t="s">
        <v>6</v>
      </c>
      <c r="P40" s="224" t="str">
        <f>IF($A40="","",VLOOKUP($A40,生徒情報入力!$A$9:$AA$158,9))</f>
        <v/>
      </c>
      <c r="Q40" s="224" t="s">
        <v>6</v>
      </c>
      <c r="R40" s="224" t="str">
        <f>IF($A40="","",VLOOKUP($A40,生徒情報入力!$A$9:$AA$158,10))</f>
        <v/>
      </c>
      <c r="S40" s="234" t="str">
        <f>IF($A40="","",VLOOKUP($A40,生徒情報入力!$A$9:$AA$158,11))</f>
        <v/>
      </c>
      <c r="T40" s="235"/>
      <c r="U40" s="894" t="str">
        <f>IF($A40="","",VLOOKUP($A40,生徒情報入力!$A$9:$AA$158,12))</f>
        <v/>
      </c>
      <c r="V40" s="895"/>
      <c r="W40" s="895"/>
      <c r="X40" s="223" t="str">
        <f>IF($A40="","",VLOOKUP($A40,生徒情報入力!$A$9:$AA$158,13))</f>
        <v/>
      </c>
      <c r="Y40" s="224" t="str">
        <f>IF($A40="","",VLOOKUP($A40,生徒情報入力!$A$9:$AA$158,14))</f>
        <v/>
      </c>
      <c r="Z40" s="225" t="s">
        <v>6</v>
      </c>
      <c r="AA40" s="224" t="str">
        <f>IF($A40="","",VLOOKUP($A40,生徒情報入力!$A$9:$AA$158,15))</f>
        <v/>
      </c>
      <c r="AB40" s="224" t="s">
        <v>6</v>
      </c>
      <c r="AC40" s="226" t="str">
        <f>IF($A40="","",VLOOKUP($A40,生徒情報入力!$A$9:$AA$158,16))</f>
        <v/>
      </c>
      <c r="AD40" s="896" t="str">
        <f>IF($A40="","",VLOOKUP($A40,生徒情報入力!$A$9:$AA$158,17))</f>
        <v/>
      </c>
      <c r="AE40" s="897"/>
      <c r="AF40" s="227"/>
      <c r="AG40" s="898" t="str">
        <f>IF($A40="","",VLOOKUP($A40,生徒情報入力!$A$9:$AA$158,19))</f>
        <v/>
      </c>
      <c r="AH40" s="898"/>
      <c r="AI40" s="898"/>
      <c r="AJ40" s="898"/>
      <c r="AK40" s="899"/>
      <c r="AL40" s="894" t="str">
        <f>IF($A40="","",VLOOKUP($A40,生徒情報入力!$A$9:$AA$158,20))</f>
        <v/>
      </c>
      <c r="AM40" s="895"/>
      <c r="AN40" s="895"/>
      <c r="AO40" s="895"/>
      <c r="AP40" s="895"/>
      <c r="AQ40" s="874" t="str">
        <f>IF($A40="","",VLOOKUP($A40,生徒情報入力!$A$9:$AA$158,21))</f>
        <v/>
      </c>
      <c r="AR40" s="875"/>
      <c r="AS40" s="876"/>
      <c r="AT40" s="877" t="str">
        <f>IF($A40="","",VLOOKUP($A40,生徒情報入力!$A$9:$AA$158,22))</f>
        <v/>
      </c>
      <c r="AU40" s="878"/>
      <c r="AV40" s="878"/>
      <c r="AW40" s="878"/>
      <c r="AX40" s="878"/>
      <c r="AY40" s="878"/>
      <c r="AZ40" s="878"/>
      <c r="BA40" s="878"/>
      <c r="BB40" s="878"/>
      <c r="BC40" s="878"/>
      <c r="BD40" s="878"/>
      <c r="BE40" s="879"/>
      <c r="BF40" s="880" t="str">
        <f>IF($A40="","",VLOOKUP($A40,生徒情報入力!$A$9:$AA$158,23))</f>
        <v/>
      </c>
      <c r="BG40" s="881"/>
      <c r="BH40" s="228" t="s">
        <v>1872</v>
      </c>
      <c r="BI40" s="882" t="str">
        <f>IF($A40="","",VLOOKUP($A40,生徒情報入力!$A$9:$AA$158,25))</f>
        <v/>
      </c>
      <c r="BJ40" s="882"/>
      <c r="BK40" s="229" t="s">
        <v>1873</v>
      </c>
      <c r="BL40" s="883" t="str">
        <f>IF($A40="","",VLOOKUP($A40,生徒情報入力!$A$9:$AA$158,27))</f>
        <v/>
      </c>
      <c r="BM40" s="883"/>
      <c r="BN40" s="230"/>
      <c r="BT40" s="200">
        <v>27</v>
      </c>
    </row>
    <row r="41" spans="1:72" s="194" customFormat="1" ht="27" customHeight="1">
      <c r="A41" s="890" t="str">
        <f t="shared" si="1"/>
        <v/>
      </c>
      <c r="B41" s="891"/>
      <c r="C41" s="215" t="str">
        <f>IF($A41="","",VLOOKUP($A41,生徒情報入力!$A$9:$AA$158,4))</f>
        <v/>
      </c>
      <c r="D41" s="892" t="str">
        <f>IF($A41="","",VLOOKUP($A41,生徒情報入力!$A$9:$AA$158,5))</f>
        <v/>
      </c>
      <c r="E41" s="892"/>
      <c r="F41" s="892"/>
      <c r="G41" s="892"/>
      <c r="H41" s="892"/>
      <c r="I41" s="892"/>
      <c r="J41" s="893"/>
      <c r="K41" s="234" t="str">
        <f>IF($A41="","",VLOOKUP($A41,生徒情報入力!$A$9:$AA$158,6))</f>
        <v/>
      </c>
      <c r="L41" s="235"/>
      <c r="M41" s="223" t="str">
        <f>IF($A41="","",VLOOKUP($A41,生徒情報入力!$A$9:$AA$158,7))</f>
        <v/>
      </c>
      <c r="N41" s="224" t="str">
        <f>IF($A41="","",VLOOKUP($A41,生徒情報入力!$A$9:$AA$158,8))</f>
        <v/>
      </c>
      <c r="O41" s="224" t="s">
        <v>6</v>
      </c>
      <c r="P41" s="224" t="str">
        <f>IF($A41="","",VLOOKUP($A41,生徒情報入力!$A$9:$AA$158,9))</f>
        <v/>
      </c>
      <c r="Q41" s="224" t="s">
        <v>6</v>
      </c>
      <c r="R41" s="224" t="str">
        <f>IF($A41="","",VLOOKUP($A41,生徒情報入力!$A$9:$AA$158,10))</f>
        <v/>
      </c>
      <c r="S41" s="234" t="str">
        <f>IF($A41="","",VLOOKUP($A41,生徒情報入力!$A$9:$AA$158,11))</f>
        <v/>
      </c>
      <c r="T41" s="235"/>
      <c r="U41" s="894" t="str">
        <f>IF($A41="","",VLOOKUP($A41,生徒情報入力!$A$9:$AA$158,12))</f>
        <v/>
      </c>
      <c r="V41" s="895"/>
      <c r="W41" s="895"/>
      <c r="X41" s="223" t="str">
        <f>IF($A41="","",VLOOKUP($A41,生徒情報入力!$A$9:$AA$158,13))</f>
        <v/>
      </c>
      <c r="Y41" s="224" t="str">
        <f>IF($A41="","",VLOOKUP($A41,生徒情報入力!$A$9:$AA$158,14))</f>
        <v/>
      </c>
      <c r="Z41" s="225" t="s">
        <v>6</v>
      </c>
      <c r="AA41" s="224" t="str">
        <f>IF($A41="","",VLOOKUP($A41,生徒情報入力!$A$9:$AA$158,15))</f>
        <v/>
      </c>
      <c r="AB41" s="224" t="s">
        <v>6</v>
      </c>
      <c r="AC41" s="226" t="str">
        <f>IF($A41="","",VLOOKUP($A41,生徒情報入力!$A$9:$AA$158,16))</f>
        <v/>
      </c>
      <c r="AD41" s="896" t="str">
        <f>IF($A41="","",VLOOKUP($A41,生徒情報入力!$A$9:$AA$158,17))</f>
        <v/>
      </c>
      <c r="AE41" s="897"/>
      <c r="AF41" s="227"/>
      <c r="AG41" s="898" t="str">
        <f>IF($A41="","",VLOOKUP($A41,生徒情報入力!$A$9:$AA$158,19))</f>
        <v/>
      </c>
      <c r="AH41" s="898"/>
      <c r="AI41" s="898"/>
      <c r="AJ41" s="898"/>
      <c r="AK41" s="899"/>
      <c r="AL41" s="894" t="str">
        <f>IF($A41="","",VLOOKUP($A41,生徒情報入力!$A$9:$AA$158,20))</f>
        <v/>
      </c>
      <c r="AM41" s="895"/>
      <c r="AN41" s="895"/>
      <c r="AO41" s="895"/>
      <c r="AP41" s="895"/>
      <c r="AQ41" s="874" t="str">
        <f>IF($A41="","",VLOOKUP($A41,生徒情報入力!$A$9:$AA$158,21))</f>
        <v/>
      </c>
      <c r="AR41" s="875"/>
      <c r="AS41" s="876"/>
      <c r="AT41" s="877" t="str">
        <f>IF($A41="","",VLOOKUP($A41,生徒情報入力!$A$9:$AA$158,22))</f>
        <v/>
      </c>
      <c r="AU41" s="878"/>
      <c r="AV41" s="878"/>
      <c r="AW41" s="878"/>
      <c r="AX41" s="878"/>
      <c r="AY41" s="878"/>
      <c r="AZ41" s="878"/>
      <c r="BA41" s="878"/>
      <c r="BB41" s="878"/>
      <c r="BC41" s="878"/>
      <c r="BD41" s="878"/>
      <c r="BE41" s="879"/>
      <c r="BF41" s="880" t="str">
        <f>IF($A41="","",VLOOKUP($A41,生徒情報入力!$A$9:$AA$158,23))</f>
        <v/>
      </c>
      <c r="BG41" s="881"/>
      <c r="BH41" s="228" t="s">
        <v>1872</v>
      </c>
      <c r="BI41" s="882" t="str">
        <f>IF($A41="","",VLOOKUP($A41,生徒情報入力!$A$9:$AA$158,25))</f>
        <v/>
      </c>
      <c r="BJ41" s="882"/>
      <c r="BK41" s="229" t="s">
        <v>1873</v>
      </c>
      <c r="BL41" s="883" t="str">
        <f>IF($A41="","",VLOOKUP($A41,生徒情報入力!$A$9:$AA$158,27))</f>
        <v/>
      </c>
      <c r="BM41" s="883"/>
      <c r="BN41" s="230"/>
      <c r="BT41" s="200">
        <v>28</v>
      </c>
    </row>
    <row r="42" spans="1:72" s="194" customFormat="1" ht="27" customHeight="1">
      <c r="A42" s="890" t="str">
        <f t="shared" si="1"/>
        <v/>
      </c>
      <c r="B42" s="891"/>
      <c r="C42" s="215" t="str">
        <f>IF($A42="","",VLOOKUP($A42,生徒情報入力!$A$9:$AA$158,4))</f>
        <v/>
      </c>
      <c r="D42" s="892" t="str">
        <f>IF($A42="","",VLOOKUP($A42,生徒情報入力!$A$9:$AA$158,5))</f>
        <v/>
      </c>
      <c r="E42" s="892"/>
      <c r="F42" s="892"/>
      <c r="G42" s="892"/>
      <c r="H42" s="892"/>
      <c r="I42" s="892"/>
      <c r="J42" s="893"/>
      <c r="K42" s="234" t="str">
        <f>IF($A42="","",VLOOKUP($A42,生徒情報入力!$A$9:$AA$158,6))</f>
        <v/>
      </c>
      <c r="L42" s="235"/>
      <c r="M42" s="223" t="str">
        <f>IF($A42="","",VLOOKUP($A42,生徒情報入力!$A$9:$AA$158,7))</f>
        <v/>
      </c>
      <c r="N42" s="224" t="str">
        <f>IF($A42="","",VLOOKUP($A42,生徒情報入力!$A$9:$AA$158,8))</f>
        <v/>
      </c>
      <c r="O42" s="224" t="s">
        <v>6</v>
      </c>
      <c r="P42" s="224" t="str">
        <f>IF($A42="","",VLOOKUP($A42,生徒情報入力!$A$9:$AA$158,9))</f>
        <v/>
      </c>
      <c r="Q42" s="224" t="s">
        <v>6</v>
      </c>
      <c r="R42" s="224" t="str">
        <f>IF($A42="","",VLOOKUP($A42,生徒情報入力!$A$9:$AA$158,10))</f>
        <v/>
      </c>
      <c r="S42" s="234" t="str">
        <f>IF($A42="","",VLOOKUP($A42,生徒情報入力!$A$9:$AA$158,11))</f>
        <v/>
      </c>
      <c r="T42" s="235"/>
      <c r="U42" s="894" t="str">
        <f>IF($A42="","",VLOOKUP($A42,生徒情報入力!$A$9:$AA$158,12))</f>
        <v/>
      </c>
      <c r="V42" s="895"/>
      <c r="W42" s="895"/>
      <c r="X42" s="223" t="str">
        <f>IF($A42="","",VLOOKUP($A42,生徒情報入力!$A$9:$AA$158,13))</f>
        <v/>
      </c>
      <c r="Y42" s="224" t="str">
        <f>IF($A42="","",VLOOKUP($A42,生徒情報入力!$A$9:$AA$158,14))</f>
        <v/>
      </c>
      <c r="Z42" s="225" t="s">
        <v>6</v>
      </c>
      <c r="AA42" s="224" t="str">
        <f>IF($A42="","",VLOOKUP($A42,生徒情報入力!$A$9:$AA$158,15))</f>
        <v/>
      </c>
      <c r="AB42" s="224" t="s">
        <v>6</v>
      </c>
      <c r="AC42" s="226" t="str">
        <f>IF($A42="","",VLOOKUP($A42,生徒情報入力!$A$9:$AA$158,16))</f>
        <v/>
      </c>
      <c r="AD42" s="896" t="str">
        <f>IF($A42="","",VLOOKUP($A42,生徒情報入力!$A$9:$AA$158,17))</f>
        <v/>
      </c>
      <c r="AE42" s="897"/>
      <c r="AF42" s="227"/>
      <c r="AG42" s="898" t="str">
        <f>IF($A42="","",VLOOKUP($A42,生徒情報入力!$A$9:$AA$158,19))</f>
        <v/>
      </c>
      <c r="AH42" s="898"/>
      <c r="AI42" s="898"/>
      <c r="AJ42" s="898"/>
      <c r="AK42" s="899"/>
      <c r="AL42" s="894" t="str">
        <f>IF($A42="","",VLOOKUP($A42,生徒情報入力!$A$9:$AA$158,20))</f>
        <v/>
      </c>
      <c r="AM42" s="895"/>
      <c r="AN42" s="895"/>
      <c r="AO42" s="895"/>
      <c r="AP42" s="895"/>
      <c r="AQ42" s="874" t="str">
        <f>IF($A42="","",VLOOKUP($A42,生徒情報入力!$A$9:$AA$158,21))</f>
        <v/>
      </c>
      <c r="AR42" s="875"/>
      <c r="AS42" s="876"/>
      <c r="AT42" s="877" t="str">
        <f>IF($A42="","",VLOOKUP($A42,生徒情報入力!$A$9:$AA$158,22))</f>
        <v/>
      </c>
      <c r="AU42" s="878"/>
      <c r="AV42" s="878"/>
      <c r="AW42" s="878"/>
      <c r="AX42" s="878"/>
      <c r="AY42" s="878"/>
      <c r="AZ42" s="878"/>
      <c r="BA42" s="878"/>
      <c r="BB42" s="878"/>
      <c r="BC42" s="878"/>
      <c r="BD42" s="878"/>
      <c r="BE42" s="879"/>
      <c r="BF42" s="880" t="str">
        <f>IF($A42="","",VLOOKUP($A42,生徒情報入力!$A$9:$AA$158,23))</f>
        <v/>
      </c>
      <c r="BG42" s="881"/>
      <c r="BH42" s="228" t="s">
        <v>1872</v>
      </c>
      <c r="BI42" s="882" t="str">
        <f>IF($A42="","",VLOOKUP($A42,生徒情報入力!$A$9:$AA$158,25))</f>
        <v/>
      </c>
      <c r="BJ42" s="882"/>
      <c r="BK42" s="229" t="s">
        <v>1873</v>
      </c>
      <c r="BL42" s="883" t="str">
        <f>IF($A42="","",VLOOKUP($A42,生徒情報入力!$A$9:$AA$158,27))</f>
        <v/>
      </c>
      <c r="BM42" s="883"/>
      <c r="BN42" s="230"/>
      <c r="BT42" s="200">
        <v>29</v>
      </c>
    </row>
    <row r="43" spans="1:72" s="194" customFormat="1" ht="27" customHeight="1">
      <c r="A43" s="890" t="str">
        <f t="shared" si="1"/>
        <v/>
      </c>
      <c r="B43" s="891"/>
      <c r="C43" s="215" t="str">
        <f>IF($A43="","",VLOOKUP($A43,生徒情報入力!$A$9:$AA$158,4))</f>
        <v/>
      </c>
      <c r="D43" s="892" t="str">
        <f>IF($A43="","",VLOOKUP($A43,生徒情報入力!$A$9:$AA$158,5))</f>
        <v/>
      </c>
      <c r="E43" s="892"/>
      <c r="F43" s="892"/>
      <c r="G43" s="892"/>
      <c r="H43" s="892"/>
      <c r="I43" s="892"/>
      <c r="J43" s="893"/>
      <c r="K43" s="234" t="str">
        <f>IF($A43="","",VLOOKUP($A43,生徒情報入力!$A$9:$AA$158,6))</f>
        <v/>
      </c>
      <c r="L43" s="235"/>
      <c r="M43" s="223" t="str">
        <f>IF($A43="","",VLOOKUP($A43,生徒情報入力!$A$9:$AA$158,7))</f>
        <v/>
      </c>
      <c r="N43" s="224" t="str">
        <f>IF($A43="","",VLOOKUP($A43,生徒情報入力!$A$9:$AA$158,8))</f>
        <v/>
      </c>
      <c r="O43" s="224" t="s">
        <v>6</v>
      </c>
      <c r="P43" s="224" t="str">
        <f>IF($A43="","",VLOOKUP($A43,生徒情報入力!$A$9:$AA$158,9))</f>
        <v/>
      </c>
      <c r="Q43" s="224" t="s">
        <v>6</v>
      </c>
      <c r="R43" s="224" t="str">
        <f>IF($A43="","",VLOOKUP($A43,生徒情報入力!$A$9:$AA$158,10))</f>
        <v/>
      </c>
      <c r="S43" s="234" t="str">
        <f>IF($A43="","",VLOOKUP($A43,生徒情報入力!$A$9:$AA$158,11))</f>
        <v/>
      </c>
      <c r="T43" s="235"/>
      <c r="U43" s="894" t="str">
        <f>IF($A43="","",VLOOKUP($A43,生徒情報入力!$A$9:$AA$158,12))</f>
        <v/>
      </c>
      <c r="V43" s="895"/>
      <c r="W43" s="895"/>
      <c r="X43" s="223" t="str">
        <f>IF($A43="","",VLOOKUP($A43,生徒情報入力!$A$9:$AA$158,13))</f>
        <v/>
      </c>
      <c r="Y43" s="224" t="str">
        <f>IF($A43="","",VLOOKUP($A43,生徒情報入力!$A$9:$AA$158,14))</f>
        <v/>
      </c>
      <c r="Z43" s="225" t="s">
        <v>6</v>
      </c>
      <c r="AA43" s="224" t="str">
        <f>IF($A43="","",VLOOKUP($A43,生徒情報入力!$A$9:$AA$158,15))</f>
        <v/>
      </c>
      <c r="AB43" s="224" t="s">
        <v>6</v>
      </c>
      <c r="AC43" s="226" t="str">
        <f>IF($A43="","",VLOOKUP($A43,生徒情報入力!$A$9:$AA$158,16))</f>
        <v/>
      </c>
      <c r="AD43" s="896" t="str">
        <f>IF($A43="","",VLOOKUP($A43,生徒情報入力!$A$9:$AA$158,17))</f>
        <v/>
      </c>
      <c r="AE43" s="897"/>
      <c r="AF43" s="227"/>
      <c r="AG43" s="898" t="str">
        <f>IF($A43="","",VLOOKUP($A43,生徒情報入力!$A$9:$AA$158,19))</f>
        <v/>
      </c>
      <c r="AH43" s="898"/>
      <c r="AI43" s="898"/>
      <c r="AJ43" s="898"/>
      <c r="AK43" s="899"/>
      <c r="AL43" s="894" t="str">
        <f>IF($A43="","",VLOOKUP($A43,生徒情報入力!$A$9:$AA$158,20))</f>
        <v/>
      </c>
      <c r="AM43" s="895"/>
      <c r="AN43" s="895"/>
      <c r="AO43" s="895"/>
      <c r="AP43" s="895"/>
      <c r="AQ43" s="874" t="str">
        <f>IF($A43="","",VLOOKUP($A43,生徒情報入力!$A$9:$AA$158,21))</f>
        <v/>
      </c>
      <c r="AR43" s="875"/>
      <c r="AS43" s="876"/>
      <c r="AT43" s="877" t="str">
        <f>IF($A43="","",VLOOKUP($A43,生徒情報入力!$A$9:$AA$158,22))</f>
        <v/>
      </c>
      <c r="AU43" s="878"/>
      <c r="AV43" s="878"/>
      <c r="AW43" s="878"/>
      <c r="AX43" s="878"/>
      <c r="AY43" s="878"/>
      <c r="AZ43" s="878"/>
      <c r="BA43" s="878"/>
      <c r="BB43" s="878"/>
      <c r="BC43" s="878"/>
      <c r="BD43" s="878"/>
      <c r="BE43" s="879"/>
      <c r="BF43" s="880" t="str">
        <f>IF($A43="","",VLOOKUP($A43,生徒情報入力!$A$9:$AA$158,23))</f>
        <v/>
      </c>
      <c r="BG43" s="881"/>
      <c r="BH43" s="228" t="s">
        <v>1872</v>
      </c>
      <c r="BI43" s="882" t="str">
        <f>IF($A43="","",VLOOKUP($A43,生徒情報入力!$A$9:$AA$158,25))</f>
        <v/>
      </c>
      <c r="BJ43" s="882"/>
      <c r="BK43" s="229" t="s">
        <v>1873</v>
      </c>
      <c r="BL43" s="883" t="str">
        <f>IF($A43="","",VLOOKUP($A43,生徒情報入力!$A$9:$AA$158,27))</f>
        <v/>
      </c>
      <c r="BM43" s="883"/>
      <c r="BN43" s="230"/>
      <c r="BT43" s="200">
        <v>30</v>
      </c>
    </row>
    <row r="44" spans="1:72" s="194" customFormat="1" ht="15.75" customHeight="1">
      <c r="A44" s="199"/>
      <c r="B44" s="199"/>
      <c r="C44" s="199"/>
      <c r="D44" s="199"/>
      <c r="E44" s="232"/>
      <c r="F44" s="232" t="s">
        <v>2745</v>
      </c>
      <c r="G44" s="232"/>
      <c r="H44" s="232"/>
      <c r="I44" s="232"/>
      <c r="J44" s="232"/>
      <c r="K44" s="232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232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T44" s="200"/>
    </row>
    <row r="45" spans="1:72" s="194" customFormat="1" ht="15.75" customHeight="1">
      <c r="A45" s="199"/>
      <c r="B45" s="199"/>
      <c r="C45" s="199"/>
      <c r="D45" s="199"/>
      <c r="E45" s="232"/>
      <c r="F45" s="232" t="s">
        <v>2746</v>
      </c>
      <c r="G45" s="232"/>
      <c r="H45" s="232"/>
      <c r="I45" s="232"/>
      <c r="J45" s="232"/>
      <c r="K45" s="232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T45" s="200"/>
    </row>
    <row r="46" spans="1:72" s="194" customFormat="1" ht="27" customHeight="1">
      <c r="A46" s="201" t="s">
        <v>1903</v>
      </c>
      <c r="B46" s="201"/>
      <c r="C46" s="201"/>
      <c r="D46" s="939">
        <f>D24</f>
        <v>28</v>
      </c>
      <c r="E46" s="939"/>
      <c r="F46" s="201" t="s">
        <v>2</v>
      </c>
      <c r="G46" s="939">
        <f>G24</f>
        <v>5</v>
      </c>
      <c r="H46" s="939"/>
      <c r="I46" s="201" t="s">
        <v>3</v>
      </c>
      <c r="J46" s="939">
        <f>J24</f>
        <v>12</v>
      </c>
      <c r="K46" s="939"/>
      <c r="L46" s="202"/>
      <c r="M46" s="203" t="s">
        <v>1904</v>
      </c>
      <c r="N46" s="203"/>
      <c r="O46" s="203"/>
      <c r="P46" s="201"/>
      <c r="Q46" s="201"/>
      <c r="R46" s="204" t="s">
        <v>1905</v>
      </c>
      <c r="S46" s="205"/>
      <c r="T46" s="205"/>
      <c r="U46" s="940"/>
      <c r="V46" s="940"/>
      <c r="W46" s="940"/>
      <c r="X46" s="940"/>
      <c r="Y46" s="940"/>
      <c r="Z46" s="199"/>
      <c r="AA46" s="199"/>
      <c r="AB46" s="199"/>
      <c r="AC46" s="199"/>
      <c r="AD46" s="199"/>
      <c r="AE46" s="233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T46" s="200"/>
    </row>
    <row r="47" spans="1:72" s="194" customFormat="1" ht="27" customHeight="1">
      <c r="A47" s="206"/>
      <c r="B47" s="206"/>
      <c r="C47" s="206"/>
      <c r="D47" s="206"/>
      <c r="E47" s="207" t="s">
        <v>1906</v>
      </c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8"/>
      <c r="AE47" s="933" t="s">
        <v>1907</v>
      </c>
      <c r="AF47" s="916"/>
      <c r="AG47" s="916"/>
      <c r="AH47" s="916"/>
      <c r="AI47" s="916"/>
      <c r="AJ47" s="916"/>
      <c r="AK47" s="875" t="str">
        <f>基本情報入力!$B$5</f>
        <v/>
      </c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916"/>
      <c r="AX47" s="916"/>
      <c r="AY47" s="916"/>
      <c r="AZ47" s="916"/>
      <c r="BA47" s="916"/>
      <c r="BB47" s="934"/>
      <c r="BC47" s="935" t="s">
        <v>1908</v>
      </c>
      <c r="BD47" s="936"/>
      <c r="BE47" s="936"/>
      <c r="BF47" s="936"/>
      <c r="BG47" s="937">
        <f>基本情報入力!$B$3</f>
        <v>0</v>
      </c>
      <c r="BH47" s="937"/>
      <c r="BI47" s="937"/>
      <c r="BJ47" s="209" t="s">
        <v>1909</v>
      </c>
      <c r="BK47" s="937">
        <f>基本情報入力!$D$3</f>
        <v>0</v>
      </c>
      <c r="BL47" s="937"/>
      <c r="BM47" s="937"/>
      <c r="BN47" s="938"/>
      <c r="BT47" s="200"/>
    </row>
    <row r="48" spans="1:72" s="194" customFormat="1" ht="27" customHeight="1">
      <c r="A48" s="930" t="s">
        <v>1910</v>
      </c>
      <c r="B48" s="931"/>
      <c r="C48" s="931"/>
      <c r="D48" s="210"/>
      <c r="E48" s="892" t="str">
        <f>基本情報入力!$B$6</f>
        <v/>
      </c>
      <c r="F48" s="892"/>
      <c r="G48" s="892"/>
      <c r="H48" s="892"/>
      <c r="I48" s="892"/>
      <c r="J48" s="892"/>
      <c r="K48" s="892"/>
      <c r="L48" s="892"/>
      <c r="M48" s="892"/>
      <c r="N48" s="892"/>
      <c r="O48" s="892"/>
      <c r="P48" s="892"/>
      <c r="Q48" s="892"/>
      <c r="R48" s="892"/>
      <c r="S48" s="892"/>
      <c r="T48" s="892"/>
      <c r="U48" s="892"/>
      <c r="V48" s="892"/>
      <c r="W48" s="892"/>
      <c r="X48" s="892"/>
      <c r="Y48" s="892"/>
      <c r="Z48" s="892"/>
      <c r="AA48" s="892"/>
      <c r="AB48" s="892"/>
      <c r="AC48" s="892"/>
      <c r="AD48" s="211"/>
      <c r="AE48" s="206"/>
      <c r="AF48" s="206"/>
      <c r="AG48" s="916" t="s">
        <v>1911</v>
      </c>
      <c r="AH48" s="916"/>
      <c r="AI48" s="916"/>
      <c r="AJ48" s="916"/>
      <c r="AK48" s="932">
        <f>基本情報入力!$B$7</f>
        <v>0</v>
      </c>
      <c r="AL48" s="932"/>
      <c r="AM48" s="932"/>
      <c r="AN48" s="932"/>
      <c r="AO48" s="212" t="s">
        <v>1912</v>
      </c>
      <c r="AP48" s="895">
        <f>基本情報入力!$C$7</f>
        <v>0</v>
      </c>
      <c r="AQ48" s="895"/>
      <c r="AR48" s="895"/>
      <c r="AS48" s="213" t="s">
        <v>1913</v>
      </c>
      <c r="AT48" s="917">
        <f>基本情報入力!$D$7</f>
        <v>0</v>
      </c>
      <c r="AU48" s="917"/>
      <c r="AV48" s="917"/>
      <c r="AW48" s="208"/>
      <c r="AX48" s="916" t="s">
        <v>1914</v>
      </c>
      <c r="AY48" s="916"/>
      <c r="AZ48" s="916"/>
      <c r="BA48" s="916"/>
      <c r="BB48" s="916"/>
      <c r="BC48" s="875">
        <f>基本情報入力!$B$12</f>
        <v>0</v>
      </c>
      <c r="BD48" s="875"/>
      <c r="BE48" s="875"/>
      <c r="BF48" s="875"/>
      <c r="BG48" s="875"/>
      <c r="BH48" s="875"/>
      <c r="BI48" s="875"/>
      <c r="BJ48" s="875"/>
      <c r="BK48" s="875"/>
      <c r="BL48" s="875"/>
      <c r="BM48" s="875"/>
      <c r="BN48" s="876"/>
      <c r="BT48" s="200"/>
    </row>
    <row r="49" spans="1:72" s="194" customFormat="1" ht="15.75" customHeight="1">
      <c r="A49" s="918" t="s">
        <v>19</v>
      </c>
      <c r="B49" s="919"/>
      <c r="C49" s="922" t="s">
        <v>20</v>
      </c>
      <c r="D49" s="923"/>
      <c r="E49" s="923"/>
      <c r="F49" s="923"/>
      <c r="G49" s="923"/>
      <c r="H49" s="923"/>
      <c r="I49" s="923"/>
      <c r="J49" s="924"/>
      <c r="K49" s="922" t="s">
        <v>1879</v>
      </c>
      <c r="L49" s="924"/>
      <c r="M49" s="922" t="s">
        <v>1880</v>
      </c>
      <c r="N49" s="923"/>
      <c r="O49" s="923"/>
      <c r="P49" s="923"/>
      <c r="Q49" s="923"/>
      <c r="R49" s="923"/>
      <c r="S49" s="922" t="s">
        <v>21</v>
      </c>
      <c r="T49" s="924"/>
      <c r="U49" s="926" t="s">
        <v>1915</v>
      </c>
      <c r="V49" s="927"/>
      <c r="W49" s="928"/>
      <c r="X49" s="926" t="s">
        <v>1916</v>
      </c>
      <c r="Y49" s="927"/>
      <c r="Z49" s="927"/>
      <c r="AA49" s="927"/>
      <c r="AB49" s="927"/>
      <c r="AC49" s="927"/>
      <c r="AD49" s="929" t="s">
        <v>1917</v>
      </c>
      <c r="AE49" s="929"/>
      <c r="AF49" s="929"/>
      <c r="AG49" s="929"/>
      <c r="AH49" s="929"/>
      <c r="AI49" s="929"/>
      <c r="AJ49" s="929"/>
      <c r="AK49" s="929"/>
      <c r="AL49" s="900" t="s">
        <v>1918</v>
      </c>
      <c r="AM49" s="901"/>
      <c r="AN49" s="901"/>
      <c r="AO49" s="901"/>
      <c r="AP49" s="901"/>
      <c r="AQ49" s="900" t="s">
        <v>1919</v>
      </c>
      <c r="AR49" s="901"/>
      <c r="AS49" s="902"/>
      <c r="AT49" s="900" t="s">
        <v>1920</v>
      </c>
      <c r="AU49" s="901"/>
      <c r="AV49" s="901"/>
      <c r="AW49" s="901"/>
      <c r="AX49" s="901"/>
      <c r="AY49" s="901"/>
      <c r="AZ49" s="901"/>
      <c r="BA49" s="901"/>
      <c r="BB49" s="901"/>
      <c r="BC49" s="901"/>
      <c r="BD49" s="901"/>
      <c r="BE49" s="902"/>
      <c r="BF49" s="900" t="s">
        <v>1921</v>
      </c>
      <c r="BG49" s="901"/>
      <c r="BH49" s="901"/>
      <c r="BI49" s="901"/>
      <c r="BJ49" s="901"/>
      <c r="BK49" s="901"/>
      <c r="BL49" s="901"/>
      <c r="BM49" s="901"/>
      <c r="BN49" s="902"/>
      <c r="BT49" s="200"/>
    </row>
    <row r="50" spans="1:72" s="194" customFormat="1" ht="15.75" customHeight="1">
      <c r="A50" s="920"/>
      <c r="B50" s="921"/>
      <c r="C50" s="925"/>
      <c r="D50" s="912"/>
      <c r="E50" s="912"/>
      <c r="F50" s="912"/>
      <c r="G50" s="912"/>
      <c r="H50" s="912"/>
      <c r="I50" s="912"/>
      <c r="J50" s="911"/>
      <c r="K50" s="925"/>
      <c r="L50" s="911"/>
      <c r="M50" s="925"/>
      <c r="N50" s="912"/>
      <c r="O50" s="912"/>
      <c r="P50" s="912"/>
      <c r="Q50" s="912"/>
      <c r="R50" s="912"/>
      <c r="S50" s="925"/>
      <c r="T50" s="911"/>
      <c r="U50" s="909" t="s">
        <v>1922</v>
      </c>
      <c r="V50" s="910"/>
      <c r="W50" s="911"/>
      <c r="X50" s="909" t="s">
        <v>1923</v>
      </c>
      <c r="Y50" s="912"/>
      <c r="Z50" s="912"/>
      <c r="AA50" s="912"/>
      <c r="AB50" s="912"/>
      <c r="AC50" s="911"/>
      <c r="AD50" s="913" t="s">
        <v>1924</v>
      </c>
      <c r="AE50" s="914"/>
      <c r="AF50" s="914"/>
      <c r="AG50" s="914"/>
      <c r="AH50" s="914"/>
      <c r="AI50" s="914"/>
      <c r="AJ50" s="914"/>
      <c r="AK50" s="915"/>
      <c r="AL50" s="903"/>
      <c r="AM50" s="904"/>
      <c r="AN50" s="904"/>
      <c r="AO50" s="904"/>
      <c r="AP50" s="904"/>
      <c r="AQ50" s="903"/>
      <c r="AR50" s="904"/>
      <c r="AS50" s="905"/>
      <c r="AT50" s="903"/>
      <c r="AU50" s="904"/>
      <c r="AV50" s="904"/>
      <c r="AW50" s="904"/>
      <c r="AX50" s="904"/>
      <c r="AY50" s="904"/>
      <c r="AZ50" s="904"/>
      <c r="BA50" s="904"/>
      <c r="BB50" s="904"/>
      <c r="BC50" s="904"/>
      <c r="BD50" s="904"/>
      <c r="BE50" s="905"/>
      <c r="BF50" s="906"/>
      <c r="BG50" s="907"/>
      <c r="BH50" s="907"/>
      <c r="BI50" s="907"/>
      <c r="BJ50" s="907"/>
      <c r="BK50" s="907"/>
      <c r="BL50" s="907"/>
      <c r="BM50" s="907"/>
      <c r="BN50" s="908"/>
      <c r="BT50" s="200"/>
    </row>
    <row r="51" spans="1:72" s="194" customFormat="1" ht="27" customHeight="1">
      <c r="A51" s="890" t="str">
        <f>IF(AF$1+BT43&lt;=AK$1,AF$1+BT43,"")</f>
        <v/>
      </c>
      <c r="B51" s="891"/>
      <c r="C51" s="215" t="str">
        <f>IF($A51="","",VLOOKUP($A51,生徒情報入力!$A$9:$AA$158,4))</f>
        <v/>
      </c>
      <c r="D51" s="892" t="str">
        <f>IF($A51="","",VLOOKUP($A51,生徒情報入力!$A$9:$AA$158,5))</f>
        <v/>
      </c>
      <c r="E51" s="892"/>
      <c r="F51" s="892"/>
      <c r="G51" s="892"/>
      <c r="H51" s="892"/>
      <c r="I51" s="892"/>
      <c r="J51" s="893"/>
      <c r="K51" s="234" t="str">
        <f>IF($A51="","",VLOOKUP($A51,生徒情報入力!$A$9:$AA$158,6))</f>
        <v/>
      </c>
      <c r="L51" s="235"/>
      <c r="M51" s="223" t="str">
        <f>IF($A51="","",VLOOKUP($A51,生徒情報入力!$A$9:$AA$158,7))</f>
        <v/>
      </c>
      <c r="N51" s="224" t="str">
        <f>IF($A51="","",VLOOKUP($A51,生徒情報入力!$A$9:$AA$158,8))</f>
        <v/>
      </c>
      <c r="O51" s="224" t="s">
        <v>6</v>
      </c>
      <c r="P51" s="224" t="str">
        <f>IF($A51="","",VLOOKUP($A51,生徒情報入力!$A$9:$AA$158,9))</f>
        <v/>
      </c>
      <c r="Q51" s="224" t="s">
        <v>6</v>
      </c>
      <c r="R51" s="224" t="str">
        <f>IF($A51="","",VLOOKUP($A51,生徒情報入力!$A$9:$AA$158,10))</f>
        <v/>
      </c>
      <c r="S51" s="894" t="str">
        <f>IF($A51="","",VLOOKUP($A51,生徒情報入力!$A$9:$AA$158,11))</f>
        <v/>
      </c>
      <c r="T51" s="941"/>
      <c r="U51" s="234" t="str">
        <f>IF($A51="","",VLOOKUP($A51,生徒情報入力!$A$9:$AA$158,12))</f>
        <v/>
      </c>
      <c r="V51" s="236"/>
      <c r="W51" s="235"/>
      <c r="X51" s="223" t="str">
        <f>IF($A51="","",VLOOKUP($A51,生徒情報入力!$A$9:$AA$158,13))</f>
        <v/>
      </c>
      <c r="Y51" s="224" t="str">
        <f>IF($A51="","",VLOOKUP($A51,生徒情報入力!$A$9:$AA$158,14))</f>
        <v/>
      </c>
      <c r="Z51" s="225" t="s">
        <v>6</v>
      </c>
      <c r="AA51" s="224" t="str">
        <f>IF($A51="","",VLOOKUP($A51,生徒情報入力!$A$9:$AA$158,15))</f>
        <v/>
      </c>
      <c r="AB51" s="224" t="s">
        <v>6</v>
      </c>
      <c r="AC51" s="226" t="str">
        <f>IF($A51="","",VLOOKUP($A51,生徒情報入力!$A$9:$AA$158,16))</f>
        <v/>
      </c>
      <c r="AD51" s="896" t="str">
        <f>IF($A51="","",VLOOKUP($A51,生徒情報入力!$A$9:$AA$158,17))</f>
        <v/>
      </c>
      <c r="AE51" s="897"/>
      <c r="AF51" s="227"/>
      <c r="AG51" s="898" t="str">
        <f>IF($A51="","",VLOOKUP($A51,生徒情報入力!$A$9:$AA$158,19))</f>
        <v/>
      </c>
      <c r="AH51" s="898"/>
      <c r="AI51" s="898"/>
      <c r="AJ51" s="898"/>
      <c r="AK51" s="899"/>
      <c r="AL51" s="894" t="str">
        <f>IF($A51="","",VLOOKUP($A51,生徒情報入力!$A$9:$AA$158,20))</f>
        <v/>
      </c>
      <c r="AM51" s="895"/>
      <c r="AN51" s="895"/>
      <c r="AO51" s="895"/>
      <c r="AP51" s="895"/>
      <c r="AQ51" s="874" t="str">
        <f>IF($A51="","",VLOOKUP($A51,生徒情報入力!$A$9:$AA$158,21))</f>
        <v/>
      </c>
      <c r="AR51" s="875"/>
      <c r="AS51" s="876"/>
      <c r="AT51" s="877" t="str">
        <f>IF($A51="","",VLOOKUP($A51,生徒情報入力!$A$9:$AA$158,22))</f>
        <v/>
      </c>
      <c r="AU51" s="878"/>
      <c r="AV51" s="878"/>
      <c r="AW51" s="878"/>
      <c r="AX51" s="878"/>
      <c r="AY51" s="878"/>
      <c r="AZ51" s="878"/>
      <c r="BA51" s="878"/>
      <c r="BB51" s="878"/>
      <c r="BC51" s="878"/>
      <c r="BD51" s="878"/>
      <c r="BE51" s="879"/>
      <c r="BF51" s="880" t="str">
        <f>IF($A51="","",VLOOKUP($A51,生徒情報入力!$A$9:$AA$158,23))</f>
        <v/>
      </c>
      <c r="BG51" s="881"/>
      <c r="BH51" s="228" t="s">
        <v>1872</v>
      </c>
      <c r="BI51" s="882" t="str">
        <f>IF($A51="","",VLOOKUP($A51,生徒情報入力!$A$9:$AA$158,25))</f>
        <v/>
      </c>
      <c r="BJ51" s="882"/>
      <c r="BK51" s="229" t="s">
        <v>1873</v>
      </c>
      <c r="BL51" s="883" t="str">
        <f>IF($A51="","",VLOOKUP($A51,生徒情報入力!$A$9:$AA$158,27))</f>
        <v/>
      </c>
      <c r="BM51" s="883"/>
      <c r="BN51" s="230"/>
      <c r="BT51" s="200">
        <v>31</v>
      </c>
    </row>
    <row r="52" spans="1:72" s="194" customFormat="1" ht="27" customHeight="1">
      <c r="A52" s="890" t="str">
        <f t="shared" ref="A52:A65" si="2">IF(AF$1+BT51&lt;=AK$1,AF$1+BT51,"")</f>
        <v/>
      </c>
      <c r="B52" s="891"/>
      <c r="C52" s="215" t="str">
        <f>IF($A52="","",VLOOKUP($A52,生徒情報入力!$A$9:$AA$158,4))</f>
        <v/>
      </c>
      <c r="D52" s="892" t="str">
        <f>IF($A52="","",VLOOKUP($A52,生徒情報入力!$A$9:$AA$158,5))</f>
        <v/>
      </c>
      <c r="E52" s="892"/>
      <c r="F52" s="892"/>
      <c r="G52" s="892"/>
      <c r="H52" s="892"/>
      <c r="I52" s="892"/>
      <c r="J52" s="893"/>
      <c r="K52" s="234" t="str">
        <f>IF($A52="","",VLOOKUP($A52,生徒情報入力!$A$9:$AA$158,6))</f>
        <v/>
      </c>
      <c r="L52" s="235"/>
      <c r="M52" s="223" t="str">
        <f>IF($A52="","",VLOOKUP($A52,生徒情報入力!$A$9:$AA$158,7))</f>
        <v/>
      </c>
      <c r="N52" s="224" t="str">
        <f>IF($A52="","",VLOOKUP($A52,生徒情報入力!$A$9:$AA$158,8))</f>
        <v/>
      </c>
      <c r="O52" s="224" t="s">
        <v>6</v>
      </c>
      <c r="P52" s="224" t="str">
        <f>IF($A52="","",VLOOKUP($A52,生徒情報入力!$A$9:$AA$158,9))</f>
        <v/>
      </c>
      <c r="Q52" s="224" t="s">
        <v>6</v>
      </c>
      <c r="R52" s="224" t="str">
        <f>IF($A52="","",VLOOKUP($A52,生徒情報入力!$A$9:$AA$158,10))</f>
        <v/>
      </c>
      <c r="S52" s="894" t="str">
        <f>IF($A52="","",VLOOKUP($A52,生徒情報入力!$A$9:$AA$158,11))</f>
        <v/>
      </c>
      <c r="T52" s="941"/>
      <c r="U52" s="234" t="str">
        <f>IF($A52="","",VLOOKUP($A52,生徒情報入力!$A$9:$AA$158,12))</f>
        <v/>
      </c>
      <c r="V52" s="236"/>
      <c r="W52" s="235"/>
      <c r="X52" s="223" t="str">
        <f>IF($A52="","",VLOOKUP($A52,生徒情報入力!$A$9:$AA$158,13))</f>
        <v/>
      </c>
      <c r="Y52" s="224" t="str">
        <f>IF($A52="","",VLOOKUP($A52,生徒情報入力!$A$9:$AA$158,14))</f>
        <v/>
      </c>
      <c r="Z52" s="225" t="s">
        <v>6</v>
      </c>
      <c r="AA52" s="224" t="str">
        <f>IF($A52="","",VLOOKUP($A52,生徒情報入力!$A$9:$AA$158,15))</f>
        <v/>
      </c>
      <c r="AB52" s="224" t="s">
        <v>6</v>
      </c>
      <c r="AC52" s="226" t="str">
        <f>IF($A52="","",VLOOKUP($A52,生徒情報入力!$A$9:$AA$158,16))</f>
        <v/>
      </c>
      <c r="AD52" s="896" t="str">
        <f>IF($A52="","",VLOOKUP($A52,生徒情報入力!$A$9:$AA$158,17))</f>
        <v/>
      </c>
      <c r="AE52" s="897"/>
      <c r="AF52" s="227"/>
      <c r="AG52" s="898" t="str">
        <f>IF($A52="","",VLOOKUP($A52,生徒情報入力!$A$9:$AA$158,19))</f>
        <v/>
      </c>
      <c r="AH52" s="898"/>
      <c r="AI52" s="898"/>
      <c r="AJ52" s="898"/>
      <c r="AK52" s="899"/>
      <c r="AL52" s="894" t="str">
        <f>IF($A52="","",VLOOKUP($A52,生徒情報入力!$A$9:$AA$158,20))</f>
        <v/>
      </c>
      <c r="AM52" s="895"/>
      <c r="AN52" s="895"/>
      <c r="AO52" s="895"/>
      <c r="AP52" s="895"/>
      <c r="AQ52" s="874" t="str">
        <f>IF($A52="","",VLOOKUP($A52,生徒情報入力!$A$9:$AA$158,21))</f>
        <v/>
      </c>
      <c r="AR52" s="875"/>
      <c r="AS52" s="876"/>
      <c r="AT52" s="877" t="str">
        <f>IF($A52="","",VLOOKUP($A52,生徒情報入力!$A$9:$AA$158,22))</f>
        <v/>
      </c>
      <c r="AU52" s="878"/>
      <c r="AV52" s="878"/>
      <c r="AW52" s="878"/>
      <c r="AX52" s="878"/>
      <c r="AY52" s="878"/>
      <c r="AZ52" s="878"/>
      <c r="BA52" s="878"/>
      <c r="BB52" s="878"/>
      <c r="BC52" s="878"/>
      <c r="BD52" s="878"/>
      <c r="BE52" s="879"/>
      <c r="BF52" s="880" t="str">
        <f>IF($A52="","",VLOOKUP($A52,生徒情報入力!$A$9:$AA$158,23))</f>
        <v/>
      </c>
      <c r="BG52" s="881"/>
      <c r="BH52" s="228" t="s">
        <v>1872</v>
      </c>
      <c r="BI52" s="882" t="str">
        <f>IF($A52="","",VLOOKUP($A52,生徒情報入力!$A$9:$AA$158,25))</f>
        <v/>
      </c>
      <c r="BJ52" s="882"/>
      <c r="BK52" s="229" t="s">
        <v>1873</v>
      </c>
      <c r="BL52" s="883" t="str">
        <f>IF($A52="","",VLOOKUP($A52,生徒情報入力!$A$9:$AA$158,27))</f>
        <v/>
      </c>
      <c r="BM52" s="883"/>
      <c r="BN52" s="230"/>
      <c r="BT52" s="200">
        <v>32</v>
      </c>
    </row>
    <row r="53" spans="1:72" s="194" customFormat="1" ht="27" customHeight="1">
      <c r="A53" s="890" t="str">
        <f t="shared" si="2"/>
        <v/>
      </c>
      <c r="B53" s="891"/>
      <c r="C53" s="215" t="str">
        <f>IF($A53="","",VLOOKUP($A53,生徒情報入力!$A$9:$AA$158,4))</f>
        <v/>
      </c>
      <c r="D53" s="892" t="str">
        <f>IF($A53="","",VLOOKUP($A53,生徒情報入力!$A$9:$AA$158,5))</f>
        <v/>
      </c>
      <c r="E53" s="892"/>
      <c r="F53" s="892"/>
      <c r="G53" s="892"/>
      <c r="H53" s="892"/>
      <c r="I53" s="892"/>
      <c r="J53" s="893"/>
      <c r="K53" s="234" t="str">
        <f>IF($A53="","",VLOOKUP($A53,生徒情報入力!$A$9:$AA$158,6))</f>
        <v/>
      </c>
      <c r="L53" s="235"/>
      <c r="M53" s="223" t="str">
        <f>IF($A53="","",VLOOKUP($A53,生徒情報入力!$A$9:$AA$158,7))</f>
        <v/>
      </c>
      <c r="N53" s="224" t="str">
        <f>IF($A53="","",VLOOKUP($A53,生徒情報入力!$A$9:$AA$158,8))</f>
        <v/>
      </c>
      <c r="O53" s="224" t="s">
        <v>6</v>
      </c>
      <c r="P53" s="224" t="str">
        <f>IF($A53="","",VLOOKUP($A53,生徒情報入力!$A$9:$AA$158,9))</f>
        <v/>
      </c>
      <c r="Q53" s="224" t="s">
        <v>6</v>
      </c>
      <c r="R53" s="224" t="str">
        <f>IF($A53="","",VLOOKUP($A53,生徒情報入力!$A$9:$AA$158,10))</f>
        <v/>
      </c>
      <c r="S53" s="894" t="str">
        <f>IF($A53="","",VLOOKUP($A53,生徒情報入力!$A$9:$AA$158,11))</f>
        <v/>
      </c>
      <c r="T53" s="941"/>
      <c r="U53" s="234" t="str">
        <f>IF($A53="","",VLOOKUP($A53,生徒情報入力!$A$9:$AA$158,12))</f>
        <v/>
      </c>
      <c r="V53" s="236"/>
      <c r="W53" s="235"/>
      <c r="X53" s="223" t="str">
        <f>IF($A53="","",VLOOKUP($A53,生徒情報入力!$A$9:$AA$158,13))</f>
        <v/>
      </c>
      <c r="Y53" s="224" t="str">
        <f>IF($A53="","",VLOOKUP($A53,生徒情報入力!$A$9:$AA$158,14))</f>
        <v/>
      </c>
      <c r="Z53" s="225" t="s">
        <v>6</v>
      </c>
      <c r="AA53" s="224" t="str">
        <f>IF($A53="","",VLOOKUP($A53,生徒情報入力!$A$9:$AA$158,15))</f>
        <v/>
      </c>
      <c r="AB53" s="224" t="s">
        <v>6</v>
      </c>
      <c r="AC53" s="226" t="str">
        <f>IF($A53="","",VLOOKUP($A53,生徒情報入力!$A$9:$AA$158,16))</f>
        <v/>
      </c>
      <c r="AD53" s="896" t="str">
        <f>IF($A53="","",VLOOKUP($A53,生徒情報入力!$A$9:$AA$158,17))</f>
        <v/>
      </c>
      <c r="AE53" s="897"/>
      <c r="AF53" s="227"/>
      <c r="AG53" s="898" t="str">
        <f>IF($A53="","",VLOOKUP($A53,生徒情報入力!$A$9:$AA$158,19))</f>
        <v/>
      </c>
      <c r="AH53" s="898"/>
      <c r="AI53" s="898"/>
      <c r="AJ53" s="898"/>
      <c r="AK53" s="899"/>
      <c r="AL53" s="894" t="str">
        <f>IF($A53="","",VLOOKUP($A53,生徒情報入力!$A$9:$AA$158,20))</f>
        <v/>
      </c>
      <c r="AM53" s="895"/>
      <c r="AN53" s="895"/>
      <c r="AO53" s="895"/>
      <c r="AP53" s="895"/>
      <c r="AQ53" s="874" t="str">
        <f>IF($A53="","",VLOOKUP($A53,生徒情報入力!$A$9:$AA$158,21))</f>
        <v/>
      </c>
      <c r="AR53" s="875"/>
      <c r="AS53" s="876"/>
      <c r="AT53" s="877" t="str">
        <f>IF($A53="","",VLOOKUP($A53,生徒情報入力!$A$9:$AA$158,22))</f>
        <v/>
      </c>
      <c r="AU53" s="878"/>
      <c r="AV53" s="878"/>
      <c r="AW53" s="878"/>
      <c r="AX53" s="878"/>
      <c r="AY53" s="878"/>
      <c r="AZ53" s="878"/>
      <c r="BA53" s="878"/>
      <c r="BB53" s="878"/>
      <c r="BC53" s="878"/>
      <c r="BD53" s="878"/>
      <c r="BE53" s="879"/>
      <c r="BF53" s="880" t="str">
        <f>IF($A53="","",VLOOKUP($A53,生徒情報入力!$A$9:$AA$158,23))</f>
        <v/>
      </c>
      <c r="BG53" s="881"/>
      <c r="BH53" s="228" t="s">
        <v>1872</v>
      </c>
      <c r="BI53" s="882" t="str">
        <f>IF($A53="","",VLOOKUP($A53,生徒情報入力!$A$9:$AA$158,25))</f>
        <v/>
      </c>
      <c r="BJ53" s="882"/>
      <c r="BK53" s="229" t="s">
        <v>1873</v>
      </c>
      <c r="BL53" s="883" t="str">
        <f>IF($A53="","",VLOOKUP($A53,生徒情報入力!$A$9:$AA$158,27))</f>
        <v/>
      </c>
      <c r="BM53" s="883"/>
      <c r="BN53" s="230"/>
      <c r="BT53" s="200">
        <v>33</v>
      </c>
    </row>
    <row r="54" spans="1:72" s="194" customFormat="1" ht="27" customHeight="1">
      <c r="A54" s="890" t="str">
        <f t="shared" si="2"/>
        <v/>
      </c>
      <c r="B54" s="891"/>
      <c r="C54" s="215" t="str">
        <f>IF($A54="","",VLOOKUP($A54,生徒情報入力!$A$9:$AA$158,4))</f>
        <v/>
      </c>
      <c r="D54" s="892" t="str">
        <f>IF($A54="","",VLOOKUP($A54,生徒情報入力!$A$9:$AA$158,5))</f>
        <v/>
      </c>
      <c r="E54" s="892"/>
      <c r="F54" s="892"/>
      <c r="G54" s="892"/>
      <c r="H54" s="892"/>
      <c r="I54" s="892"/>
      <c r="J54" s="893"/>
      <c r="K54" s="234" t="str">
        <f>IF($A54="","",VLOOKUP($A54,生徒情報入力!$A$9:$AA$158,6))</f>
        <v/>
      </c>
      <c r="L54" s="235"/>
      <c r="M54" s="223" t="str">
        <f>IF($A54="","",VLOOKUP($A54,生徒情報入力!$A$9:$AA$158,7))</f>
        <v/>
      </c>
      <c r="N54" s="224" t="str">
        <f>IF($A54="","",VLOOKUP($A54,生徒情報入力!$A$9:$AA$158,8))</f>
        <v/>
      </c>
      <c r="O54" s="224" t="s">
        <v>6</v>
      </c>
      <c r="P54" s="224" t="str">
        <f>IF($A54="","",VLOOKUP($A54,生徒情報入力!$A$9:$AA$158,9))</f>
        <v/>
      </c>
      <c r="Q54" s="224" t="s">
        <v>6</v>
      </c>
      <c r="R54" s="224" t="str">
        <f>IF($A54="","",VLOOKUP($A54,生徒情報入力!$A$9:$AA$158,10))</f>
        <v/>
      </c>
      <c r="S54" s="894" t="str">
        <f>IF($A54="","",VLOOKUP($A54,生徒情報入力!$A$9:$AA$158,11))</f>
        <v/>
      </c>
      <c r="T54" s="941"/>
      <c r="U54" s="234" t="str">
        <f>IF($A54="","",VLOOKUP($A54,生徒情報入力!$A$9:$AA$158,12))</f>
        <v/>
      </c>
      <c r="V54" s="236"/>
      <c r="W54" s="235"/>
      <c r="X54" s="223" t="str">
        <f>IF($A54="","",VLOOKUP($A54,生徒情報入力!$A$9:$AA$158,13))</f>
        <v/>
      </c>
      <c r="Y54" s="224" t="str">
        <f>IF($A54="","",VLOOKUP($A54,生徒情報入力!$A$9:$AA$158,14))</f>
        <v/>
      </c>
      <c r="Z54" s="225" t="s">
        <v>6</v>
      </c>
      <c r="AA54" s="224" t="str">
        <f>IF($A54="","",VLOOKUP($A54,生徒情報入力!$A$9:$AA$158,15))</f>
        <v/>
      </c>
      <c r="AB54" s="224" t="s">
        <v>6</v>
      </c>
      <c r="AC54" s="226" t="str">
        <f>IF($A54="","",VLOOKUP($A54,生徒情報入力!$A$9:$AA$158,16))</f>
        <v/>
      </c>
      <c r="AD54" s="896" t="str">
        <f>IF($A54="","",VLOOKUP($A54,生徒情報入力!$A$9:$AA$158,17))</f>
        <v/>
      </c>
      <c r="AE54" s="897"/>
      <c r="AF54" s="227"/>
      <c r="AG54" s="898" t="str">
        <f>IF($A54="","",VLOOKUP($A54,生徒情報入力!$A$9:$AA$158,19))</f>
        <v/>
      </c>
      <c r="AH54" s="898"/>
      <c r="AI54" s="898"/>
      <c r="AJ54" s="898"/>
      <c r="AK54" s="899"/>
      <c r="AL54" s="894" t="str">
        <f>IF($A54="","",VLOOKUP($A54,生徒情報入力!$A$9:$AA$158,20))</f>
        <v/>
      </c>
      <c r="AM54" s="895"/>
      <c r="AN54" s="895"/>
      <c r="AO54" s="895"/>
      <c r="AP54" s="895"/>
      <c r="AQ54" s="874" t="str">
        <f>IF($A54="","",VLOOKUP($A54,生徒情報入力!$A$9:$AA$158,21))</f>
        <v/>
      </c>
      <c r="AR54" s="875"/>
      <c r="AS54" s="876"/>
      <c r="AT54" s="877" t="str">
        <f>IF($A54="","",VLOOKUP($A54,生徒情報入力!$A$9:$AA$158,22))</f>
        <v/>
      </c>
      <c r="AU54" s="878"/>
      <c r="AV54" s="878"/>
      <c r="AW54" s="878"/>
      <c r="AX54" s="878"/>
      <c r="AY54" s="878"/>
      <c r="AZ54" s="878"/>
      <c r="BA54" s="878"/>
      <c r="BB54" s="878"/>
      <c r="BC54" s="878"/>
      <c r="BD54" s="878"/>
      <c r="BE54" s="879"/>
      <c r="BF54" s="880" t="str">
        <f>IF($A54="","",VLOOKUP($A54,生徒情報入力!$A$9:$AA$158,23))</f>
        <v/>
      </c>
      <c r="BG54" s="881"/>
      <c r="BH54" s="228" t="s">
        <v>1872</v>
      </c>
      <c r="BI54" s="882" t="str">
        <f>IF($A54="","",VLOOKUP($A54,生徒情報入力!$A$9:$AA$158,25))</f>
        <v/>
      </c>
      <c r="BJ54" s="882"/>
      <c r="BK54" s="229" t="s">
        <v>1873</v>
      </c>
      <c r="BL54" s="883" t="str">
        <f>IF($A54="","",VLOOKUP($A54,生徒情報入力!$A$9:$AA$158,27))</f>
        <v/>
      </c>
      <c r="BM54" s="883"/>
      <c r="BN54" s="230"/>
      <c r="BT54" s="200">
        <v>34</v>
      </c>
    </row>
    <row r="55" spans="1:72" s="194" customFormat="1" ht="27" customHeight="1">
      <c r="A55" s="890" t="str">
        <f t="shared" si="2"/>
        <v/>
      </c>
      <c r="B55" s="891"/>
      <c r="C55" s="215" t="str">
        <f>IF($A55="","",VLOOKUP($A55,生徒情報入力!$A$9:$AA$158,4))</f>
        <v/>
      </c>
      <c r="D55" s="892" t="str">
        <f>IF($A55="","",VLOOKUP($A55,生徒情報入力!$A$9:$AA$158,5))</f>
        <v/>
      </c>
      <c r="E55" s="892"/>
      <c r="F55" s="892"/>
      <c r="G55" s="892"/>
      <c r="H55" s="892"/>
      <c r="I55" s="892"/>
      <c r="J55" s="893"/>
      <c r="K55" s="234" t="str">
        <f>IF($A55="","",VLOOKUP($A55,生徒情報入力!$A$9:$AA$158,6))</f>
        <v/>
      </c>
      <c r="L55" s="235"/>
      <c r="M55" s="223" t="str">
        <f>IF($A55="","",VLOOKUP($A55,生徒情報入力!$A$9:$AA$158,7))</f>
        <v/>
      </c>
      <c r="N55" s="224" t="str">
        <f>IF($A55="","",VLOOKUP($A55,生徒情報入力!$A$9:$AA$158,8))</f>
        <v/>
      </c>
      <c r="O55" s="224" t="s">
        <v>6</v>
      </c>
      <c r="P55" s="224" t="str">
        <f>IF($A55="","",VLOOKUP($A55,生徒情報入力!$A$9:$AA$158,9))</f>
        <v/>
      </c>
      <c r="Q55" s="224" t="s">
        <v>6</v>
      </c>
      <c r="R55" s="224" t="str">
        <f>IF($A55="","",VLOOKUP($A55,生徒情報入力!$A$9:$AA$158,10))</f>
        <v/>
      </c>
      <c r="S55" s="894" t="str">
        <f>IF($A55="","",VLOOKUP($A55,生徒情報入力!$A$9:$AA$158,11))</f>
        <v/>
      </c>
      <c r="T55" s="941"/>
      <c r="U55" s="234" t="str">
        <f>IF($A55="","",VLOOKUP($A55,生徒情報入力!$A$9:$AA$158,12))</f>
        <v/>
      </c>
      <c r="V55" s="236"/>
      <c r="W55" s="235"/>
      <c r="X55" s="223" t="str">
        <f>IF($A55="","",VLOOKUP($A55,生徒情報入力!$A$9:$AA$158,13))</f>
        <v/>
      </c>
      <c r="Y55" s="224" t="str">
        <f>IF($A55="","",VLOOKUP($A55,生徒情報入力!$A$9:$AA$158,14))</f>
        <v/>
      </c>
      <c r="Z55" s="225" t="s">
        <v>6</v>
      </c>
      <c r="AA55" s="224" t="str">
        <f>IF($A55="","",VLOOKUP($A55,生徒情報入力!$A$9:$AA$158,15))</f>
        <v/>
      </c>
      <c r="AB55" s="224" t="s">
        <v>6</v>
      </c>
      <c r="AC55" s="226" t="str">
        <f>IF($A55="","",VLOOKUP($A55,生徒情報入力!$A$9:$AA$158,16))</f>
        <v/>
      </c>
      <c r="AD55" s="896" t="str">
        <f>IF($A55="","",VLOOKUP($A55,生徒情報入力!$A$9:$AA$158,17))</f>
        <v/>
      </c>
      <c r="AE55" s="897"/>
      <c r="AF55" s="227"/>
      <c r="AG55" s="898" t="str">
        <f>IF($A55="","",VLOOKUP($A55,生徒情報入力!$A$9:$AA$158,19))</f>
        <v/>
      </c>
      <c r="AH55" s="898"/>
      <c r="AI55" s="898"/>
      <c r="AJ55" s="898"/>
      <c r="AK55" s="899"/>
      <c r="AL55" s="894" t="str">
        <f>IF($A55="","",VLOOKUP($A55,生徒情報入力!$A$9:$AA$158,20))</f>
        <v/>
      </c>
      <c r="AM55" s="895"/>
      <c r="AN55" s="895"/>
      <c r="AO55" s="895"/>
      <c r="AP55" s="895"/>
      <c r="AQ55" s="874" t="str">
        <f>IF($A55="","",VLOOKUP($A55,生徒情報入力!$A$9:$AA$158,21))</f>
        <v/>
      </c>
      <c r="AR55" s="875"/>
      <c r="AS55" s="876"/>
      <c r="AT55" s="877" t="str">
        <f>IF($A55="","",VLOOKUP($A55,生徒情報入力!$A$9:$AA$158,22))</f>
        <v/>
      </c>
      <c r="AU55" s="878"/>
      <c r="AV55" s="878"/>
      <c r="AW55" s="878"/>
      <c r="AX55" s="878"/>
      <c r="AY55" s="878"/>
      <c r="AZ55" s="878"/>
      <c r="BA55" s="878"/>
      <c r="BB55" s="878"/>
      <c r="BC55" s="878"/>
      <c r="BD55" s="878"/>
      <c r="BE55" s="879"/>
      <c r="BF55" s="880" t="str">
        <f>IF($A55="","",VLOOKUP($A55,生徒情報入力!$A$9:$AA$158,23))</f>
        <v/>
      </c>
      <c r="BG55" s="881"/>
      <c r="BH55" s="228" t="s">
        <v>1872</v>
      </c>
      <c r="BI55" s="882" t="str">
        <f>IF($A55="","",VLOOKUP($A55,生徒情報入力!$A$9:$AA$158,25))</f>
        <v/>
      </c>
      <c r="BJ55" s="882"/>
      <c r="BK55" s="229" t="s">
        <v>1873</v>
      </c>
      <c r="BL55" s="883" t="str">
        <f>IF($A55="","",VLOOKUP($A55,生徒情報入力!$A$9:$AA$158,27))</f>
        <v/>
      </c>
      <c r="BM55" s="883"/>
      <c r="BN55" s="230"/>
      <c r="BT55" s="200">
        <v>35</v>
      </c>
    </row>
    <row r="56" spans="1:72" s="194" customFormat="1" ht="27" customHeight="1">
      <c r="A56" s="890" t="str">
        <f t="shared" si="2"/>
        <v/>
      </c>
      <c r="B56" s="891"/>
      <c r="C56" s="215" t="str">
        <f>IF($A56="","",VLOOKUP($A56,生徒情報入力!$A$9:$AA$158,4))</f>
        <v/>
      </c>
      <c r="D56" s="892" t="str">
        <f>IF($A56="","",VLOOKUP($A56,生徒情報入力!$A$9:$AA$158,5))</f>
        <v/>
      </c>
      <c r="E56" s="892"/>
      <c r="F56" s="892"/>
      <c r="G56" s="892"/>
      <c r="H56" s="892"/>
      <c r="I56" s="892"/>
      <c r="J56" s="893"/>
      <c r="K56" s="234" t="str">
        <f>IF($A56="","",VLOOKUP($A56,生徒情報入力!$A$9:$AA$158,6))</f>
        <v/>
      </c>
      <c r="L56" s="235"/>
      <c r="M56" s="223" t="str">
        <f>IF($A56="","",VLOOKUP($A56,生徒情報入力!$A$9:$AA$158,7))</f>
        <v/>
      </c>
      <c r="N56" s="224" t="str">
        <f>IF($A56="","",VLOOKUP($A56,生徒情報入力!$A$9:$AA$158,8))</f>
        <v/>
      </c>
      <c r="O56" s="224" t="s">
        <v>6</v>
      </c>
      <c r="P56" s="224" t="str">
        <f>IF($A56="","",VLOOKUP($A56,生徒情報入力!$A$9:$AA$158,9))</f>
        <v/>
      </c>
      <c r="Q56" s="224" t="s">
        <v>6</v>
      </c>
      <c r="R56" s="224" t="str">
        <f>IF($A56="","",VLOOKUP($A56,生徒情報入力!$A$9:$AA$158,10))</f>
        <v/>
      </c>
      <c r="S56" s="894" t="str">
        <f>IF($A56="","",VLOOKUP($A56,生徒情報入力!$A$9:$AA$158,11))</f>
        <v/>
      </c>
      <c r="T56" s="941"/>
      <c r="U56" s="234" t="str">
        <f>IF($A56="","",VLOOKUP($A56,生徒情報入力!$A$9:$AA$158,12))</f>
        <v/>
      </c>
      <c r="V56" s="236"/>
      <c r="W56" s="235"/>
      <c r="X56" s="223" t="str">
        <f>IF($A56="","",VLOOKUP($A56,生徒情報入力!$A$9:$AA$158,13))</f>
        <v/>
      </c>
      <c r="Y56" s="224" t="str">
        <f>IF($A56="","",VLOOKUP($A56,生徒情報入力!$A$9:$AA$158,14))</f>
        <v/>
      </c>
      <c r="Z56" s="225" t="s">
        <v>6</v>
      </c>
      <c r="AA56" s="224" t="str">
        <f>IF($A56="","",VLOOKUP($A56,生徒情報入力!$A$9:$AA$158,15))</f>
        <v/>
      </c>
      <c r="AB56" s="224" t="s">
        <v>6</v>
      </c>
      <c r="AC56" s="226" t="str">
        <f>IF($A56="","",VLOOKUP($A56,生徒情報入力!$A$9:$AA$158,16))</f>
        <v/>
      </c>
      <c r="AD56" s="896" t="str">
        <f>IF($A56="","",VLOOKUP($A56,生徒情報入力!$A$9:$AA$158,17))</f>
        <v/>
      </c>
      <c r="AE56" s="897"/>
      <c r="AF56" s="227"/>
      <c r="AG56" s="898" t="str">
        <f>IF($A56="","",VLOOKUP($A56,生徒情報入力!$A$9:$AA$158,19))</f>
        <v/>
      </c>
      <c r="AH56" s="898"/>
      <c r="AI56" s="898"/>
      <c r="AJ56" s="898"/>
      <c r="AK56" s="899"/>
      <c r="AL56" s="894" t="str">
        <f>IF($A56="","",VLOOKUP($A56,生徒情報入力!$A$9:$AA$158,20))</f>
        <v/>
      </c>
      <c r="AM56" s="895"/>
      <c r="AN56" s="895"/>
      <c r="AO56" s="895"/>
      <c r="AP56" s="895"/>
      <c r="AQ56" s="874" t="str">
        <f>IF($A56="","",VLOOKUP($A56,生徒情報入力!$A$9:$AA$158,21))</f>
        <v/>
      </c>
      <c r="AR56" s="875"/>
      <c r="AS56" s="876"/>
      <c r="AT56" s="877" t="str">
        <f>IF($A56="","",VLOOKUP($A56,生徒情報入力!$A$9:$AA$158,22))</f>
        <v/>
      </c>
      <c r="AU56" s="878"/>
      <c r="AV56" s="878"/>
      <c r="AW56" s="878"/>
      <c r="AX56" s="878"/>
      <c r="AY56" s="878"/>
      <c r="AZ56" s="878"/>
      <c r="BA56" s="878"/>
      <c r="BB56" s="878"/>
      <c r="BC56" s="878"/>
      <c r="BD56" s="878"/>
      <c r="BE56" s="879"/>
      <c r="BF56" s="880" t="str">
        <f>IF($A56="","",VLOOKUP($A56,生徒情報入力!$A$9:$AA$158,23))</f>
        <v/>
      </c>
      <c r="BG56" s="881"/>
      <c r="BH56" s="228" t="s">
        <v>1872</v>
      </c>
      <c r="BI56" s="882" t="str">
        <f>IF($A56="","",VLOOKUP($A56,生徒情報入力!$A$9:$AA$158,25))</f>
        <v/>
      </c>
      <c r="BJ56" s="882"/>
      <c r="BK56" s="229" t="s">
        <v>1873</v>
      </c>
      <c r="BL56" s="883" t="str">
        <f>IF($A56="","",VLOOKUP($A56,生徒情報入力!$A$9:$AA$158,27))</f>
        <v/>
      </c>
      <c r="BM56" s="883"/>
      <c r="BN56" s="230"/>
      <c r="BT56" s="200">
        <v>36</v>
      </c>
    </row>
    <row r="57" spans="1:72" s="194" customFormat="1" ht="27" customHeight="1">
      <c r="A57" s="890" t="str">
        <f t="shared" si="2"/>
        <v/>
      </c>
      <c r="B57" s="891"/>
      <c r="C57" s="215" t="str">
        <f>IF($A57="","",VLOOKUP($A57,生徒情報入力!$A$9:$AA$158,4))</f>
        <v/>
      </c>
      <c r="D57" s="892" t="str">
        <f>IF($A57="","",VLOOKUP($A57,生徒情報入力!$A$9:$AA$158,5))</f>
        <v/>
      </c>
      <c r="E57" s="892"/>
      <c r="F57" s="892"/>
      <c r="G57" s="892"/>
      <c r="H57" s="892"/>
      <c r="I57" s="892"/>
      <c r="J57" s="893"/>
      <c r="K57" s="234" t="str">
        <f>IF($A57="","",VLOOKUP($A57,生徒情報入力!$A$9:$AA$158,6))</f>
        <v/>
      </c>
      <c r="L57" s="235"/>
      <c r="M57" s="223" t="str">
        <f>IF($A57="","",VLOOKUP($A57,生徒情報入力!$A$9:$AA$158,7))</f>
        <v/>
      </c>
      <c r="N57" s="224" t="str">
        <f>IF($A57="","",VLOOKUP($A57,生徒情報入力!$A$9:$AA$158,8))</f>
        <v/>
      </c>
      <c r="O57" s="224" t="s">
        <v>6</v>
      </c>
      <c r="P57" s="224" t="str">
        <f>IF($A57="","",VLOOKUP($A57,生徒情報入力!$A$9:$AA$158,9))</f>
        <v/>
      </c>
      <c r="Q57" s="224" t="s">
        <v>6</v>
      </c>
      <c r="R57" s="224" t="str">
        <f>IF($A57="","",VLOOKUP($A57,生徒情報入力!$A$9:$AA$158,10))</f>
        <v/>
      </c>
      <c r="S57" s="894" t="str">
        <f>IF($A57="","",VLOOKUP($A57,生徒情報入力!$A$9:$AA$158,11))</f>
        <v/>
      </c>
      <c r="T57" s="941"/>
      <c r="U57" s="234" t="str">
        <f>IF($A57="","",VLOOKUP($A57,生徒情報入力!$A$9:$AA$158,12))</f>
        <v/>
      </c>
      <c r="V57" s="236"/>
      <c r="W57" s="235"/>
      <c r="X57" s="223" t="str">
        <f>IF($A57="","",VLOOKUP($A57,生徒情報入力!$A$9:$AA$158,13))</f>
        <v/>
      </c>
      <c r="Y57" s="224" t="str">
        <f>IF($A57="","",VLOOKUP($A57,生徒情報入力!$A$9:$AA$158,14))</f>
        <v/>
      </c>
      <c r="Z57" s="225" t="s">
        <v>6</v>
      </c>
      <c r="AA57" s="224" t="str">
        <f>IF($A57="","",VLOOKUP($A57,生徒情報入力!$A$9:$AA$158,15))</f>
        <v/>
      </c>
      <c r="AB57" s="224" t="s">
        <v>6</v>
      </c>
      <c r="AC57" s="226" t="str">
        <f>IF($A57="","",VLOOKUP($A57,生徒情報入力!$A$9:$AA$158,16))</f>
        <v/>
      </c>
      <c r="AD57" s="896" t="str">
        <f>IF($A57="","",VLOOKUP($A57,生徒情報入力!$A$9:$AA$158,17))</f>
        <v/>
      </c>
      <c r="AE57" s="897"/>
      <c r="AF57" s="227"/>
      <c r="AG57" s="898" t="str">
        <f>IF($A57="","",VLOOKUP($A57,生徒情報入力!$A$9:$AA$158,19))</f>
        <v/>
      </c>
      <c r="AH57" s="898"/>
      <c r="AI57" s="898"/>
      <c r="AJ57" s="898"/>
      <c r="AK57" s="899"/>
      <c r="AL57" s="894" t="str">
        <f>IF($A57="","",VLOOKUP($A57,生徒情報入力!$A$9:$AA$158,20))</f>
        <v/>
      </c>
      <c r="AM57" s="895"/>
      <c r="AN57" s="895"/>
      <c r="AO57" s="895"/>
      <c r="AP57" s="895"/>
      <c r="AQ57" s="874" t="str">
        <f>IF($A57="","",VLOOKUP($A57,生徒情報入力!$A$9:$AA$158,21))</f>
        <v/>
      </c>
      <c r="AR57" s="875"/>
      <c r="AS57" s="876"/>
      <c r="AT57" s="877" t="str">
        <f>IF($A57="","",VLOOKUP($A57,生徒情報入力!$A$9:$AA$158,22))</f>
        <v/>
      </c>
      <c r="AU57" s="878"/>
      <c r="AV57" s="878"/>
      <c r="AW57" s="878"/>
      <c r="AX57" s="878"/>
      <c r="AY57" s="878"/>
      <c r="AZ57" s="878"/>
      <c r="BA57" s="878"/>
      <c r="BB57" s="878"/>
      <c r="BC57" s="878"/>
      <c r="BD57" s="878"/>
      <c r="BE57" s="879"/>
      <c r="BF57" s="880" t="str">
        <f>IF($A57="","",VLOOKUP($A57,生徒情報入力!$A$9:$AA$158,23))</f>
        <v/>
      </c>
      <c r="BG57" s="881"/>
      <c r="BH57" s="228" t="s">
        <v>1872</v>
      </c>
      <c r="BI57" s="882" t="str">
        <f>IF($A57="","",VLOOKUP($A57,生徒情報入力!$A$9:$AA$158,25))</f>
        <v/>
      </c>
      <c r="BJ57" s="882"/>
      <c r="BK57" s="229" t="s">
        <v>1873</v>
      </c>
      <c r="BL57" s="883" t="str">
        <f>IF($A57="","",VLOOKUP($A57,生徒情報入力!$A$9:$AA$158,27))</f>
        <v/>
      </c>
      <c r="BM57" s="883"/>
      <c r="BN57" s="230"/>
      <c r="BT57" s="200">
        <v>37</v>
      </c>
    </row>
    <row r="58" spans="1:72" s="194" customFormat="1" ht="27" customHeight="1">
      <c r="A58" s="890" t="str">
        <f t="shared" si="2"/>
        <v/>
      </c>
      <c r="B58" s="891"/>
      <c r="C58" s="215" t="str">
        <f>IF($A58="","",VLOOKUP($A58,生徒情報入力!$A$9:$AA$158,4))</f>
        <v/>
      </c>
      <c r="D58" s="892" t="str">
        <f>IF($A58="","",VLOOKUP($A58,生徒情報入力!$A$9:$AA$158,5))</f>
        <v/>
      </c>
      <c r="E58" s="892"/>
      <c r="F58" s="892"/>
      <c r="G58" s="892"/>
      <c r="H58" s="892"/>
      <c r="I58" s="892"/>
      <c r="J58" s="893"/>
      <c r="K58" s="234" t="str">
        <f>IF($A58="","",VLOOKUP($A58,生徒情報入力!$A$9:$AA$158,6))</f>
        <v/>
      </c>
      <c r="L58" s="235"/>
      <c r="M58" s="223" t="str">
        <f>IF($A58="","",VLOOKUP($A58,生徒情報入力!$A$9:$AA$158,7))</f>
        <v/>
      </c>
      <c r="N58" s="224" t="str">
        <f>IF($A58="","",VLOOKUP($A58,生徒情報入力!$A$9:$AA$158,8))</f>
        <v/>
      </c>
      <c r="O58" s="224" t="s">
        <v>6</v>
      </c>
      <c r="P58" s="224" t="str">
        <f>IF($A58="","",VLOOKUP($A58,生徒情報入力!$A$9:$AA$158,9))</f>
        <v/>
      </c>
      <c r="Q58" s="224" t="s">
        <v>6</v>
      </c>
      <c r="R58" s="224" t="str">
        <f>IF($A58="","",VLOOKUP($A58,生徒情報入力!$A$9:$AA$158,10))</f>
        <v/>
      </c>
      <c r="S58" s="894" t="str">
        <f>IF($A58="","",VLOOKUP($A58,生徒情報入力!$A$9:$AA$158,11))</f>
        <v/>
      </c>
      <c r="T58" s="941"/>
      <c r="U58" s="234" t="str">
        <f>IF($A58="","",VLOOKUP($A58,生徒情報入力!$A$9:$AA$158,12))</f>
        <v/>
      </c>
      <c r="V58" s="236"/>
      <c r="W58" s="235"/>
      <c r="X58" s="223" t="str">
        <f>IF($A58="","",VLOOKUP($A58,生徒情報入力!$A$9:$AA$158,13))</f>
        <v/>
      </c>
      <c r="Y58" s="224" t="str">
        <f>IF($A58="","",VLOOKUP($A58,生徒情報入力!$A$9:$AA$158,14))</f>
        <v/>
      </c>
      <c r="Z58" s="225" t="s">
        <v>6</v>
      </c>
      <c r="AA58" s="224" t="str">
        <f>IF($A58="","",VLOOKUP($A58,生徒情報入力!$A$9:$AA$158,15))</f>
        <v/>
      </c>
      <c r="AB58" s="224" t="s">
        <v>6</v>
      </c>
      <c r="AC58" s="226" t="str">
        <f>IF($A58="","",VLOOKUP($A58,生徒情報入力!$A$9:$AA$158,16))</f>
        <v/>
      </c>
      <c r="AD58" s="896" t="str">
        <f>IF($A58="","",VLOOKUP($A58,生徒情報入力!$A$9:$AA$158,17))</f>
        <v/>
      </c>
      <c r="AE58" s="897"/>
      <c r="AF58" s="227"/>
      <c r="AG58" s="898" t="str">
        <f>IF($A58="","",VLOOKUP($A58,生徒情報入力!$A$9:$AA$158,19))</f>
        <v/>
      </c>
      <c r="AH58" s="898"/>
      <c r="AI58" s="898"/>
      <c r="AJ58" s="898"/>
      <c r="AK58" s="899"/>
      <c r="AL58" s="894" t="str">
        <f>IF($A58="","",VLOOKUP($A58,生徒情報入力!$A$9:$AA$158,20))</f>
        <v/>
      </c>
      <c r="AM58" s="895"/>
      <c r="AN58" s="895"/>
      <c r="AO58" s="895"/>
      <c r="AP58" s="895"/>
      <c r="AQ58" s="874" t="str">
        <f>IF($A58="","",VLOOKUP($A58,生徒情報入力!$A$9:$AA$158,21))</f>
        <v/>
      </c>
      <c r="AR58" s="875"/>
      <c r="AS58" s="876"/>
      <c r="AT58" s="877" t="str">
        <f>IF($A58="","",VLOOKUP($A58,生徒情報入力!$A$9:$AA$158,22))</f>
        <v/>
      </c>
      <c r="AU58" s="878"/>
      <c r="AV58" s="878"/>
      <c r="AW58" s="878"/>
      <c r="AX58" s="878"/>
      <c r="AY58" s="878"/>
      <c r="AZ58" s="878"/>
      <c r="BA58" s="878"/>
      <c r="BB58" s="878"/>
      <c r="BC58" s="878"/>
      <c r="BD58" s="878"/>
      <c r="BE58" s="879"/>
      <c r="BF58" s="880" t="str">
        <f>IF($A58="","",VLOOKUP($A58,生徒情報入力!$A$9:$AA$158,23))</f>
        <v/>
      </c>
      <c r="BG58" s="881"/>
      <c r="BH58" s="228" t="s">
        <v>1872</v>
      </c>
      <c r="BI58" s="882" t="str">
        <f>IF($A58="","",VLOOKUP($A58,生徒情報入力!$A$9:$AA$158,25))</f>
        <v/>
      </c>
      <c r="BJ58" s="882"/>
      <c r="BK58" s="229" t="s">
        <v>1873</v>
      </c>
      <c r="BL58" s="883" t="str">
        <f>IF($A58="","",VLOOKUP($A58,生徒情報入力!$A$9:$AA$158,27))</f>
        <v/>
      </c>
      <c r="BM58" s="883"/>
      <c r="BN58" s="230"/>
      <c r="BT58" s="200">
        <v>38</v>
      </c>
    </row>
    <row r="59" spans="1:72" s="194" customFormat="1" ht="27" customHeight="1">
      <c r="A59" s="890" t="str">
        <f t="shared" si="2"/>
        <v/>
      </c>
      <c r="B59" s="891"/>
      <c r="C59" s="215" t="str">
        <f>IF($A59="","",VLOOKUP($A59,生徒情報入力!$A$9:$AA$158,4))</f>
        <v/>
      </c>
      <c r="D59" s="892" t="str">
        <f>IF($A59="","",VLOOKUP($A59,生徒情報入力!$A$9:$AA$158,5))</f>
        <v/>
      </c>
      <c r="E59" s="892"/>
      <c r="F59" s="892"/>
      <c r="G59" s="892"/>
      <c r="H59" s="892"/>
      <c r="I59" s="892"/>
      <c r="J59" s="893"/>
      <c r="K59" s="234" t="str">
        <f>IF($A59="","",VLOOKUP($A59,生徒情報入力!$A$9:$AA$158,6))</f>
        <v/>
      </c>
      <c r="L59" s="235"/>
      <c r="M59" s="223" t="str">
        <f>IF($A59="","",VLOOKUP($A59,生徒情報入力!$A$9:$AA$158,7))</f>
        <v/>
      </c>
      <c r="N59" s="224" t="str">
        <f>IF($A59="","",VLOOKUP($A59,生徒情報入力!$A$9:$AA$158,8))</f>
        <v/>
      </c>
      <c r="O59" s="224" t="s">
        <v>6</v>
      </c>
      <c r="P59" s="224" t="str">
        <f>IF($A59="","",VLOOKUP($A59,生徒情報入力!$A$9:$AA$158,9))</f>
        <v/>
      </c>
      <c r="Q59" s="224" t="s">
        <v>6</v>
      </c>
      <c r="R59" s="224" t="str">
        <f>IF($A59="","",VLOOKUP($A59,生徒情報入力!$A$9:$AA$158,10))</f>
        <v/>
      </c>
      <c r="S59" s="894" t="str">
        <f>IF($A59="","",VLOOKUP($A59,生徒情報入力!$A$9:$AA$158,11))</f>
        <v/>
      </c>
      <c r="T59" s="941"/>
      <c r="U59" s="234" t="str">
        <f>IF($A59="","",VLOOKUP($A59,生徒情報入力!$A$9:$AA$158,12))</f>
        <v/>
      </c>
      <c r="V59" s="236"/>
      <c r="W59" s="235"/>
      <c r="X59" s="223" t="str">
        <f>IF($A59="","",VLOOKUP($A59,生徒情報入力!$A$9:$AA$158,13))</f>
        <v/>
      </c>
      <c r="Y59" s="224" t="str">
        <f>IF($A59="","",VLOOKUP($A59,生徒情報入力!$A$9:$AA$158,14))</f>
        <v/>
      </c>
      <c r="Z59" s="225" t="s">
        <v>6</v>
      </c>
      <c r="AA59" s="224" t="str">
        <f>IF($A59="","",VLOOKUP($A59,生徒情報入力!$A$9:$AA$158,15))</f>
        <v/>
      </c>
      <c r="AB59" s="224" t="s">
        <v>6</v>
      </c>
      <c r="AC59" s="226" t="str">
        <f>IF($A59="","",VLOOKUP($A59,生徒情報入力!$A$9:$AA$158,16))</f>
        <v/>
      </c>
      <c r="AD59" s="896" t="str">
        <f>IF($A59="","",VLOOKUP($A59,生徒情報入力!$A$9:$AA$158,17))</f>
        <v/>
      </c>
      <c r="AE59" s="897"/>
      <c r="AF59" s="227"/>
      <c r="AG59" s="898" t="str">
        <f>IF($A59="","",VLOOKUP($A59,生徒情報入力!$A$9:$AA$158,19))</f>
        <v/>
      </c>
      <c r="AH59" s="898"/>
      <c r="AI59" s="898"/>
      <c r="AJ59" s="898"/>
      <c r="AK59" s="899"/>
      <c r="AL59" s="894" t="str">
        <f>IF($A59="","",VLOOKUP($A59,生徒情報入力!$A$9:$AA$158,20))</f>
        <v/>
      </c>
      <c r="AM59" s="895"/>
      <c r="AN59" s="895"/>
      <c r="AO59" s="895"/>
      <c r="AP59" s="895"/>
      <c r="AQ59" s="874" t="str">
        <f>IF($A59="","",VLOOKUP($A59,生徒情報入力!$A$9:$AA$158,21))</f>
        <v/>
      </c>
      <c r="AR59" s="875"/>
      <c r="AS59" s="876"/>
      <c r="AT59" s="877" t="str">
        <f>IF($A59="","",VLOOKUP($A59,生徒情報入力!$A$9:$AA$158,22))</f>
        <v/>
      </c>
      <c r="AU59" s="878"/>
      <c r="AV59" s="878"/>
      <c r="AW59" s="878"/>
      <c r="AX59" s="878"/>
      <c r="AY59" s="878"/>
      <c r="AZ59" s="878"/>
      <c r="BA59" s="878"/>
      <c r="BB59" s="878"/>
      <c r="BC59" s="878"/>
      <c r="BD59" s="878"/>
      <c r="BE59" s="879"/>
      <c r="BF59" s="880" t="str">
        <f>IF($A59="","",VLOOKUP($A59,生徒情報入力!$A$9:$AA$158,23))</f>
        <v/>
      </c>
      <c r="BG59" s="881"/>
      <c r="BH59" s="228" t="s">
        <v>1872</v>
      </c>
      <c r="BI59" s="882" t="str">
        <f>IF($A59="","",VLOOKUP($A59,生徒情報入力!$A$9:$AA$158,25))</f>
        <v/>
      </c>
      <c r="BJ59" s="882"/>
      <c r="BK59" s="229" t="s">
        <v>1873</v>
      </c>
      <c r="BL59" s="883" t="str">
        <f>IF($A59="","",VLOOKUP($A59,生徒情報入力!$A$9:$AA$158,27))</f>
        <v/>
      </c>
      <c r="BM59" s="883"/>
      <c r="BN59" s="230"/>
      <c r="BT59" s="200">
        <v>39</v>
      </c>
    </row>
    <row r="60" spans="1:72" s="194" customFormat="1" ht="27" customHeight="1">
      <c r="A60" s="890" t="str">
        <f t="shared" si="2"/>
        <v/>
      </c>
      <c r="B60" s="891"/>
      <c r="C60" s="215" t="str">
        <f>IF($A60="","",VLOOKUP($A60,生徒情報入力!$A$9:$AA$158,4))</f>
        <v/>
      </c>
      <c r="D60" s="892" t="str">
        <f>IF($A60="","",VLOOKUP($A60,生徒情報入力!$A$9:$AA$158,5))</f>
        <v/>
      </c>
      <c r="E60" s="892"/>
      <c r="F60" s="892"/>
      <c r="G60" s="892"/>
      <c r="H60" s="892"/>
      <c r="I60" s="892"/>
      <c r="J60" s="893"/>
      <c r="K60" s="234" t="str">
        <f>IF($A60="","",VLOOKUP($A60,生徒情報入力!$A$9:$AA$158,6))</f>
        <v/>
      </c>
      <c r="L60" s="235"/>
      <c r="M60" s="223" t="str">
        <f>IF($A60="","",VLOOKUP($A60,生徒情報入力!$A$9:$AA$158,7))</f>
        <v/>
      </c>
      <c r="N60" s="224" t="str">
        <f>IF($A60="","",VLOOKUP($A60,生徒情報入力!$A$9:$AA$158,8))</f>
        <v/>
      </c>
      <c r="O60" s="224" t="s">
        <v>6</v>
      </c>
      <c r="P60" s="224" t="str">
        <f>IF($A60="","",VLOOKUP($A60,生徒情報入力!$A$9:$AA$158,9))</f>
        <v/>
      </c>
      <c r="Q60" s="224" t="s">
        <v>6</v>
      </c>
      <c r="R60" s="224" t="str">
        <f>IF($A60="","",VLOOKUP($A60,生徒情報入力!$A$9:$AA$158,10))</f>
        <v/>
      </c>
      <c r="S60" s="894" t="str">
        <f>IF($A60="","",VLOOKUP($A60,生徒情報入力!$A$9:$AA$158,11))</f>
        <v/>
      </c>
      <c r="T60" s="941"/>
      <c r="U60" s="234" t="str">
        <f>IF($A60="","",VLOOKUP($A60,生徒情報入力!$A$9:$AA$158,12))</f>
        <v/>
      </c>
      <c r="V60" s="236"/>
      <c r="W60" s="235"/>
      <c r="X60" s="223" t="str">
        <f>IF($A60="","",VLOOKUP($A60,生徒情報入力!$A$9:$AA$158,13))</f>
        <v/>
      </c>
      <c r="Y60" s="224" t="str">
        <f>IF($A60="","",VLOOKUP($A60,生徒情報入力!$A$9:$AA$158,14))</f>
        <v/>
      </c>
      <c r="Z60" s="225" t="s">
        <v>6</v>
      </c>
      <c r="AA60" s="224" t="str">
        <f>IF($A60="","",VLOOKUP($A60,生徒情報入力!$A$9:$AA$158,15))</f>
        <v/>
      </c>
      <c r="AB60" s="224" t="s">
        <v>6</v>
      </c>
      <c r="AC60" s="226" t="str">
        <f>IF($A60="","",VLOOKUP($A60,生徒情報入力!$A$9:$AA$158,16))</f>
        <v/>
      </c>
      <c r="AD60" s="896" t="str">
        <f>IF($A60="","",VLOOKUP($A60,生徒情報入力!$A$9:$AA$158,17))</f>
        <v/>
      </c>
      <c r="AE60" s="897"/>
      <c r="AF60" s="227"/>
      <c r="AG60" s="898" t="str">
        <f>IF($A60="","",VLOOKUP($A60,生徒情報入力!$A$9:$AA$158,19))</f>
        <v/>
      </c>
      <c r="AH60" s="898"/>
      <c r="AI60" s="898"/>
      <c r="AJ60" s="898"/>
      <c r="AK60" s="899"/>
      <c r="AL60" s="894" t="str">
        <f>IF($A60="","",VLOOKUP($A60,生徒情報入力!$A$9:$AA$158,20))</f>
        <v/>
      </c>
      <c r="AM60" s="895"/>
      <c r="AN60" s="895"/>
      <c r="AO60" s="895"/>
      <c r="AP60" s="895"/>
      <c r="AQ60" s="874" t="str">
        <f>IF($A60="","",VLOOKUP($A60,生徒情報入力!$A$9:$AA$158,21))</f>
        <v/>
      </c>
      <c r="AR60" s="875"/>
      <c r="AS60" s="876"/>
      <c r="AT60" s="877" t="str">
        <f>IF($A60="","",VLOOKUP($A60,生徒情報入力!$A$9:$AA$158,22))</f>
        <v/>
      </c>
      <c r="AU60" s="878"/>
      <c r="AV60" s="878"/>
      <c r="AW60" s="878"/>
      <c r="AX60" s="878"/>
      <c r="AY60" s="878"/>
      <c r="AZ60" s="878"/>
      <c r="BA60" s="878"/>
      <c r="BB60" s="878"/>
      <c r="BC60" s="878"/>
      <c r="BD60" s="878"/>
      <c r="BE60" s="879"/>
      <c r="BF60" s="880" t="str">
        <f>IF($A60="","",VLOOKUP($A60,生徒情報入力!$A$9:$AA$158,23))</f>
        <v/>
      </c>
      <c r="BG60" s="881"/>
      <c r="BH60" s="228" t="s">
        <v>1872</v>
      </c>
      <c r="BI60" s="882" t="str">
        <f>IF($A60="","",VLOOKUP($A60,生徒情報入力!$A$9:$AA$158,25))</f>
        <v/>
      </c>
      <c r="BJ60" s="882"/>
      <c r="BK60" s="229" t="s">
        <v>1873</v>
      </c>
      <c r="BL60" s="883" t="str">
        <f>IF($A60="","",VLOOKUP($A60,生徒情報入力!$A$9:$AA$158,27))</f>
        <v/>
      </c>
      <c r="BM60" s="883"/>
      <c r="BN60" s="230"/>
      <c r="BT60" s="200">
        <v>40</v>
      </c>
    </row>
    <row r="61" spans="1:72" s="194" customFormat="1" ht="27" customHeight="1">
      <c r="A61" s="890" t="str">
        <f t="shared" si="2"/>
        <v/>
      </c>
      <c r="B61" s="891"/>
      <c r="C61" s="215" t="str">
        <f>IF($A61="","",VLOOKUP($A61,生徒情報入力!$A$9:$AA$158,4))</f>
        <v/>
      </c>
      <c r="D61" s="892" t="str">
        <f>IF($A61="","",VLOOKUP($A61,生徒情報入力!$A$9:$AA$158,5))</f>
        <v/>
      </c>
      <c r="E61" s="892"/>
      <c r="F61" s="892"/>
      <c r="G61" s="892"/>
      <c r="H61" s="892"/>
      <c r="I61" s="892"/>
      <c r="J61" s="893"/>
      <c r="K61" s="234" t="str">
        <f>IF($A61="","",VLOOKUP($A61,生徒情報入力!$A$9:$AA$158,6))</f>
        <v/>
      </c>
      <c r="L61" s="235"/>
      <c r="M61" s="223" t="str">
        <f>IF($A61="","",VLOOKUP($A61,生徒情報入力!$A$9:$AA$158,7))</f>
        <v/>
      </c>
      <c r="N61" s="224" t="str">
        <f>IF($A61="","",VLOOKUP($A61,生徒情報入力!$A$9:$AA$158,8))</f>
        <v/>
      </c>
      <c r="O61" s="224" t="s">
        <v>6</v>
      </c>
      <c r="P61" s="224" t="str">
        <f>IF($A61="","",VLOOKUP($A61,生徒情報入力!$A$9:$AA$158,9))</f>
        <v/>
      </c>
      <c r="Q61" s="224" t="s">
        <v>6</v>
      </c>
      <c r="R61" s="224" t="str">
        <f>IF($A61="","",VLOOKUP($A61,生徒情報入力!$A$9:$AA$158,10))</f>
        <v/>
      </c>
      <c r="S61" s="894" t="str">
        <f>IF($A61="","",VLOOKUP($A61,生徒情報入力!$A$9:$AA$158,11))</f>
        <v/>
      </c>
      <c r="T61" s="941"/>
      <c r="U61" s="234" t="str">
        <f>IF($A61="","",VLOOKUP($A61,生徒情報入力!$A$9:$AA$158,12))</f>
        <v/>
      </c>
      <c r="V61" s="236"/>
      <c r="W61" s="235"/>
      <c r="X61" s="223" t="str">
        <f>IF($A61="","",VLOOKUP($A61,生徒情報入力!$A$9:$AA$158,13))</f>
        <v/>
      </c>
      <c r="Y61" s="224" t="str">
        <f>IF($A61="","",VLOOKUP($A61,生徒情報入力!$A$9:$AA$158,14))</f>
        <v/>
      </c>
      <c r="Z61" s="225" t="s">
        <v>6</v>
      </c>
      <c r="AA61" s="224" t="str">
        <f>IF($A61="","",VLOOKUP($A61,生徒情報入力!$A$9:$AA$158,15))</f>
        <v/>
      </c>
      <c r="AB61" s="224" t="s">
        <v>6</v>
      </c>
      <c r="AC61" s="226" t="str">
        <f>IF($A61="","",VLOOKUP($A61,生徒情報入力!$A$9:$AA$158,16))</f>
        <v/>
      </c>
      <c r="AD61" s="896" t="str">
        <f>IF($A61="","",VLOOKUP($A61,生徒情報入力!$A$9:$AA$158,17))</f>
        <v/>
      </c>
      <c r="AE61" s="897"/>
      <c r="AF61" s="227"/>
      <c r="AG61" s="898" t="str">
        <f>IF($A61="","",VLOOKUP($A61,生徒情報入力!$A$9:$AA$158,19))</f>
        <v/>
      </c>
      <c r="AH61" s="898"/>
      <c r="AI61" s="898"/>
      <c r="AJ61" s="898"/>
      <c r="AK61" s="899"/>
      <c r="AL61" s="894" t="str">
        <f>IF($A61="","",VLOOKUP($A61,生徒情報入力!$A$9:$AA$158,20))</f>
        <v/>
      </c>
      <c r="AM61" s="895"/>
      <c r="AN61" s="895"/>
      <c r="AO61" s="895"/>
      <c r="AP61" s="895"/>
      <c r="AQ61" s="874" t="str">
        <f>IF($A61="","",VLOOKUP($A61,生徒情報入力!$A$9:$AA$158,21))</f>
        <v/>
      </c>
      <c r="AR61" s="875"/>
      <c r="AS61" s="876"/>
      <c r="AT61" s="877" t="str">
        <f>IF($A61="","",VLOOKUP($A61,生徒情報入力!$A$9:$AA$158,22))</f>
        <v/>
      </c>
      <c r="AU61" s="878"/>
      <c r="AV61" s="878"/>
      <c r="AW61" s="878"/>
      <c r="AX61" s="878"/>
      <c r="AY61" s="878"/>
      <c r="AZ61" s="878"/>
      <c r="BA61" s="878"/>
      <c r="BB61" s="878"/>
      <c r="BC61" s="878"/>
      <c r="BD61" s="878"/>
      <c r="BE61" s="879"/>
      <c r="BF61" s="880" t="str">
        <f>IF($A61="","",VLOOKUP($A61,生徒情報入力!$A$9:$AA$158,23))</f>
        <v/>
      </c>
      <c r="BG61" s="881"/>
      <c r="BH61" s="228" t="s">
        <v>1872</v>
      </c>
      <c r="BI61" s="882" t="str">
        <f>IF($A61="","",VLOOKUP($A61,生徒情報入力!$A$9:$AA$158,25))</f>
        <v/>
      </c>
      <c r="BJ61" s="882"/>
      <c r="BK61" s="229" t="s">
        <v>1873</v>
      </c>
      <c r="BL61" s="883" t="str">
        <f>IF($A61="","",VLOOKUP($A61,生徒情報入力!$A$9:$AA$158,27))</f>
        <v/>
      </c>
      <c r="BM61" s="883"/>
      <c r="BN61" s="230"/>
      <c r="BT61" s="200">
        <v>41</v>
      </c>
    </row>
    <row r="62" spans="1:72" s="194" customFormat="1" ht="27" customHeight="1">
      <c r="A62" s="890" t="str">
        <f t="shared" si="2"/>
        <v/>
      </c>
      <c r="B62" s="891"/>
      <c r="C62" s="215" t="str">
        <f>IF($A62="","",VLOOKUP($A62,生徒情報入力!$A$9:$AA$158,4))</f>
        <v/>
      </c>
      <c r="D62" s="892" t="str">
        <f>IF($A62="","",VLOOKUP($A62,生徒情報入力!$A$9:$AA$158,5))</f>
        <v/>
      </c>
      <c r="E62" s="892"/>
      <c r="F62" s="892"/>
      <c r="G62" s="892"/>
      <c r="H62" s="892"/>
      <c r="I62" s="892"/>
      <c r="J62" s="893"/>
      <c r="K62" s="234" t="str">
        <f>IF($A62="","",VLOOKUP($A62,生徒情報入力!$A$9:$AA$158,6))</f>
        <v/>
      </c>
      <c r="L62" s="235"/>
      <c r="M62" s="223" t="str">
        <f>IF($A62="","",VLOOKUP($A62,生徒情報入力!$A$9:$AA$158,7))</f>
        <v/>
      </c>
      <c r="N62" s="224" t="str">
        <f>IF($A62="","",VLOOKUP($A62,生徒情報入力!$A$9:$AA$158,8))</f>
        <v/>
      </c>
      <c r="O62" s="224" t="s">
        <v>6</v>
      </c>
      <c r="P62" s="224" t="str">
        <f>IF($A62="","",VLOOKUP($A62,生徒情報入力!$A$9:$AA$158,9))</f>
        <v/>
      </c>
      <c r="Q62" s="224" t="s">
        <v>6</v>
      </c>
      <c r="R62" s="224" t="str">
        <f>IF($A62="","",VLOOKUP($A62,生徒情報入力!$A$9:$AA$158,10))</f>
        <v/>
      </c>
      <c r="S62" s="894" t="str">
        <f>IF($A62="","",VLOOKUP($A62,生徒情報入力!$A$9:$AA$158,11))</f>
        <v/>
      </c>
      <c r="T62" s="941"/>
      <c r="U62" s="234" t="str">
        <f>IF($A62="","",VLOOKUP($A62,生徒情報入力!$A$9:$AA$158,12))</f>
        <v/>
      </c>
      <c r="V62" s="236"/>
      <c r="W62" s="235"/>
      <c r="X62" s="223" t="str">
        <f>IF($A62="","",VLOOKUP($A62,生徒情報入力!$A$9:$AA$158,13))</f>
        <v/>
      </c>
      <c r="Y62" s="224" t="str">
        <f>IF($A62="","",VLOOKUP($A62,生徒情報入力!$A$9:$AA$158,14))</f>
        <v/>
      </c>
      <c r="Z62" s="225" t="s">
        <v>6</v>
      </c>
      <c r="AA62" s="224" t="str">
        <f>IF($A62="","",VLOOKUP($A62,生徒情報入力!$A$9:$AA$158,15))</f>
        <v/>
      </c>
      <c r="AB62" s="224" t="s">
        <v>6</v>
      </c>
      <c r="AC62" s="226" t="str">
        <f>IF($A62="","",VLOOKUP($A62,生徒情報入力!$A$9:$AA$158,16))</f>
        <v/>
      </c>
      <c r="AD62" s="896" t="str">
        <f>IF($A62="","",VLOOKUP($A62,生徒情報入力!$A$9:$AA$158,17))</f>
        <v/>
      </c>
      <c r="AE62" s="897"/>
      <c r="AF62" s="227"/>
      <c r="AG62" s="898" t="str">
        <f>IF($A62="","",VLOOKUP($A62,生徒情報入力!$A$9:$AA$158,19))</f>
        <v/>
      </c>
      <c r="AH62" s="898"/>
      <c r="AI62" s="898"/>
      <c r="AJ62" s="898"/>
      <c r="AK62" s="899"/>
      <c r="AL62" s="894" t="str">
        <f>IF($A62="","",VLOOKUP($A62,生徒情報入力!$A$9:$AA$158,20))</f>
        <v/>
      </c>
      <c r="AM62" s="895"/>
      <c r="AN62" s="895"/>
      <c r="AO62" s="895"/>
      <c r="AP62" s="895"/>
      <c r="AQ62" s="874" t="str">
        <f>IF($A62="","",VLOOKUP($A62,生徒情報入力!$A$9:$AA$158,21))</f>
        <v/>
      </c>
      <c r="AR62" s="875"/>
      <c r="AS62" s="876"/>
      <c r="AT62" s="877" t="str">
        <f>IF($A62="","",VLOOKUP($A62,生徒情報入力!$A$9:$AA$158,22))</f>
        <v/>
      </c>
      <c r="AU62" s="878"/>
      <c r="AV62" s="878"/>
      <c r="AW62" s="878"/>
      <c r="AX62" s="878"/>
      <c r="AY62" s="878"/>
      <c r="AZ62" s="878"/>
      <c r="BA62" s="878"/>
      <c r="BB62" s="878"/>
      <c r="BC62" s="878"/>
      <c r="BD62" s="878"/>
      <c r="BE62" s="879"/>
      <c r="BF62" s="880" t="str">
        <f>IF($A62="","",VLOOKUP($A62,生徒情報入力!$A$9:$AA$158,23))</f>
        <v/>
      </c>
      <c r="BG62" s="881"/>
      <c r="BH62" s="228" t="s">
        <v>1872</v>
      </c>
      <c r="BI62" s="882" t="str">
        <f>IF($A62="","",VLOOKUP($A62,生徒情報入力!$A$9:$AA$158,25))</f>
        <v/>
      </c>
      <c r="BJ62" s="882"/>
      <c r="BK62" s="229" t="s">
        <v>1873</v>
      </c>
      <c r="BL62" s="883" t="str">
        <f>IF($A62="","",VLOOKUP($A62,生徒情報入力!$A$9:$AA$158,27))</f>
        <v/>
      </c>
      <c r="BM62" s="883"/>
      <c r="BN62" s="230"/>
      <c r="BT62" s="200">
        <v>42</v>
      </c>
    </row>
    <row r="63" spans="1:72" s="194" customFormat="1" ht="27" customHeight="1">
      <c r="A63" s="890" t="str">
        <f t="shared" si="2"/>
        <v/>
      </c>
      <c r="B63" s="891"/>
      <c r="C63" s="215" t="str">
        <f>IF($A63="","",VLOOKUP($A63,生徒情報入力!$A$9:$AA$158,4))</f>
        <v/>
      </c>
      <c r="D63" s="892" t="str">
        <f>IF($A63="","",VLOOKUP($A63,生徒情報入力!$A$9:$AA$158,5))</f>
        <v/>
      </c>
      <c r="E63" s="892"/>
      <c r="F63" s="892"/>
      <c r="G63" s="892"/>
      <c r="H63" s="892"/>
      <c r="I63" s="892"/>
      <c r="J63" s="893"/>
      <c r="K63" s="234" t="str">
        <f>IF($A63="","",VLOOKUP($A63,生徒情報入力!$A$9:$AA$158,6))</f>
        <v/>
      </c>
      <c r="L63" s="235"/>
      <c r="M63" s="223" t="str">
        <f>IF($A63="","",VLOOKUP($A63,生徒情報入力!$A$9:$AA$158,7))</f>
        <v/>
      </c>
      <c r="N63" s="224" t="str">
        <f>IF($A63="","",VLOOKUP($A63,生徒情報入力!$A$9:$AA$158,8))</f>
        <v/>
      </c>
      <c r="O63" s="224" t="s">
        <v>6</v>
      </c>
      <c r="P63" s="224" t="str">
        <f>IF($A63="","",VLOOKUP($A63,生徒情報入力!$A$9:$AA$158,9))</f>
        <v/>
      </c>
      <c r="Q63" s="224" t="s">
        <v>6</v>
      </c>
      <c r="R63" s="224" t="str">
        <f>IF($A63="","",VLOOKUP($A63,生徒情報入力!$A$9:$AA$158,10))</f>
        <v/>
      </c>
      <c r="S63" s="894" t="str">
        <f>IF($A63="","",VLOOKUP($A63,生徒情報入力!$A$9:$AA$158,11))</f>
        <v/>
      </c>
      <c r="T63" s="941"/>
      <c r="U63" s="234" t="str">
        <f>IF($A63="","",VLOOKUP($A63,生徒情報入力!$A$9:$AA$158,12))</f>
        <v/>
      </c>
      <c r="V63" s="236"/>
      <c r="W63" s="235"/>
      <c r="X63" s="223" t="str">
        <f>IF($A63="","",VLOOKUP($A63,生徒情報入力!$A$9:$AA$158,13))</f>
        <v/>
      </c>
      <c r="Y63" s="224" t="str">
        <f>IF($A63="","",VLOOKUP($A63,生徒情報入力!$A$9:$AA$158,14))</f>
        <v/>
      </c>
      <c r="Z63" s="225" t="s">
        <v>6</v>
      </c>
      <c r="AA63" s="224" t="str">
        <f>IF($A63="","",VLOOKUP($A63,生徒情報入力!$A$9:$AA$158,15))</f>
        <v/>
      </c>
      <c r="AB63" s="224" t="s">
        <v>6</v>
      </c>
      <c r="AC63" s="226" t="str">
        <f>IF($A63="","",VLOOKUP($A63,生徒情報入力!$A$9:$AA$158,16))</f>
        <v/>
      </c>
      <c r="AD63" s="896" t="str">
        <f>IF($A63="","",VLOOKUP($A63,生徒情報入力!$A$9:$AA$158,17))</f>
        <v/>
      </c>
      <c r="AE63" s="897"/>
      <c r="AF63" s="227"/>
      <c r="AG63" s="898" t="str">
        <f>IF($A63="","",VLOOKUP($A63,生徒情報入力!$A$9:$AA$158,19))</f>
        <v/>
      </c>
      <c r="AH63" s="898"/>
      <c r="AI63" s="898"/>
      <c r="AJ63" s="898"/>
      <c r="AK63" s="899"/>
      <c r="AL63" s="894" t="str">
        <f>IF($A63="","",VLOOKUP($A63,生徒情報入力!$A$9:$AA$158,20))</f>
        <v/>
      </c>
      <c r="AM63" s="895"/>
      <c r="AN63" s="895"/>
      <c r="AO63" s="895"/>
      <c r="AP63" s="895"/>
      <c r="AQ63" s="874" t="str">
        <f>IF($A63="","",VLOOKUP($A63,生徒情報入力!$A$9:$AA$158,21))</f>
        <v/>
      </c>
      <c r="AR63" s="875"/>
      <c r="AS63" s="876"/>
      <c r="AT63" s="877" t="str">
        <f>IF($A63="","",VLOOKUP($A63,生徒情報入力!$A$9:$AA$158,22))</f>
        <v/>
      </c>
      <c r="AU63" s="878"/>
      <c r="AV63" s="878"/>
      <c r="AW63" s="878"/>
      <c r="AX63" s="878"/>
      <c r="AY63" s="878"/>
      <c r="AZ63" s="878"/>
      <c r="BA63" s="878"/>
      <c r="BB63" s="878"/>
      <c r="BC63" s="878"/>
      <c r="BD63" s="878"/>
      <c r="BE63" s="879"/>
      <c r="BF63" s="880" t="str">
        <f>IF($A63="","",VLOOKUP($A63,生徒情報入力!$A$9:$AA$158,23))</f>
        <v/>
      </c>
      <c r="BG63" s="881"/>
      <c r="BH63" s="228" t="s">
        <v>1872</v>
      </c>
      <c r="BI63" s="882" t="str">
        <f>IF($A63="","",VLOOKUP($A63,生徒情報入力!$A$9:$AA$158,25))</f>
        <v/>
      </c>
      <c r="BJ63" s="882"/>
      <c r="BK63" s="229" t="s">
        <v>1873</v>
      </c>
      <c r="BL63" s="883" t="str">
        <f>IF($A63="","",VLOOKUP($A63,生徒情報入力!$A$9:$AA$158,27))</f>
        <v/>
      </c>
      <c r="BM63" s="883"/>
      <c r="BN63" s="230"/>
      <c r="BT63" s="200">
        <v>43</v>
      </c>
    </row>
    <row r="64" spans="1:72" s="194" customFormat="1" ht="27" customHeight="1">
      <c r="A64" s="890" t="str">
        <f t="shared" si="2"/>
        <v/>
      </c>
      <c r="B64" s="891"/>
      <c r="C64" s="215" t="str">
        <f>IF($A64="","",VLOOKUP($A64,生徒情報入力!$A$9:$AA$158,4))</f>
        <v/>
      </c>
      <c r="D64" s="892" t="str">
        <f>IF($A64="","",VLOOKUP($A64,生徒情報入力!$A$9:$AA$158,5))</f>
        <v/>
      </c>
      <c r="E64" s="892"/>
      <c r="F64" s="892"/>
      <c r="G64" s="892"/>
      <c r="H64" s="892"/>
      <c r="I64" s="892"/>
      <c r="J64" s="893"/>
      <c r="K64" s="234" t="str">
        <f>IF($A64="","",VLOOKUP($A64,生徒情報入力!$A$9:$AA$158,6))</f>
        <v/>
      </c>
      <c r="L64" s="235"/>
      <c r="M64" s="223" t="str">
        <f>IF($A64="","",VLOOKUP($A64,生徒情報入力!$A$9:$AA$158,7))</f>
        <v/>
      </c>
      <c r="N64" s="224" t="str">
        <f>IF($A64="","",VLOOKUP($A64,生徒情報入力!$A$9:$AA$158,8))</f>
        <v/>
      </c>
      <c r="O64" s="224" t="s">
        <v>6</v>
      </c>
      <c r="P64" s="224" t="str">
        <f>IF($A64="","",VLOOKUP($A64,生徒情報入力!$A$9:$AA$158,9))</f>
        <v/>
      </c>
      <c r="Q64" s="224" t="s">
        <v>6</v>
      </c>
      <c r="R64" s="224" t="str">
        <f>IF($A64="","",VLOOKUP($A64,生徒情報入力!$A$9:$AA$158,10))</f>
        <v/>
      </c>
      <c r="S64" s="894" t="str">
        <f>IF($A64="","",VLOOKUP($A64,生徒情報入力!$A$9:$AA$158,11))</f>
        <v/>
      </c>
      <c r="T64" s="941"/>
      <c r="U64" s="234" t="str">
        <f>IF($A64="","",VLOOKUP($A64,生徒情報入力!$A$9:$AA$158,12))</f>
        <v/>
      </c>
      <c r="V64" s="236"/>
      <c r="W64" s="235"/>
      <c r="X64" s="223" t="str">
        <f>IF($A64="","",VLOOKUP($A64,生徒情報入力!$A$9:$AA$158,13))</f>
        <v/>
      </c>
      <c r="Y64" s="224" t="str">
        <f>IF($A64="","",VLOOKUP($A64,生徒情報入力!$A$9:$AA$158,14))</f>
        <v/>
      </c>
      <c r="Z64" s="225" t="s">
        <v>6</v>
      </c>
      <c r="AA64" s="224" t="str">
        <f>IF($A64="","",VLOOKUP($A64,生徒情報入力!$A$9:$AA$158,15))</f>
        <v/>
      </c>
      <c r="AB64" s="224" t="s">
        <v>6</v>
      </c>
      <c r="AC64" s="226" t="str">
        <f>IF($A64="","",VLOOKUP($A64,生徒情報入力!$A$9:$AA$158,16))</f>
        <v/>
      </c>
      <c r="AD64" s="896" t="str">
        <f>IF($A64="","",VLOOKUP($A64,生徒情報入力!$A$9:$AA$158,17))</f>
        <v/>
      </c>
      <c r="AE64" s="897"/>
      <c r="AF64" s="227"/>
      <c r="AG64" s="898" t="str">
        <f>IF($A64="","",VLOOKUP($A64,生徒情報入力!$A$9:$AA$158,19))</f>
        <v/>
      </c>
      <c r="AH64" s="898"/>
      <c r="AI64" s="898"/>
      <c r="AJ64" s="898"/>
      <c r="AK64" s="899"/>
      <c r="AL64" s="894" t="str">
        <f>IF($A64="","",VLOOKUP($A64,生徒情報入力!$A$9:$AA$158,20))</f>
        <v/>
      </c>
      <c r="AM64" s="895"/>
      <c r="AN64" s="895"/>
      <c r="AO64" s="895"/>
      <c r="AP64" s="895"/>
      <c r="AQ64" s="874" t="str">
        <f>IF($A64="","",VLOOKUP($A64,生徒情報入力!$A$9:$AA$158,21))</f>
        <v/>
      </c>
      <c r="AR64" s="875"/>
      <c r="AS64" s="876"/>
      <c r="AT64" s="877" t="str">
        <f>IF($A64="","",VLOOKUP($A64,生徒情報入力!$A$9:$AA$158,22))</f>
        <v/>
      </c>
      <c r="AU64" s="878"/>
      <c r="AV64" s="878"/>
      <c r="AW64" s="878"/>
      <c r="AX64" s="878"/>
      <c r="AY64" s="878"/>
      <c r="AZ64" s="878"/>
      <c r="BA64" s="878"/>
      <c r="BB64" s="878"/>
      <c r="BC64" s="878"/>
      <c r="BD64" s="878"/>
      <c r="BE64" s="879"/>
      <c r="BF64" s="880" t="str">
        <f>IF($A64="","",VLOOKUP($A64,生徒情報入力!$A$9:$AA$158,23))</f>
        <v/>
      </c>
      <c r="BG64" s="881"/>
      <c r="BH64" s="228" t="s">
        <v>1872</v>
      </c>
      <c r="BI64" s="882" t="str">
        <f>IF($A64="","",VLOOKUP($A64,生徒情報入力!$A$9:$AA$158,25))</f>
        <v/>
      </c>
      <c r="BJ64" s="882"/>
      <c r="BK64" s="229" t="s">
        <v>1873</v>
      </c>
      <c r="BL64" s="883" t="str">
        <f>IF($A64="","",VLOOKUP($A64,生徒情報入力!$A$9:$AA$158,27))</f>
        <v/>
      </c>
      <c r="BM64" s="883"/>
      <c r="BN64" s="230"/>
      <c r="BT64" s="200">
        <v>44</v>
      </c>
    </row>
    <row r="65" spans="1:72" s="194" customFormat="1" ht="27" customHeight="1">
      <c r="A65" s="890" t="str">
        <f t="shared" si="2"/>
        <v/>
      </c>
      <c r="B65" s="891"/>
      <c r="C65" s="215" t="str">
        <f>IF($A65="","",VLOOKUP($A65,生徒情報入力!$A$9:$AA$158,4))</f>
        <v/>
      </c>
      <c r="D65" s="892" t="str">
        <f>IF($A65="","",VLOOKUP($A65,生徒情報入力!$A$9:$AA$158,5))</f>
        <v/>
      </c>
      <c r="E65" s="892"/>
      <c r="F65" s="892"/>
      <c r="G65" s="892"/>
      <c r="H65" s="892"/>
      <c r="I65" s="892"/>
      <c r="J65" s="893"/>
      <c r="K65" s="234" t="str">
        <f>IF($A65="","",VLOOKUP($A65,生徒情報入力!$A$9:$AA$158,6))</f>
        <v/>
      </c>
      <c r="L65" s="235"/>
      <c r="M65" s="223" t="str">
        <f>IF($A65="","",VLOOKUP($A65,生徒情報入力!$A$9:$AA$158,7))</f>
        <v/>
      </c>
      <c r="N65" s="224" t="str">
        <f>IF($A65="","",VLOOKUP($A65,生徒情報入力!$A$9:$AA$158,8))</f>
        <v/>
      </c>
      <c r="O65" s="224" t="s">
        <v>6</v>
      </c>
      <c r="P65" s="224" t="str">
        <f>IF($A65="","",VLOOKUP($A65,生徒情報入力!$A$9:$AA$158,9))</f>
        <v/>
      </c>
      <c r="Q65" s="224" t="s">
        <v>6</v>
      </c>
      <c r="R65" s="224" t="str">
        <f>IF($A65="","",VLOOKUP($A65,生徒情報入力!$A$9:$AA$158,10))</f>
        <v/>
      </c>
      <c r="S65" s="894" t="str">
        <f>IF($A65="","",VLOOKUP($A65,生徒情報入力!$A$9:$AA$158,11))</f>
        <v/>
      </c>
      <c r="T65" s="941"/>
      <c r="U65" s="234" t="str">
        <f>IF($A65="","",VLOOKUP($A65,生徒情報入力!$A$9:$AA$158,12))</f>
        <v/>
      </c>
      <c r="V65" s="236"/>
      <c r="W65" s="235"/>
      <c r="X65" s="223" t="str">
        <f>IF($A65="","",VLOOKUP($A65,生徒情報入力!$A$9:$AA$158,13))</f>
        <v/>
      </c>
      <c r="Y65" s="224" t="str">
        <f>IF($A65="","",VLOOKUP($A65,生徒情報入力!$A$9:$AA$158,14))</f>
        <v/>
      </c>
      <c r="Z65" s="225" t="s">
        <v>6</v>
      </c>
      <c r="AA65" s="224" t="str">
        <f>IF($A65="","",VLOOKUP($A65,生徒情報入力!$A$9:$AA$158,15))</f>
        <v/>
      </c>
      <c r="AB65" s="224" t="s">
        <v>6</v>
      </c>
      <c r="AC65" s="226" t="str">
        <f>IF($A65="","",VLOOKUP($A65,生徒情報入力!$A$9:$AA$158,16))</f>
        <v/>
      </c>
      <c r="AD65" s="896" t="str">
        <f>IF($A65="","",VLOOKUP($A65,生徒情報入力!$A$9:$AA$158,17))</f>
        <v/>
      </c>
      <c r="AE65" s="897"/>
      <c r="AF65" s="227"/>
      <c r="AG65" s="898" t="str">
        <f>IF($A65="","",VLOOKUP($A65,生徒情報入力!$A$9:$AA$158,19))</f>
        <v/>
      </c>
      <c r="AH65" s="898"/>
      <c r="AI65" s="898"/>
      <c r="AJ65" s="898"/>
      <c r="AK65" s="899"/>
      <c r="AL65" s="894" t="str">
        <f>IF($A65="","",VLOOKUP($A65,生徒情報入力!$A$9:$AA$158,20))</f>
        <v/>
      </c>
      <c r="AM65" s="895"/>
      <c r="AN65" s="895"/>
      <c r="AO65" s="895"/>
      <c r="AP65" s="895"/>
      <c r="AQ65" s="874" t="str">
        <f>IF($A65="","",VLOOKUP($A65,生徒情報入力!$A$9:$AA$158,21))</f>
        <v/>
      </c>
      <c r="AR65" s="875"/>
      <c r="AS65" s="876"/>
      <c r="AT65" s="877" t="str">
        <f>IF($A65="","",VLOOKUP($A65,生徒情報入力!$A$9:$AA$158,22))</f>
        <v/>
      </c>
      <c r="AU65" s="878"/>
      <c r="AV65" s="878"/>
      <c r="AW65" s="878"/>
      <c r="AX65" s="878"/>
      <c r="AY65" s="878"/>
      <c r="AZ65" s="878"/>
      <c r="BA65" s="878"/>
      <c r="BB65" s="878"/>
      <c r="BC65" s="878"/>
      <c r="BD65" s="878"/>
      <c r="BE65" s="879"/>
      <c r="BF65" s="880" t="str">
        <f>IF($A65="","",VLOOKUP($A65,生徒情報入力!$A$9:$AA$158,23))</f>
        <v/>
      </c>
      <c r="BG65" s="881"/>
      <c r="BH65" s="228" t="s">
        <v>1872</v>
      </c>
      <c r="BI65" s="882" t="str">
        <f>IF($A65="","",VLOOKUP($A65,生徒情報入力!$A$9:$AA$158,25))</f>
        <v/>
      </c>
      <c r="BJ65" s="882"/>
      <c r="BK65" s="229" t="s">
        <v>1873</v>
      </c>
      <c r="BL65" s="883" t="str">
        <f>IF($A65="","",VLOOKUP($A65,生徒情報入力!$A$9:$AA$158,27))</f>
        <v/>
      </c>
      <c r="BM65" s="883"/>
      <c r="BN65" s="230"/>
      <c r="BT65" s="200">
        <v>45</v>
      </c>
    </row>
    <row r="66" spans="1:72" s="194" customFormat="1" ht="15.75" customHeight="1">
      <c r="A66" s="199"/>
      <c r="B66" s="199"/>
      <c r="C66" s="199"/>
      <c r="D66" s="199"/>
      <c r="E66" s="232"/>
      <c r="F66" s="232" t="s">
        <v>2745</v>
      </c>
      <c r="G66" s="232"/>
      <c r="H66" s="232"/>
      <c r="I66" s="232"/>
      <c r="J66" s="232"/>
      <c r="K66" s="232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232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T66" s="200"/>
    </row>
    <row r="67" spans="1:72" s="194" customFormat="1" ht="15.75" customHeight="1">
      <c r="A67" s="199"/>
      <c r="B67" s="199"/>
      <c r="C67" s="199"/>
      <c r="D67" s="199"/>
      <c r="E67" s="232"/>
      <c r="F67" s="232" t="s">
        <v>2746</v>
      </c>
      <c r="G67" s="232"/>
      <c r="H67" s="232"/>
      <c r="I67" s="232"/>
      <c r="J67" s="232"/>
      <c r="K67" s="232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T67" s="200"/>
    </row>
    <row r="68" spans="1:72" s="194" customFormat="1" ht="27" customHeight="1">
      <c r="A68" s="201" t="s">
        <v>1903</v>
      </c>
      <c r="B68" s="201"/>
      <c r="C68" s="201"/>
      <c r="D68" s="939">
        <f>D46</f>
        <v>28</v>
      </c>
      <c r="E68" s="939"/>
      <c r="F68" s="201" t="s">
        <v>2</v>
      </c>
      <c r="G68" s="939">
        <f>G46</f>
        <v>5</v>
      </c>
      <c r="H68" s="939"/>
      <c r="I68" s="201" t="s">
        <v>3</v>
      </c>
      <c r="J68" s="939">
        <f>J46</f>
        <v>12</v>
      </c>
      <c r="K68" s="939"/>
      <c r="L68" s="202"/>
      <c r="M68" s="203" t="s">
        <v>1904</v>
      </c>
      <c r="N68" s="203"/>
      <c r="O68" s="203"/>
      <c r="P68" s="201"/>
      <c r="Q68" s="201"/>
      <c r="R68" s="204" t="s">
        <v>1905</v>
      </c>
      <c r="S68" s="205"/>
      <c r="T68" s="205"/>
      <c r="U68" s="940"/>
      <c r="V68" s="940"/>
      <c r="W68" s="940"/>
      <c r="X68" s="940"/>
      <c r="Y68" s="940"/>
      <c r="Z68" s="199"/>
      <c r="AA68" s="199"/>
      <c r="AB68" s="199"/>
      <c r="AC68" s="199"/>
      <c r="AD68" s="199"/>
      <c r="AE68" s="233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T68" s="200"/>
    </row>
    <row r="69" spans="1:72" s="194" customFormat="1" ht="27" customHeight="1">
      <c r="A69" s="206"/>
      <c r="B69" s="206"/>
      <c r="C69" s="206"/>
      <c r="D69" s="206"/>
      <c r="E69" s="207" t="s">
        <v>1906</v>
      </c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8"/>
      <c r="AE69" s="933" t="s">
        <v>1907</v>
      </c>
      <c r="AF69" s="916"/>
      <c r="AG69" s="916"/>
      <c r="AH69" s="916"/>
      <c r="AI69" s="916"/>
      <c r="AJ69" s="916"/>
      <c r="AK69" s="875" t="str">
        <f>基本情報入力!$B$5</f>
        <v/>
      </c>
      <c r="AL69" s="875"/>
      <c r="AM69" s="875"/>
      <c r="AN69" s="875"/>
      <c r="AO69" s="875"/>
      <c r="AP69" s="875"/>
      <c r="AQ69" s="875"/>
      <c r="AR69" s="875"/>
      <c r="AS69" s="875"/>
      <c r="AT69" s="875"/>
      <c r="AU69" s="875"/>
      <c r="AV69" s="875"/>
      <c r="AW69" s="916"/>
      <c r="AX69" s="916"/>
      <c r="AY69" s="916"/>
      <c r="AZ69" s="916"/>
      <c r="BA69" s="916"/>
      <c r="BB69" s="934"/>
      <c r="BC69" s="935" t="s">
        <v>1908</v>
      </c>
      <c r="BD69" s="936"/>
      <c r="BE69" s="936"/>
      <c r="BF69" s="936"/>
      <c r="BG69" s="937">
        <f>基本情報入力!$B$3</f>
        <v>0</v>
      </c>
      <c r="BH69" s="937"/>
      <c r="BI69" s="937"/>
      <c r="BJ69" s="209" t="s">
        <v>1909</v>
      </c>
      <c r="BK69" s="937">
        <f>基本情報入力!$D$3</f>
        <v>0</v>
      </c>
      <c r="BL69" s="937"/>
      <c r="BM69" s="937"/>
      <c r="BN69" s="938"/>
      <c r="BT69" s="200"/>
    </row>
    <row r="70" spans="1:72" s="194" customFormat="1" ht="27" customHeight="1">
      <c r="A70" s="930" t="s">
        <v>1910</v>
      </c>
      <c r="B70" s="931"/>
      <c r="C70" s="931"/>
      <c r="D70" s="210"/>
      <c r="E70" s="892" t="str">
        <f>基本情報入力!$B$6</f>
        <v/>
      </c>
      <c r="F70" s="892"/>
      <c r="G70" s="892"/>
      <c r="H70" s="892"/>
      <c r="I70" s="892"/>
      <c r="J70" s="892"/>
      <c r="K70" s="892"/>
      <c r="L70" s="892"/>
      <c r="M70" s="892"/>
      <c r="N70" s="892"/>
      <c r="O70" s="892"/>
      <c r="P70" s="892"/>
      <c r="Q70" s="892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2"/>
      <c r="AC70" s="892"/>
      <c r="AD70" s="211"/>
      <c r="AE70" s="206"/>
      <c r="AF70" s="206"/>
      <c r="AG70" s="916" t="s">
        <v>1911</v>
      </c>
      <c r="AH70" s="916"/>
      <c r="AI70" s="916"/>
      <c r="AJ70" s="916"/>
      <c r="AK70" s="932">
        <f>基本情報入力!$B$7</f>
        <v>0</v>
      </c>
      <c r="AL70" s="932"/>
      <c r="AM70" s="932"/>
      <c r="AN70" s="932"/>
      <c r="AO70" s="212" t="s">
        <v>1912</v>
      </c>
      <c r="AP70" s="895">
        <f>基本情報入力!$C$7</f>
        <v>0</v>
      </c>
      <c r="AQ70" s="895"/>
      <c r="AR70" s="895"/>
      <c r="AS70" s="213" t="s">
        <v>1913</v>
      </c>
      <c r="AT70" s="917">
        <f>基本情報入力!$D$7</f>
        <v>0</v>
      </c>
      <c r="AU70" s="917"/>
      <c r="AV70" s="917"/>
      <c r="AW70" s="208"/>
      <c r="AX70" s="916" t="s">
        <v>1914</v>
      </c>
      <c r="AY70" s="916"/>
      <c r="AZ70" s="916"/>
      <c r="BA70" s="916"/>
      <c r="BB70" s="916"/>
      <c r="BC70" s="875">
        <f>基本情報入力!$B$12</f>
        <v>0</v>
      </c>
      <c r="BD70" s="875"/>
      <c r="BE70" s="875"/>
      <c r="BF70" s="875"/>
      <c r="BG70" s="875"/>
      <c r="BH70" s="875"/>
      <c r="BI70" s="875"/>
      <c r="BJ70" s="875"/>
      <c r="BK70" s="875"/>
      <c r="BL70" s="875"/>
      <c r="BM70" s="875"/>
      <c r="BN70" s="876"/>
      <c r="BT70" s="200"/>
    </row>
    <row r="71" spans="1:72" s="194" customFormat="1" ht="15.75" customHeight="1">
      <c r="A71" s="918" t="s">
        <v>19</v>
      </c>
      <c r="B71" s="919"/>
      <c r="C71" s="922" t="s">
        <v>20</v>
      </c>
      <c r="D71" s="923"/>
      <c r="E71" s="923"/>
      <c r="F71" s="923"/>
      <c r="G71" s="923"/>
      <c r="H71" s="923"/>
      <c r="I71" s="923"/>
      <c r="J71" s="924"/>
      <c r="K71" s="922" t="s">
        <v>1879</v>
      </c>
      <c r="L71" s="924"/>
      <c r="M71" s="922" t="s">
        <v>1880</v>
      </c>
      <c r="N71" s="923"/>
      <c r="O71" s="923"/>
      <c r="P71" s="923"/>
      <c r="Q71" s="923"/>
      <c r="R71" s="923"/>
      <c r="S71" s="922" t="s">
        <v>21</v>
      </c>
      <c r="T71" s="924"/>
      <c r="U71" s="926" t="s">
        <v>1915</v>
      </c>
      <c r="V71" s="927"/>
      <c r="W71" s="928"/>
      <c r="X71" s="926" t="s">
        <v>1916</v>
      </c>
      <c r="Y71" s="927"/>
      <c r="Z71" s="927"/>
      <c r="AA71" s="927"/>
      <c r="AB71" s="927"/>
      <c r="AC71" s="927"/>
      <c r="AD71" s="929" t="s">
        <v>1917</v>
      </c>
      <c r="AE71" s="929"/>
      <c r="AF71" s="929"/>
      <c r="AG71" s="929"/>
      <c r="AH71" s="929"/>
      <c r="AI71" s="929"/>
      <c r="AJ71" s="929"/>
      <c r="AK71" s="929"/>
      <c r="AL71" s="900" t="s">
        <v>1918</v>
      </c>
      <c r="AM71" s="901"/>
      <c r="AN71" s="901"/>
      <c r="AO71" s="901"/>
      <c r="AP71" s="901"/>
      <c r="AQ71" s="900" t="s">
        <v>1919</v>
      </c>
      <c r="AR71" s="901"/>
      <c r="AS71" s="902"/>
      <c r="AT71" s="900" t="s">
        <v>1920</v>
      </c>
      <c r="AU71" s="901"/>
      <c r="AV71" s="901"/>
      <c r="AW71" s="901"/>
      <c r="AX71" s="901"/>
      <c r="AY71" s="901"/>
      <c r="AZ71" s="901"/>
      <c r="BA71" s="901"/>
      <c r="BB71" s="901"/>
      <c r="BC71" s="901"/>
      <c r="BD71" s="901"/>
      <c r="BE71" s="902"/>
      <c r="BF71" s="900" t="s">
        <v>1921</v>
      </c>
      <c r="BG71" s="901"/>
      <c r="BH71" s="901"/>
      <c r="BI71" s="901"/>
      <c r="BJ71" s="901"/>
      <c r="BK71" s="901"/>
      <c r="BL71" s="901"/>
      <c r="BM71" s="901"/>
      <c r="BN71" s="902"/>
      <c r="BT71" s="200"/>
    </row>
    <row r="72" spans="1:72" s="194" customFormat="1" ht="15.75" customHeight="1">
      <c r="A72" s="920"/>
      <c r="B72" s="921"/>
      <c r="C72" s="925"/>
      <c r="D72" s="912"/>
      <c r="E72" s="912"/>
      <c r="F72" s="912"/>
      <c r="G72" s="912"/>
      <c r="H72" s="912"/>
      <c r="I72" s="912"/>
      <c r="J72" s="911"/>
      <c r="K72" s="925"/>
      <c r="L72" s="911"/>
      <c r="M72" s="925"/>
      <c r="N72" s="912"/>
      <c r="O72" s="912"/>
      <c r="P72" s="912"/>
      <c r="Q72" s="912"/>
      <c r="R72" s="912"/>
      <c r="S72" s="925"/>
      <c r="T72" s="911"/>
      <c r="U72" s="909" t="s">
        <v>1922</v>
      </c>
      <c r="V72" s="910"/>
      <c r="W72" s="911"/>
      <c r="X72" s="909" t="s">
        <v>1923</v>
      </c>
      <c r="Y72" s="912"/>
      <c r="Z72" s="912"/>
      <c r="AA72" s="912"/>
      <c r="AB72" s="912"/>
      <c r="AC72" s="911"/>
      <c r="AD72" s="913" t="s">
        <v>1924</v>
      </c>
      <c r="AE72" s="914"/>
      <c r="AF72" s="914"/>
      <c r="AG72" s="914"/>
      <c r="AH72" s="914"/>
      <c r="AI72" s="914"/>
      <c r="AJ72" s="914"/>
      <c r="AK72" s="915"/>
      <c r="AL72" s="903"/>
      <c r="AM72" s="904"/>
      <c r="AN72" s="904"/>
      <c r="AO72" s="904"/>
      <c r="AP72" s="904"/>
      <c r="AQ72" s="903"/>
      <c r="AR72" s="904"/>
      <c r="AS72" s="905"/>
      <c r="AT72" s="903"/>
      <c r="AU72" s="904"/>
      <c r="AV72" s="904"/>
      <c r="AW72" s="904"/>
      <c r="AX72" s="904"/>
      <c r="AY72" s="904"/>
      <c r="AZ72" s="904"/>
      <c r="BA72" s="904"/>
      <c r="BB72" s="904"/>
      <c r="BC72" s="904"/>
      <c r="BD72" s="904"/>
      <c r="BE72" s="905"/>
      <c r="BF72" s="906"/>
      <c r="BG72" s="907"/>
      <c r="BH72" s="907"/>
      <c r="BI72" s="907"/>
      <c r="BJ72" s="907"/>
      <c r="BK72" s="907"/>
      <c r="BL72" s="907"/>
      <c r="BM72" s="907"/>
      <c r="BN72" s="908"/>
      <c r="BT72" s="200"/>
    </row>
    <row r="73" spans="1:72" s="194" customFormat="1" ht="27" customHeight="1">
      <c r="A73" s="890" t="str">
        <f>IF(AF$1+BT65&lt;=AK$1,AF$1+BT65,"")</f>
        <v/>
      </c>
      <c r="B73" s="891"/>
      <c r="C73" s="215" t="str">
        <f>IF($A73="","",VLOOKUP($A73,生徒情報入力!$A$9:$AA$158,4))</f>
        <v/>
      </c>
      <c r="D73" s="892" t="str">
        <f>IF($A73="","",VLOOKUP($A73,生徒情報入力!$A$9:$AA$158,5))</f>
        <v/>
      </c>
      <c r="E73" s="892"/>
      <c r="F73" s="892"/>
      <c r="G73" s="892"/>
      <c r="H73" s="892"/>
      <c r="I73" s="892"/>
      <c r="J73" s="893"/>
      <c r="K73" s="234" t="str">
        <f>IF($A73="","",VLOOKUP($A73,生徒情報入力!$A$9:$AA$158,6))</f>
        <v/>
      </c>
      <c r="L73" s="235"/>
      <c r="M73" s="223" t="str">
        <f>IF($A73="","",VLOOKUP($A73,生徒情報入力!$A$9:$AA$158,7))</f>
        <v/>
      </c>
      <c r="N73" s="224" t="str">
        <f>IF($A73="","",VLOOKUP($A73,生徒情報入力!$A$9:$AA$158,8))</f>
        <v/>
      </c>
      <c r="O73" s="224" t="s">
        <v>6</v>
      </c>
      <c r="P73" s="224" t="str">
        <f>IF($A73="","",VLOOKUP($A73,生徒情報入力!$A$9:$AA$158,9))</f>
        <v/>
      </c>
      <c r="Q73" s="224" t="s">
        <v>6</v>
      </c>
      <c r="R73" s="224" t="str">
        <f>IF($A73="","",VLOOKUP($A73,生徒情報入力!$A$9:$AA$158,10))</f>
        <v/>
      </c>
      <c r="S73" s="234" t="str">
        <f>IF($A73="","",VLOOKUP($A73,生徒情報入力!$A$9:$AA$158,11))</f>
        <v/>
      </c>
      <c r="T73" s="235"/>
      <c r="U73" s="894" t="str">
        <f>IF($A73="","",VLOOKUP($A73,生徒情報入力!$A$9:$AA$158,12))</f>
        <v/>
      </c>
      <c r="V73" s="895"/>
      <c r="W73" s="895"/>
      <c r="X73" s="223" t="str">
        <f>IF($A73="","",VLOOKUP($A73,生徒情報入力!$A$9:$AA$158,13))</f>
        <v/>
      </c>
      <c r="Y73" s="224" t="str">
        <f>IF($A73="","",VLOOKUP($A73,生徒情報入力!$A$9:$AA$158,14))</f>
        <v/>
      </c>
      <c r="Z73" s="225" t="s">
        <v>6</v>
      </c>
      <c r="AA73" s="224" t="str">
        <f>IF($A73="","",VLOOKUP($A73,生徒情報入力!$A$9:$AA$158,15))</f>
        <v/>
      </c>
      <c r="AB73" s="224" t="s">
        <v>6</v>
      </c>
      <c r="AC73" s="226" t="str">
        <f>IF($A73="","",VLOOKUP($A73,生徒情報入力!$A$9:$AA$158,16))</f>
        <v/>
      </c>
      <c r="AD73" s="896" t="str">
        <f>IF($A73="","",VLOOKUP($A73,生徒情報入力!$A$9:$AA$158,17))</f>
        <v/>
      </c>
      <c r="AE73" s="897"/>
      <c r="AF73" s="227"/>
      <c r="AG73" s="898" t="str">
        <f>IF($A73="","",VLOOKUP($A73,生徒情報入力!$A$9:$AA$158,19))</f>
        <v/>
      </c>
      <c r="AH73" s="898"/>
      <c r="AI73" s="898"/>
      <c r="AJ73" s="898"/>
      <c r="AK73" s="899"/>
      <c r="AL73" s="894" t="str">
        <f>IF($A73="","",VLOOKUP($A73,生徒情報入力!$A$9:$AA$158,20))</f>
        <v/>
      </c>
      <c r="AM73" s="895"/>
      <c r="AN73" s="895"/>
      <c r="AO73" s="895"/>
      <c r="AP73" s="895"/>
      <c r="AQ73" s="874" t="str">
        <f>IF($A73="","",VLOOKUP($A73,生徒情報入力!$A$9:$AA$158,21))</f>
        <v/>
      </c>
      <c r="AR73" s="875"/>
      <c r="AS73" s="876"/>
      <c r="AT73" s="877" t="str">
        <f>IF($A73="","",VLOOKUP($A73,生徒情報入力!$A$9:$AA$158,22))</f>
        <v/>
      </c>
      <c r="AU73" s="878"/>
      <c r="AV73" s="878"/>
      <c r="AW73" s="878"/>
      <c r="AX73" s="878"/>
      <c r="AY73" s="878"/>
      <c r="AZ73" s="878"/>
      <c r="BA73" s="878"/>
      <c r="BB73" s="878"/>
      <c r="BC73" s="878"/>
      <c r="BD73" s="878"/>
      <c r="BE73" s="879"/>
      <c r="BF73" s="880" t="str">
        <f>IF($A73="","",VLOOKUP($A73,生徒情報入力!$A$9:$AA$158,23))</f>
        <v/>
      </c>
      <c r="BG73" s="881"/>
      <c r="BH73" s="228" t="s">
        <v>1872</v>
      </c>
      <c r="BI73" s="882" t="str">
        <f>IF($A73="","",VLOOKUP($A73,生徒情報入力!$A$9:$AA$158,25))</f>
        <v/>
      </c>
      <c r="BJ73" s="882"/>
      <c r="BK73" s="229" t="s">
        <v>1873</v>
      </c>
      <c r="BL73" s="883" t="str">
        <f>IF($A73="","",VLOOKUP($A73,生徒情報入力!$A$9:$AA$158,27))</f>
        <v/>
      </c>
      <c r="BM73" s="883"/>
      <c r="BN73" s="230"/>
      <c r="BT73" s="200">
        <v>46</v>
      </c>
    </row>
    <row r="74" spans="1:72" s="194" customFormat="1" ht="27" customHeight="1">
      <c r="A74" s="890" t="str">
        <f t="shared" ref="A74:A87" si="3">IF(AF$1+BT73&lt;=AK$1,AF$1+BT73,"")</f>
        <v/>
      </c>
      <c r="B74" s="891"/>
      <c r="C74" s="215" t="str">
        <f>IF($A74="","",VLOOKUP($A74,生徒情報入力!$A$9:$AA$158,4))</f>
        <v/>
      </c>
      <c r="D74" s="892" t="str">
        <f>IF($A74="","",VLOOKUP($A74,生徒情報入力!$A$9:$AA$158,5))</f>
        <v/>
      </c>
      <c r="E74" s="892"/>
      <c r="F74" s="892"/>
      <c r="G74" s="892"/>
      <c r="H74" s="892"/>
      <c r="I74" s="892"/>
      <c r="J74" s="893"/>
      <c r="K74" s="234" t="str">
        <f>IF($A74="","",VLOOKUP($A74,生徒情報入力!$A$9:$AA$158,6))</f>
        <v/>
      </c>
      <c r="L74" s="235"/>
      <c r="M74" s="223" t="str">
        <f>IF($A74="","",VLOOKUP($A74,生徒情報入力!$A$9:$AA$158,7))</f>
        <v/>
      </c>
      <c r="N74" s="224" t="str">
        <f>IF($A74="","",VLOOKUP($A74,生徒情報入力!$A$9:$AA$158,8))</f>
        <v/>
      </c>
      <c r="O74" s="224" t="s">
        <v>6</v>
      </c>
      <c r="P74" s="224" t="str">
        <f>IF($A74="","",VLOOKUP($A74,生徒情報入力!$A$9:$AA$158,9))</f>
        <v/>
      </c>
      <c r="Q74" s="224" t="s">
        <v>6</v>
      </c>
      <c r="R74" s="224" t="str">
        <f>IF($A74="","",VLOOKUP($A74,生徒情報入力!$A$9:$AA$158,10))</f>
        <v/>
      </c>
      <c r="S74" s="234" t="str">
        <f>IF($A74="","",VLOOKUP($A74,生徒情報入力!$A$9:$AA$158,11))</f>
        <v/>
      </c>
      <c r="T74" s="235"/>
      <c r="U74" s="894" t="str">
        <f>IF($A74="","",VLOOKUP($A74,生徒情報入力!$A$9:$AA$158,12))</f>
        <v/>
      </c>
      <c r="V74" s="895"/>
      <c r="W74" s="895"/>
      <c r="X74" s="223" t="str">
        <f>IF($A74="","",VLOOKUP($A74,生徒情報入力!$A$9:$AA$158,13))</f>
        <v/>
      </c>
      <c r="Y74" s="224" t="str">
        <f>IF($A74="","",VLOOKUP($A74,生徒情報入力!$A$9:$AA$158,14))</f>
        <v/>
      </c>
      <c r="Z74" s="225" t="s">
        <v>6</v>
      </c>
      <c r="AA74" s="224" t="str">
        <f>IF($A74="","",VLOOKUP($A74,生徒情報入力!$A$9:$AA$158,15))</f>
        <v/>
      </c>
      <c r="AB74" s="224" t="s">
        <v>6</v>
      </c>
      <c r="AC74" s="226" t="str">
        <f>IF($A74="","",VLOOKUP($A74,生徒情報入力!$A$9:$AA$158,16))</f>
        <v/>
      </c>
      <c r="AD74" s="896" t="str">
        <f>IF($A74="","",VLOOKUP($A74,生徒情報入力!$A$9:$AA$158,17))</f>
        <v/>
      </c>
      <c r="AE74" s="897"/>
      <c r="AF74" s="227"/>
      <c r="AG74" s="898" t="str">
        <f>IF($A74="","",VLOOKUP($A74,生徒情報入力!$A$9:$AA$158,19))</f>
        <v/>
      </c>
      <c r="AH74" s="898"/>
      <c r="AI74" s="898"/>
      <c r="AJ74" s="898"/>
      <c r="AK74" s="899"/>
      <c r="AL74" s="894" t="str">
        <f>IF($A74="","",VLOOKUP($A74,生徒情報入力!$A$9:$AA$158,20))</f>
        <v/>
      </c>
      <c r="AM74" s="895"/>
      <c r="AN74" s="895"/>
      <c r="AO74" s="895"/>
      <c r="AP74" s="895"/>
      <c r="AQ74" s="874" t="str">
        <f>IF($A74="","",VLOOKUP($A74,生徒情報入力!$A$9:$AA$158,21))</f>
        <v/>
      </c>
      <c r="AR74" s="875"/>
      <c r="AS74" s="876"/>
      <c r="AT74" s="877" t="str">
        <f>IF($A74="","",VLOOKUP($A74,生徒情報入力!$A$9:$AA$158,22))</f>
        <v/>
      </c>
      <c r="AU74" s="878"/>
      <c r="AV74" s="878"/>
      <c r="AW74" s="878"/>
      <c r="AX74" s="878"/>
      <c r="AY74" s="878"/>
      <c r="AZ74" s="878"/>
      <c r="BA74" s="878"/>
      <c r="BB74" s="878"/>
      <c r="BC74" s="878"/>
      <c r="BD74" s="878"/>
      <c r="BE74" s="879"/>
      <c r="BF74" s="880" t="str">
        <f>IF($A74="","",VLOOKUP($A74,生徒情報入力!$A$9:$AA$158,23))</f>
        <v/>
      </c>
      <c r="BG74" s="881"/>
      <c r="BH74" s="228" t="s">
        <v>1872</v>
      </c>
      <c r="BI74" s="882" t="str">
        <f>IF($A74="","",VLOOKUP($A74,生徒情報入力!$A$9:$AA$158,25))</f>
        <v/>
      </c>
      <c r="BJ74" s="882"/>
      <c r="BK74" s="229" t="s">
        <v>1873</v>
      </c>
      <c r="BL74" s="883" t="str">
        <f>IF($A74="","",VLOOKUP($A74,生徒情報入力!$A$9:$AA$158,27))</f>
        <v/>
      </c>
      <c r="BM74" s="883"/>
      <c r="BN74" s="230"/>
      <c r="BT74" s="200">
        <v>47</v>
      </c>
    </row>
    <row r="75" spans="1:72" s="194" customFormat="1" ht="27" customHeight="1">
      <c r="A75" s="890" t="str">
        <f t="shared" si="3"/>
        <v/>
      </c>
      <c r="B75" s="891"/>
      <c r="C75" s="215" t="str">
        <f>IF($A75="","",VLOOKUP($A75,生徒情報入力!$A$9:$AA$158,4))</f>
        <v/>
      </c>
      <c r="D75" s="892" t="str">
        <f>IF($A75="","",VLOOKUP($A75,生徒情報入力!$A$9:$AA$158,5))</f>
        <v/>
      </c>
      <c r="E75" s="892"/>
      <c r="F75" s="892"/>
      <c r="G75" s="892"/>
      <c r="H75" s="892"/>
      <c r="I75" s="892"/>
      <c r="J75" s="893"/>
      <c r="K75" s="234" t="str">
        <f>IF($A75="","",VLOOKUP($A75,生徒情報入力!$A$9:$AA$158,6))</f>
        <v/>
      </c>
      <c r="L75" s="235"/>
      <c r="M75" s="223" t="str">
        <f>IF($A75="","",VLOOKUP($A75,生徒情報入力!$A$9:$AA$158,7))</f>
        <v/>
      </c>
      <c r="N75" s="224" t="str">
        <f>IF($A75="","",VLOOKUP($A75,生徒情報入力!$A$9:$AA$158,8))</f>
        <v/>
      </c>
      <c r="O75" s="224" t="s">
        <v>6</v>
      </c>
      <c r="P75" s="224" t="str">
        <f>IF($A75="","",VLOOKUP($A75,生徒情報入力!$A$9:$AA$158,9))</f>
        <v/>
      </c>
      <c r="Q75" s="224" t="s">
        <v>6</v>
      </c>
      <c r="R75" s="224" t="str">
        <f>IF($A75="","",VLOOKUP($A75,生徒情報入力!$A$9:$AA$158,10))</f>
        <v/>
      </c>
      <c r="S75" s="234" t="str">
        <f>IF($A75="","",VLOOKUP($A75,生徒情報入力!$A$9:$AA$158,11))</f>
        <v/>
      </c>
      <c r="T75" s="235"/>
      <c r="U75" s="894" t="str">
        <f>IF($A75="","",VLOOKUP($A75,生徒情報入力!$A$9:$AA$158,12))</f>
        <v/>
      </c>
      <c r="V75" s="895"/>
      <c r="W75" s="895"/>
      <c r="X75" s="223" t="str">
        <f>IF($A75="","",VLOOKUP($A75,生徒情報入力!$A$9:$AA$158,13))</f>
        <v/>
      </c>
      <c r="Y75" s="224" t="str">
        <f>IF($A75="","",VLOOKUP($A75,生徒情報入力!$A$9:$AA$158,14))</f>
        <v/>
      </c>
      <c r="Z75" s="225" t="s">
        <v>6</v>
      </c>
      <c r="AA75" s="224" t="str">
        <f>IF($A75="","",VLOOKUP($A75,生徒情報入力!$A$9:$AA$158,15))</f>
        <v/>
      </c>
      <c r="AB75" s="224" t="s">
        <v>6</v>
      </c>
      <c r="AC75" s="226" t="str">
        <f>IF($A75="","",VLOOKUP($A75,生徒情報入力!$A$9:$AA$158,16))</f>
        <v/>
      </c>
      <c r="AD75" s="896" t="str">
        <f>IF($A75="","",VLOOKUP($A75,生徒情報入力!$A$9:$AA$158,17))</f>
        <v/>
      </c>
      <c r="AE75" s="897"/>
      <c r="AF75" s="227"/>
      <c r="AG75" s="898" t="str">
        <f>IF($A75="","",VLOOKUP($A75,生徒情報入力!$A$9:$AA$158,19))</f>
        <v/>
      </c>
      <c r="AH75" s="898"/>
      <c r="AI75" s="898"/>
      <c r="AJ75" s="898"/>
      <c r="AK75" s="899"/>
      <c r="AL75" s="894" t="str">
        <f>IF($A75="","",VLOOKUP($A75,生徒情報入力!$A$9:$AA$158,20))</f>
        <v/>
      </c>
      <c r="AM75" s="895"/>
      <c r="AN75" s="895"/>
      <c r="AO75" s="895"/>
      <c r="AP75" s="895"/>
      <c r="AQ75" s="874" t="str">
        <f>IF($A75="","",VLOOKUP($A75,生徒情報入力!$A$9:$AA$158,21))</f>
        <v/>
      </c>
      <c r="AR75" s="875"/>
      <c r="AS75" s="876"/>
      <c r="AT75" s="877" t="str">
        <f>IF($A75="","",VLOOKUP($A75,生徒情報入力!$A$9:$AA$158,22))</f>
        <v/>
      </c>
      <c r="AU75" s="878"/>
      <c r="AV75" s="878"/>
      <c r="AW75" s="878"/>
      <c r="AX75" s="878"/>
      <c r="AY75" s="878"/>
      <c r="AZ75" s="878"/>
      <c r="BA75" s="878"/>
      <c r="BB75" s="878"/>
      <c r="BC75" s="878"/>
      <c r="BD75" s="878"/>
      <c r="BE75" s="879"/>
      <c r="BF75" s="880" t="str">
        <f>IF($A75="","",VLOOKUP($A75,生徒情報入力!$A$9:$AA$158,23))</f>
        <v/>
      </c>
      <c r="BG75" s="881"/>
      <c r="BH75" s="228" t="s">
        <v>1872</v>
      </c>
      <c r="BI75" s="882" t="str">
        <f>IF($A75="","",VLOOKUP($A75,生徒情報入力!$A$9:$AA$158,25))</f>
        <v/>
      </c>
      <c r="BJ75" s="882"/>
      <c r="BK75" s="229" t="s">
        <v>1873</v>
      </c>
      <c r="BL75" s="883" t="str">
        <f>IF($A75="","",VLOOKUP($A75,生徒情報入力!$A$9:$AA$158,27))</f>
        <v/>
      </c>
      <c r="BM75" s="883"/>
      <c r="BN75" s="230"/>
      <c r="BT75" s="200">
        <v>48</v>
      </c>
    </row>
    <row r="76" spans="1:72" s="194" customFormat="1" ht="27" customHeight="1">
      <c r="A76" s="890" t="str">
        <f t="shared" si="3"/>
        <v/>
      </c>
      <c r="B76" s="891"/>
      <c r="C76" s="215" t="str">
        <f>IF($A76="","",VLOOKUP($A76,生徒情報入力!$A$9:$AA$158,4))</f>
        <v/>
      </c>
      <c r="D76" s="892" t="str">
        <f>IF($A76="","",VLOOKUP($A76,生徒情報入力!$A$9:$AA$158,5))</f>
        <v/>
      </c>
      <c r="E76" s="892"/>
      <c r="F76" s="892"/>
      <c r="G76" s="892"/>
      <c r="H76" s="892"/>
      <c r="I76" s="892"/>
      <c r="J76" s="893"/>
      <c r="K76" s="234" t="str">
        <f>IF($A76="","",VLOOKUP($A76,生徒情報入力!$A$9:$AA$158,6))</f>
        <v/>
      </c>
      <c r="L76" s="235"/>
      <c r="M76" s="223" t="str">
        <f>IF($A76="","",VLOOKUP($A76,生徒情報入力!$A$9:$AA$158,7))</f>
        <v/>
      </c>
      <c r="N76" s="224" t="str">
        <f>IF($A76="","",VLOOKUP($A76,生徒情報入力!$A$9:$AA$158,8))</f>
        <v/>
      </c>
      <c r="O76" s="224" t="s">
        <v>6</v>
      </c>
      <c r="P76" s="224" t="str">
        <f>IF($A76="","",VLOOKUP($A76,生徒情報入力!$A$9:$AA$158,9))</f>
        <v/>
      </c>
      <c r="Q76" s="224" t="s">
        <v>6</v>
      </c>
      <c r="R76" s="224" t="str">
        <f>IF($A76="","",VLOOKUP($A76,生徒情報入力!$A$9:$AA$158,10))</f>
        <v/>
      </c>
      <c r="S76" s="234" t="str">
        <f>IF($A76="","",VLOOKUP($A76,生徒情報入力!$A$9:$AA$158,11))</f>
        <v/>
      </c>
      <c r="T76" s="235"/>
      <c r="U76" s="894" t="str">
        <f>IF($A76="","",VLOOKUP($A76,生徒情報入力!$A$9:$AA$158,12))</f>
        <v/>
      </c>
      <c r="V76" s="895"/>
      <c r="W76" s="895"/>
      <c r="X76" s="223" t="str">
        <f>IF($A76="","",VLOOKUP($A76,生徒情報入力!$A$9:$AA$158,13))</f>
        <v/>
      </c>
      <c r="Y76" s="224" t="str">
        <f>IF($A76="","",VLOOKUP($A76,生徒情報入力!$A$9:$AA$158,14))</f>
        <v/>
      </c>
      <c r="Z76" s="225" t="s">
        <v>6</v>
      </c>
      <c r="AA76" s="224" t="str">
        <f>IF($A76="","",VLOOKUP($A76,生徒情報入力!$A$9:$AA$158,15))</f>
        <v/>
      </c>
      <c r="AB76" s="224" t="s">
        <v>6</v>
      </c>
      <c r="AC76" s="226" t="str">
        <f>IF($A76="","",VLOOKUP($A76,生徒情報入力!$A$9:$AA$158,16))</f>
        <v/>
      </c>
      <c r="AD76" s="896" t="str">
        <f>IF($A76="","",VLOOKUP($A76,生徒情報入力!$A$9:$AA$158,17))</f>
        <v/>
      </c>
      <c r="AE76" s="897"/>
      <c r="AF76" s="227"/>
      <c r="AG76" s="898" t="str">
        <f>IF($A76="","",VLOOKUP($A76,生徒情報入力!$A$9:$AA$158,19))</f>
        <v/>
      </c>
      <c r="AH76" s="898"/>
      <c r="AI76" s="898"/>
      <c r="AJ76" s="898"/>
      <c r="AK76" s="899"/>
      <c r="AL76" s="894" t="str">
        <f>IF($A76="","",VLOOKUP($A76,生徒情報入力!$A$9:$AA$158,20))</f>
        <v/>
      </c>
      <c r="AM76" s="895"/>
      <c r="AN76" s="895"/>
      <c r="AO76" s="895"/>
      <c r="AP76" s="895"/>
      <c r="AQ76" s="874" t="str">
        <f>IF($A76="","",VLOOKUP($A76,生徒情報入力!$A$9:$AA$158,21))</f>
        <v/>
      </c>
      <c r="AR76" s="875"/>
      <c r="AS76" s="876"/>
      <c r="AT76" s="877" t="str">
        <f>IF($A76="","",VLOOKUP($A76,生徒情報入力!$A$9:$AA$158,22))</f>
        <v/>
      </c>
      <c r="AU76" s="878"/>
      <c r="AV76" s="878"/>
      <c r="AW76" s="878"/>
      <c r="AX76" s="878"/>
      <c r="AY76" s="878"/>
      <c r="AZ76" s="878"/>
      <c r="BA76" s="878"/>
      <c r="BB76" s="878"/>
      <c r="BC76" s="878"/>
      <c r="BD76" s="878"/>
      <c r="BE76" s="879"/>
      <c r="BF76" s="880" t="str">
        <f>IF($A76="","",VLOOKUP($A76,生徒情報入力!$A$9:$AA$158,23))</f>
        <v/>
      </c>
      <c r="BG76" s="881"/>
      <c r="BH76" s="228" t="s">
        <v>1872</v>
      </c>
      <c r="BI76" s="882" t="str">
        <f>IF($A76="","",VLOOKUP($A76,生徒情報入力!$A$9:$AA$158,25))</f>
        <v/>
      </c>
      <c r="BJ76" s="882"/>
      <c r="BK76" s="229" t="s">
        <v>1873</v>
      </c>
      <c r="BL76" s="883" t="str">
        <f>IF($A76="","",VLOOKUP($A76,生徒情報入力!$A$9:$AA$158,27))</f>
        <v/>
      </c>
      <c r="BM76" s="883"/>
      <c r="BN76" s="230"/>
      <c r="BT76" s="200">
        <v>49</v>
      </c>
    </row>
    <row r="77" spans="1:72" s="194" customFormat="1" ht="27" customHeight="1">
      <c r="A77" s="890" t="str">
        <f t="shared" si="3"/>
        <v/>
      </c>
      <c r="B77" s="891"/>
      <c r="C77" s="215" t="str">
        <f>IF($A77="","",VLOOKUP($A77,生徒情報入力!$A$9:$AA$158,4))</f>
        <v/>
      </c>
      <c r="D77" s="892" t="str">
        <f>IF($A77="","",VLOOKUP($A77,生徒情報入力!$A$9:$AA$158,5))</f>
        <v/>
      </c>
      <c r="E77" s="892"/>
      <c r="F77" s="892"/>
      <c r="G77" s="892"/>
      <c r="H77" s="892"/>
      <c r="I77" s="892"/>
      <c r="J77" s="893"/>
      <c r="K77" s="234" t="str">
        <f>IF($A77="","",VLOOKUP($A77,生徒情報入力!$A$9:$AA$158,6))</f>
        <v/>
      </c>
      <c r="L77" s="235"/>
      <c r="M77" s="223" t="str">
        <f>IF($A77="","",VLOOKUP($A77,生徒情報入力!$A$9:$AA$158,7))</f>
        <v/>
      </c>
      <c r="N77" s="224" t="str">
        <f>IF($A77="","",VLOOKUP($A77,生徒情報入力!$A$9:$AA$158,8))</f>
        <v/>
      </c>
      <c r="O77" s="224" t="s">
        <v>6</v>
      </c>
      <c r="P77" s="224" t="str">
        <f>IF($A77="","",VLOOKUP($A77,生徒情報入力!$A$9:$AA$158,9))</f>
        <v/>
      </c>
      <c r="Q77" s="224" t="s">
        <v>6</v>
      </c>
      <c r="R77" s="224" t="str">
        <f>IF($A77="","",VLOOKUP($A77,生徒情報入力!$A$9:$AA$158,10))</f>
        <v/>
      </c>
      <c r="S77" s="234" t="str">
        <f>IF($A77="","",VLOOKUP($A77,生徒情報入力!$A$9:$AA$158,11))</f>
        <v/>
      </c>
      <c r="T77" s="235"/>
      <c r="U77" s="894" t="str">
        <f>IF($A77="","",VLOOKUP($A77,生徒情報入力!$A$9:$AA$158,12))</f>
        <v/>
      </c>
      <c r="V77" s="895"/>
      <c r="W77" s="895"/>
      <c r="X77" s="223" t="str">
        <f>IF($A77="","",VLOOKUP($A77,生徒情報入力!$A$9:$AA$158,13))</f>
        <v/>
      </c>
      <c r="Y77" s="224" t="str">
        <f>IF($A77="","",VLOOKUP($A77,生徒情報入力!$A$9:$AA$158,14))</f>
        <v/>
      </c>
      <c r="Z77" s="225" t="s">
        <v>6</v>
      </c>
      <c r="AA77" s="224" t="str">
        <f>IF($A77="","",VLOOKUP($A77,生徒情報入力!$A$9:$AA$158,15))</f>
        <v/>
      </c>
      <c r="AB77" s="224" t="s">
        <v>6</v>
      </c>
      <c r="AC77" s="226" t="str">
        <f>IF($A77="","",VLOOKUP($A77,生徒情報入力!$A$9:$AA$158,16))</f>
        <v/>
      </c>
      <c r="AD77" s="896" t="str">
        <f>IF($A77="","",VLOOKUP($A77,生徒情報入力!$A$9:$AA$158,17))</f>
        <v/>
      </c>
      <c r="AE77" s="897"/>
      <c r="AF77" s="227"/>
      <c r="AG77" s="898" t="str">
        <f>IF($A77="","",VLOOKUP($A77,生徒情報入力!$A$9:$AA$158,19))</f>
        <v/>
      </c>
      <c r="AH77" s="898"/>
      <c r="AI77" s="898"/>
      <c r="AJ77" s="898"/>
      <c r="AK77" s="899"/>
      <c r="AL77" s="894" t="str">
        <f>IF($A77="","",VLOOKUP($A77,生徒情報入力!$A$9:$AA$158,20))</f>
        <v/>
      </c>
      <c r="AM77" s="895"/>
      <c r="AN77" s="895"/>
      <c r="AO77" s="895"/>
      <c r="AP77" s="895"/>
      <c r="AQ77" s="874" t="str">
        <f>IF($A77="","",VLOOKUP($A77,生徒情報入力!$A$9:$AA$158,21))</f>
        <v/>
      </c>
      <c r="AR77" s="875"/>
      <c r="AS77" s="876"/>
      <c r="AT77" s="877" t="str">
        <f>IF($A77="","",VLOOKUP($A77,生徒情報入力!$A$9:$AA$158,22))</f>
        <v/>
      </c>
      <c r="AU77" s="878"/>
      <c r="AV77" s="878"/>
      <c r="AW77" s="878"/>
      <c r="AX77" s="878"/>
      <c r="AY77" s="878"/>
      <c r="AZ77" s="878"/>
      <c r="BA77" s="878"/>
      <c r="BB77" s="878"/>
      <c r="BC77" s="878"/>
      <c r="BD77" s="878"/>
      <c r="BE77" s="879"/>
      <c r="BF77" s="880" t="str">
        <f>IF($A77="","",VLOOKUP($A77,生徒情報入力!$A$9:$AA$158,23))</f>
        <v/>
      </c>
      <c r="BG77" s="881"/>
      <c r="BH77" s="228" t="s">
        <v>1872</v>
      </c>
      <c r="BI77" s="882" t="str">
        <f>IF($A77="","",VLOOKUP($A77,生徒情報入力!$A$9:$AA$158,25))</f>
        <v/>
      </c>
      <c r="BJ77" s="882"/>
      <c r="BK77" s="229" t="s">
        <v>1873</v>
      </c>
      <c r="BL77" s="883" t="str">
        <f>IF($A77="","",VLOOKUP($A77,生徒情報入力!$A$9:$AA$158,27))</f>
        <v/>
      </c>
      <c r="BM77" s="883"/>
      <c r="BN77" s="230"/>
      <c r="BT77" s="200">
        <v>50</v>
      </c>
    </row>
    <row r="78" spans="1:72" s="194" customFormat="1" ht="27" customHeight="1">
      <c r="A78" s="890" t="str">
        <f t="shared" si="3"/>
        <v/>
      </c>
      <c r="B78" s="891"/>
      <c r="C78" s="215" t="str">
        <f>IF($A78="","",VLOOKUP($A78,生徒情報入力!$A$9:$AA$158,4))</f>
        <v/>
      </c>
      <c r="D78" s="892" t="str">
        <f>IF($A78="","",VLOOKUP($A78,生徒情報入力!$A$9:$AA$158,5))</f>
        <v/>
      </c>
      <c r="E78" s="892"/>
      <c r="F78" s="892"/>
      <c r="G78" s="892"/>
      <c r="H78" s="892"/>
      <c r="I78" s="892"/>
      <c r="J78" s="893"/>
      <c r="K78" s="234" t="str">
        <f>IF($A78="","",VLOOKUP($A78,生徒情報入力!$A$9:$AA$158,6))</f>
        <v/>
      </c>
      <c r="L78" s="235"/>
      <c r="M78" s="223" t="str">
        <f>IF($A78="","",VLOOKUP($A78,生徒情報入力!$A$9:$AA$158,7))</f>
        <v/>
      </c>
      <c r="N78" s="224" t="str">
        <f>IF($A78="","",VLOOKUP($A78,生徒情報入力!$A$9:$AA$158,8))</f>
        <v/>
      </c>
      <c r="O78" s="224" t="s">
        <v>6</v>
      </c>
      <c r="P78" s="224" t="str">
        <f>IF($A78="","",VLOOKUP($A78,生徒情報入力!$A$9:$AA$158,9))</f>
        <v/>
      </c>
      <c r="Q78" s="224" t="s">
        <v>6</v>
      </c>
      <c r="R78" s="224" t="str">
        <f>IF($A78="","",VLOOKUP($A78,生徒情報入力!$A$9:$AA$158,10))</f>
        <v/>
      </c>
      <c r="S78" s="234" t="str">
        <f>IF($A78="","",VLOOKUP($A78,生徒情報入力!$A$9:$AA$158,11))</f>
        <v/>
      </c>
      <c r="T78" s="235"/>
      <c r="U78" s="894" t="str">
        <f>IF($A78="","",VLOOKUP($A78,生徒情報入力!$A$9:$AA$158,12))</f>
        <v/>
      </c>
      <c r="V78" s="895"/>
      <c r="W78" s="895"/>
      <c r="X78" s="223" t="str">
        <f>IF($A78="","",VLOOKUP($A78,生徒情報入力!$A$9:$AA$158,13))</f>
        <v/>
      </c>
      <c r="Y78" s="224" t="str">
        <f>IF($A78="","",VLOOKUP($A78,生徒情報入力!$A$9:$AA$158,14))</f>
        <v/>
      </c>
      <c r="Z78" s="225" t="s">
        <v>6</v>
      </c>
      <c r="AA78" s="224" t="str">
        <f>IF($A78="","",VLOOKUP($A78,生徒情報入力!$A$9:$AA$158,15))</f>
        <v/>
      </c>
      <c r="AB78" s="224" t="s">
        <v>6</v>
      </c>
      <c r="AC78" s="226" t="str">
        <f>IF($A78="","",VLOOKUP($A78,生徒情報入力!$A$9:$AA$158,16))</f>
        <v/>
      </c>
      <c r="AD78" s="896" t="str">
        <f>IF($A78="","",VLOOKUP($A78,生徒情報入力!$A$9:$AA$158,17))</f>
        <v/>
      </c>
      <c r="AE78" s="897"/>
      <c r="AF78" s="227"/>
      <c r="AG78" s="898" t="str">
        <f>IF($A78="","",VLOOKUP($A78,生徒情報入力!$A$9:$AA$158,19))</f>
        <v/>
      </c>
      <c r="AH78" s="898"/>
      <c r="AI78" s="898"/>
      <c r="AJ78" s="898"/>
      <c r="AK78" s="899"/>
      <c r="AL78" s="894" t="str">
        <f>IF($A78="","",VLOOKUP($A78,生徒情報入力!$A$9:$AA$158,20))</f>
        <v/>
      </c>
      <c r="AM78" s="895"/>
      <c r="AN78" s="895"/>
      <c r="AO78" s="895"/>
      <c r="AP78" s="895"/>
      <c r="AQ78" s="874" t="str">
        <f>IF($A78="","",VLOOKUP($A78,生徒情報入力!$A$9:$AA$158,21))</f>
        <v/>
      </c>
      <c r="AR78" s="875"/>
      <c r="AS78" s="876"/>
      <c r="AT78" s="877" t="str">
        <f>IF($A78="","",VLOOKUP($A78,生徒情報入力!$A$9:$AA$158,22))</f>
        <v/>
      </c>
      <c r="AU78" s="878"/>
      <c r="AV78" s="878"/>
      <c r="AW78" s="878"/>
      <c r="AX78" s="878"/>
      <c r="AY78" s="878"/>
      <c r="AZ78" s="878"/>
      <c r="BA78" s="878"/>
      <c r="BB78" s="878"/>
      <c r="BC78" s="878"/>
      <c r="BD78" s="878"/>
      <c r="BE78" s="879"/>
      <c r="BF78" s="880" t="str">
        <f>IF($A78="","",VLOOKUP($A78,生徒情報入力!$A$9:$AA$158,23))</f>
        <v/>
      </c>
      <c r="BG78" s="881"/>
      <c r="BH78" s="228" t="s">
        <v>1872</v>
      </c>
      <c r="BI78" s="882" t="str">
        <f>IF($A78="","",VLOOKUP($A78,生徒情報入力!$A$9:$AA$158,25))</f>
        <v/>
      </c>
      <c r="BJ78" s="882"/>
      <c r="BK78" s="229" t="s">
        <v>1873</v>
      </c>
      <c r="BL78" s="883" t="str">
        <f>IF($A78="","",VLOOKUP($A78,生徒情報入力!$A$9:$AA$158,27))</f>
        <v/>
      </c>
      <c r="BM78" s="883"/>
      <c r="BN78" s="230"/>
      <c r="BT78" s="200">
        <v>51</v>
      </c>
    </row>
    <row r="79" spans="1:72" s="194" customFormat="1" ht="27" customHeight="1">
      <c r="A79" s="890" t="str">
        <f t="shared" si="3"/>
        <v/>
      </c>
      <c r="B79" s="891"/>
      <c r="C79" s="215" t="str">
        <f>IF($A79="","",VLOOKUP($A79,生徒情報入力!$A$9:$AA$158,4))</f>
        <v/>
      </c>
      <c r="D79" s="892" t="str">
        <f>IF($A79="","",VLOOKUP($A79,生徒情報入力!$A$9:$AA$158,5))</f>
        <v/>
      </c>
      <c r="E79" s="892"/>
      <c r="F79" s="892"/>
      <c r="G79" s="892"/>
      <c r="H79" s="892"/>
      <c r="I79" s="892"/>
      <c r="J79" s="893"/>
      <c r="K79" s="234" t="str">
        <f>IF($A79="","",VLOOKUP($A79,生徒情報入力!$A$9:$AA$158,6))</f>
        <v/>
      </c>
      <c r="L79" s="235"/>
      <c r="M79" s="223" t="str">
        <f>IF($A79="","",VLOOKUP($A79,生徒情報入力!$A$9:$AA$158,7))</f>
        <v/>
      </c>
      <c r="N79" s="224" t="str">
        <f>IF($A79="","",VLOOKUP($A79,生徒情報入力!$A$9:$AA$158,8))</f>
        <v/>
      </c>
      <c r="O79" s="224" t="s">
        <v>6</v>
      </c>
      <c r="P79" s="224" t="str">
        <f>IF($A79="","",VLOOKUP($A79,生徒情報入力!$A$9:$AA$158,9))</f>
        <v/>
      </c>
      <c r="Q79" s="224" t="s">
        <v>6</v>
      </c>
      <c r="R79" s="224" t="str">
        <f>IF($A79="","",VLOOKUP($A79,生徒情報入力!$A$9:$AA$158,10))</f>
        <v/>
      </c>
      <c r="S79" s="234" t="str">
        <f>IF($A79="","",VLOOKUP($A79,生徒情報入力!$A$9:$AA$158,11))</f>
        <v/>
      </c>
      <c r="T79" s="235"/>
      <c r="U79" s="894" t="str">
        <f>IF($A79="","",VLOOKUP($A79,生徒情報入力!$A$9:$AA$158,12))</f>
        <v/>
      </c>
      <c r="V79" s="895"/>
      <c r="W79" s="895"/>
      <c r="X79" s="223" t="str">
        <f>IF($A79="","",VLOOKUP($A79,生徒情報入力!$A$9:$AA$158,13))</f>
        <v/>
      </c>
      <c r="Y79" s="224" t="str">
        <f>IF($A79="","",VLOOKUP($A79,生徒情報入力!$A$9:$AA$158,14))</f>
        <v/>
      </c>
      <c r="Z79" s="225" t="s">
        <v>6</v>
      </c>
      <c r="AA79" s="224" t="str">
        <f>IF($A79="","",VLOOKUP($A79,生徒情報入力!$A$9:$AA$158,15))</f>
        <v/>
      </c>
      <c r="AB79" s="224" t="s">
        <v>6</v>
      </c>
      <c r="AC79" s="226" t="str">
        <f>IF($A79="","",VLOOKUP($A79,生徒情報入力!$A$9:$AA$158,16))</f>
        <v/>
      </c>
      <c r="AD79" s="896" t="str">
        <f>IF($A79="","",VLOOKUP($A79,生徒情報入力!$A$9:$AA$158,17))</f>
        <v/>
      </c>
      <c r="AE79" s="897"/>
      <c r="AF79" s="227"/>
      <c r="AG79" s="898" t="str">
        <f>IF($A79="","",VLOOKUP($A79,生徒情報入力!$A$9:$AA$158,19))</f>
        <v/>
      </c>
      <c r="AH79" s="898"/>
      <c r="AI79" s="898"/>
      <c r="AJ79" s="898"/>
      <c r="AK79" s="899"/>
      <c r="AL79" s="894" t="str">
        <f>IF($A79="","",VLOOKUP($A79,生徒情報入力!$A$9:$AA$158,20))</f>
        <v/>
      </c>
      <c r="AM79" s="895"/>
      <c r="AN79" s="895"/>
      <c r="AO79" s="895"/>
      <c r="AP79" s="895"/>
      <c r="AQ79" s="874" t="str">
        <f>IF($A79="","",VLOOKUP($A79,生徒情報入力!$A$9:$AA$158,21))</f>
        <v/>
      </c>
      <c r="AR79" s="875"/>
      <c r="AS79" s="876"/>
      <c r="AT79" s="877" t="str">
        <f>IF($A79="","",VLOOKUP($A79,生徒情報入力!$A$9:$AA$158,22))</f>
        <v/>
      </c>
      <c r="AU79" s="878"/>
      <c r="AV79" s="878"/>
      <c r="AW79" s="878"/>
      <c r="AX79" s="878"/>
      <c r="AY79" s="878"/>
      <c r="AZ79" s="878"/>
      <c r="BA79" s="878"/>
      <c r="BB79" s="878"/>
      <c r="BC79" s="878"/>
      <c r="BD79" s="878"/>
      <c r="BE79" s="879"/>
      <c r="BF79" s="880" t="str">
        <f>IF($A79="","",VLOOKUP($A79,生徒情報入力!$A$9:$AA$158,23))</f>
        <v/>
      </c>
      <c r="BG79" s="881"/>
      <c r="BH79" s="228" t="s">
        <v>1872</v>
      </c>
      <c r="BI79" s="882" t="str">
        <f>IF($A79="","",VLOOKUP($A79,生徒情報入力!$A$9:$AA$158,25))</f>
        <v/>
      </c>
      <c r="BJ79" s="882"/>
      <c r="BK79" s="229" t="s">
        <v>1873</v>
      </c>
      <c r="BL79" s="883" t="str">
        <f>IF($A79="","",VLOOKUP($A79,生徒情報入力!$A$9:$AA$158,27))</f>
        <v/>
      </c>
      <c r="BM79" s="883"/>
      <c r="BN79" s="230"/>
      <c r="BT79" s="200">
        <v>52</v>
      </c>
    </row>
    <row r="80" spans="1:72" s="194" customFormat="1" ht="27" customHeight="1">
      <c r="A80" s="890" t="str">
        <f t="shared" si="3"/>
        <v/>
      </c>
      <c r="B80" s="891"/>
      <c r="C80" s="215" t="str">
        <f>IF($A80="","",VLOOKUP($A80,生徒情報入力!$A$9:$AA$158,4))</f>
        <v/>
      </c>
      <c r="D80" s="892" t="str">
        <f>IF($A80="","",VLOOKUP($A80,生徒情報入力!$A$9:$AA$158,5))</f>
        <v/>
      </c>
      <c r="E80" s="892"/>
      <c r="F80" s="892"/>
      <c r="G80" s="892"/>
      <c r="H80" s="892"/>
      <c r="I80" s="892"/>
      <c r="J80" s="893"/>
      <c r="K80" s="234" t="str">
        <f>IF($A80="","",VLOOKUP($A80,生徒情報入力!$A$9:$AA$158,6))</f>
        <v/>
      </c>
      <c r="L80" s="235"/>
      <c r="M80" s="223" t="str">
        <f>IF($A80="","",VLOOKUP($A80,生徒情報入力!$A$9:$AA$158,7))</f>
        <v/>
      </c>
      <c r="N80" s="224" t="str">
        <f>IF($A80="","",VLOOKUP($A80,生徒情報入力!$A$9:$AA$158,8))</f>
        <v/>
      </c>
      <c r="O80" s="224" t="s">
        <v>6</v>
      </c>
      <c r="P80" s="224" t="str">
        <f>IF($A80="","",VLOOKUP($A80,生徒情報入力!$A$9:$AA$158,9))</f>
        <v/>
      </c>
      <c r="Q80" s="224" t="s">
        <v>6</v>
      </c>
      <c r="R80" s="224" t="str">
        <f>IF($A80="","",VLOOKUP($A80,生徒情報入力!$A$9:$AA$158,10))</f>
        <v/>
      </c>
      <c r="S80" s="234" t="str">
        <f>IF($A80="","",VLOOKUP($A80,生徒情報入力!$A$9:$AA$158,11))</f>
        <v/>
      </c>
      <c r="T80" s="235"/>
      <c r="U80" s="894" t="str">
        <f>IF($A80="","",VLOOKUP($A80,生徒情報入力!$A$9:$AA$158,12))</f>
        <v/>
      </c>
      <c r="V80" s="895"/>
      <c r="W80" s="895"/>
      <c r="X80" s="223" t="str">
        <f>IF($A80="","",VLOOKUP($A80,生徒情報入力!$A$9:$AA$158,13))</f>
        <v/>
      </c>
      <c r="Y80" s="224" t="str">
        <f>IF($A80="","",VLOOKUP($A80,生徒情報入力!$A$9:$AA$158,14))</f>
        <v/>
      </c>
      <c r="Z80" s="225" t="s">
        <v>6</v>
      </c>
      <c r="AA80" s="224" t="str">
        <f>IF($A80="","",VLOOKUP($A80,生徒情報入力!$A$9:$AA$158,15))</f>
        <v/>
      </c>
      <c r="AB80" s="224" t="s">
        <v>6</v>
      </c>
      <c r="AC80" s="226" t="str">
        <f>IF($A80="","",VLOOKUP($A80,生徒情報入力!$A$9:$AA$158,16))</f>
        <v/>
      </c>
      <c r="AD80" s="896" t="str">
        <f>IF($A80="","",VLOOKUP($A80,生徒情報入力!$A$9:$AA$158,17))</f>
        <v/>
      </c>
      <c r="AE80" s="897"/>
      <c r="AF80" s="227"/>
      <c r="AG80" s="898" t="str">
        <f>IF($A80="","",VLOOKUP($A80,生徒情報入力!$A$9:$AA$158,19))</f>
        <v/>
      </c>
      <c r="AH80" s="898"/>
      <c r="AI80" s="898"/>
      <c r="AJ80" s="898"/>
      <c r="AK80" s="899"/>
      <c r="AL80" s="894" t="str">
        <f>IF($A80="","",VLOOKUP($A80,生徒情報入力!$A$9:$AA$158,20))</f>
        <v/>
      </c>
      <c r="AM80" s="895"/>
      <c r="AN80" s="895"/>
      <c r="AO80" s="895"/>
      <c r="AP80" s="895"/>
      <c r="AQ80" s="874" t="str">
        <f>IF($A80="","",VLOOKUP($A80,生徒情報入力!$A$9:$AA$158,21))</f>
        <v/>
      </c>
      <c r="AR80" s="875"/>
      <c r="AS80" s="876"/>
      <c r="AT80" s="877" t="str">
        <f>IF($A80="","",VLOOKUP($A80,生徒情報入力!$A$9:$AA$158,22))</f>
        <v/>
      </c>
      <c r="AU80" s="878"/>
      <c r="AV80" s="878"/>
      <c r="AW80" s="878"/>
      <c r="AX80" s="878"/>
      <c r="AY80" s="878"/>
      <c r="AZ80" s="878"/>
      <c r="BA80" s="878"/>
      <c r="BB80" s="878"/>
      <c r="BC80" s="878"/>
      <c r="BD80" s="878"/>
      <c r="BE80" s="879"/>
      <c r="BF80" s="880" t="str">
        <f>IF($A80="","",VLOOKUP($A80,生徒情報入力!$A$9:$AA$158,23))</f>
        <v/>
      </c>
      <c r="BG80" s="881"/>
      <c r="BH80" s="228" t="s">
        <v>1872</v>
      </c>
      <c r="BI80" s="882" t="str">
        <f>IF($A80="","",VLOOKUP($A80,生徒情報入力!$A$9:$AA$158,25))</f>
        <v/>
      </c>
      <c r="BJ80" s="882"/>
      <c r="BK80" s="229" t="s">
        <v>1873</v>
      </c>
      <c r="BL80" s="883" t="str">
        <f>IF($A80="","",VLOOKUP($A80,生徒情報入力!$A$9:$AA$158,27))</f>
        <v/>
      </c>
      <c r="BM80" s="883"/>
      <c r="BN80" s="230"/>
      <c r="BT80" s="200">
        <v>53</v>
      </c>
    </row>
    <row r="81" spans="1:72" s="194" customFormat="1" ht="27" customHeight="1">
      <c r="A81" s="890" t="str">
        <f t="shared" si="3"/>
        <v/>
      </c>
      <c r="B81" s="891"/>
      <c r="C81" s="215" t="str">
        <f>IF($A81="","",VLOOKUP($A81,生徒情報入力!$A$9:$AA$158,4))</f>
        <v/>
      </c>
      <c r="D81" s="892" t="str">
        <f>IF($A81="","",VLOOKUP($A81,生徒情報入力!$A$9:$AA$158,5))</f>
        <v/>
      </c>
      <c r="E81" s="892"/>
      <c r="F81" s="892"/>
      <c r="G81" s="892"/>
      <c r="H81" s="892"/>
      <c r="I81" s="892"/>
      <c r="J81" s="893"/>
      <c r="K81" s="234" t="str">
        <f>IF($A81="","",VLOOKUP($A81,生徒情報入力!$A$9:$AA$158,6))</f>
        <v/>
      </c>
      <c r="L81" s="235"/>
      <c r="M81" s="223" t="str">
        <f>IF($A81="","",VLOOKUP($A81,生徒情報入力!$A$9:$AA$158,7))</f>
        <v/>
      </c>
      <c r="N81" s="224" t="str">
        <f>IF($A81="","",VLOOKUP($A81,生徒情報入力!$A$9:$AA$158,8))</f>
        <v/>
      </c>
      <c r="O81" s="224" t="s">
        <v>6</v>
      </c>
      <c r="P81" s="224" t="str">
        <f>IF($A81="","",VLOOKUP($A81,生徒情報入力!$A$9:$AA$158,9))</f>
        <v/>
      </c>
      <c r="Q81" s="224" t="s">
        <v>6</v>
      </c>
      <c r="R81" s="224" t="str">
        <f>IF($A81="","",VLOOKUP($A81,生徒情報入力!$A$9:$AA$158,10))</f>
        <v/>
      </c>
      <c r="S81" s="234" t="str">
        <f>IF($A81="","",VLOOKUP($A81,生徒情報入力!$A$9:$AA$158,11))</f>
        <v/>
      </c>
      <c r="T81" s="235"/>
      <c r="U81" s="894" t="str">
        <f>IF($A81="","",VLOOKUP($A81,生徒情報入力!$A$9:$AA$158,12))</f>
        <v/>
      </c>
      <c r="V81" s="895"/>
      <c r="W81" s="895"/>
      <c r="X81" s="223" t="str">
        <f>IF($A81="","",VLOOKUP($A81,生徒情報入力!$A$9:$AA$158,13))</f>
        <v/>
      </c>
      <c r="Y81" s="224" t="str">
        <f>IF($A81="","",VLOOKUP($A81,生徒情報入力!$A$9:$AA$158,14))</f>
        <v/>
      </c>
      <c r="Z81" s="225" t="s">
        <v>6</v>
      </c>
      <c r="AA81" s="224" t="str">
        <f>IF($A81="","",VLOOKUP($A81,生徒情報入力!$A$9:$AA$158,15))</f>
        <v/>
      </c>
      <c r="AB81" s="224" t="s">
        <v>6</v>
      </c>
      <c r="AC81" s="226" t="str">
        <f>IF($A81="","",VLOOKUP($A81,生徒情報入力!$A$9:$AA$158,16))</f>
        <v/>
      </c>
      <c r="AD81" s="896" t="str">
        <f>IF($A81="","",VLOOKUP($A81,生徒情報入力!$A$9:$AA$158,17))</f>
        <v/>
      </c>
      <c r="AE81" s="897"/>
      <c r="AF81" s="227"/>
      <c r="AG81" s="898" t="str">
        <f>IF($A81="","",VLOOKUP($A81,生徒情報入力!$A$9:$AA$158,19))</f>
        <v/>
      </c>
      <c r="AH81" s="898"/>
      <c r="AI81" s="898"/>
      <c r="AJ81" s="898"/>
      <c r="AK81" s="899"/>
      <c r="AL81" s="894" t="str">
        <f>IF($A81="","",VLOOKUP($A81,生徒情報入力!$A$9:$AA$158,20))</f>
        <v/>
      </c>
      <c r="AM81" s="895"/>
      <c r="AN81" s="895"/>
      <c r="AO81" s="895"/>
      <c r="AP81" s="895"/>
      <c r="AQ81" s="874" t="str">
        <f>IF($A81="","",VLOOKUP($A81,生徒情報入力!$A$9:$AA$158,21))</f>
        <v/>
      </c>
      <c r="AR81" s="875"/>
      <c r="AS81" s="876"/>
      <c r="AT81" s="877" t="str">
        <f>IF($A81="","",VLOOKUP($A81,生徒情報入力!$A$9:$AA$158,22))</f>
        <v/>
      </c>
      <c r="AU81" s="878"/>
      <c r="AV81" s="878"/>
      <c r="AW81" s="878"/>
      <c r="AX81" s="878"/>
      <c r="AY81" s="878"/>
      <c r="AZ81" s="878"/>
      <c r="BA81" s="878"/>
      <c r="BB81" s="878"/>
      <c r="BC81" s="878"/>
      <c r="BD81" s="878"/>
      <c r="BE81" s="879"/>
      <c r="BF81" s="880" t="str">
        <f>IF($A81="","",VLOOKUP($A81,生徒情報入力!$A$9:$AA$158,23))</f>
        <v/>
      </c>
      <c r="BG81" s="881"/>
      <c r="BH81" s="228" t="s">
        <v>1872</v>
      </c>
      <c r="BI81" s="882" t="str">
        <f>IF($A81="","",VLOOKUP($A81,生徒情報入力!$A$9:$AA$158,25))</f>
        <v/>
      </c>
      <c r="BJ81" s="882"/>
      <c r="BK81" s="229" t="s">
        <v>1873</v>
      </c>
      <c r="BL81" s="883" t="str">
        <f>IF($A81="","",VLOOKUP($A81,生徒情報入力!$A$9:$AA$158,27))</f>
        <v/>
      </c>
      <c r="BM81" s="883"/>
      <c r="BN81" s="230"/>
      <c r="BT81" s="200">
        <v>54</v>
      </c>
    </row>
    <row r="82" spans="1:72" s="194" customFormat="1" ht="27" customHeight="1">
      <c r="A82" s="890" t="str">
        <f t="shared" si="3"/>
        <v/>
      </c>
      <c r="B82" s="891"/>
      <c r="C82" s="215" t="str">
        <f>IF($A82="","",VLOOKUP($A82,生徒情報入力!$A$9:$AA$158,4))</f>
        <v/>
      </c>
      <c r="D82" s="892" t="str">
        <f>IF($A82="","",VLOOKUP($A82,生徒情報入力!$A$9:$AA$158,5))</f>
        <v/>
      </c>
      <c r="E82" s="892"/>
      <c r="F82" s="892"/>
      <c r="G82" s="892"/>
      <c r="H82" s="892"/>
      <c r="I82" s="892"/>
      <c r="J82" s="893"/>
      <c r="K82" s="234" t="str">
        <f>IF($A82="","",VLOOKUP($A82,生徒情報入力!$A$9:$AA$158,6))</f>
        <v/>
      </c>
      <c r="L82" s="235"/>
      <c r="M82" s="223" t="str">
        <f>IF($A82="","",VLOOKUP($A82,生徒情報入力!$A$9:$AA$158,7))</f>
        <v/>
      </c>
      <c r="N82" s="224" t="str">
        <f>IF($A82="","",VLOOKUP($A82,生徒情報入力!$A$9:$AA$158,8))</f>
        <v/>
      </c>
      <c r="O82" s="224" t="s">
        <v>6</v>
      </c>
      <c r="P82" s="224" t="str">
        <f>IF($A82="","",VLOOKUP($A82,生徒情報入力!$A$9:$AA$158,9))</f>
        <v/>
      </c>
      <c r="Q82" s="224" t="s">
        <v>6</v>
      </c>
      <c r="R82" s="224" t="str">
        <f>IF($A82="","",VLOOKUP($A82,生徒情報入力!$A$9:$AA$158,10))</f>
        <v/>
      </c>
      <c r="S82" s="234" t="str">
        <f>IF($A82="","",VLOOKUP($A82,生徒情報入力!$A$9:$AA$158,11))</f>
        <v/>
      </c>
      <c r="T82" s="235"/>
      <c r="U82" s="894" t="str">
        <f>IF($A82="","",VLOOKUP($A82,生徒情報入力!$A$9:$AA$158,12))</f>
        <v/>
      </c>
      <c r="V82" s="895"/>
      <c r="W82" s="895"/>
      <c r="X82" s="223" t="str">
        <f>IF($A82="","",VLOOKUP($A82,生徒情報入力!$A$9:$AA$158,13))</f>
        <v/>
      </c>
      <c r="Y82" s="224" t="str">
        <f>IF($A82="","",VLOOKUP($A82,生徒情報入力!$A$9:$AA$158,14))</f>
        <v/>
      </c>
      <c r="Z82" s="225" t="s">
        <v>6</v>
      </c>
      <c r="AA82" s="224" t="str">
        <f>IF($A82="","",VLOOKUP($A82,生徒情報入力!$A$9:$AA$158,15))</f>
        <v/>
      </c>
      <c r="AB82" s="224" t="s">
        <v>6</v>
      </c>
      <c r="AC82" s="226" t="str">
        <f>IF($A82="","",VLOOKUP($A82,生徒情報入力!$A$9:$AA$158,16))</f>
        <v/>
      </c>
      <c r="AD82" s="896" t="str">
        <f>IF($A82="","",VLOOKUP($A82,生徒情報入力!$A$9:$AA$158,17))</f>
        <v/>
      </c>
      <c r="AE82" s="897"/>
      <c r="AF82" s="227"/>
      <c r="AG82" s="898" t="str">
        <f>IF($A82="","",VLOOKUP($A82,生徒情報入力!$A$9:$AA$158,19))</f>
        <v/>
      </c>
      <c r="AH82" s="898"/>
      <c r="AI82" s="898"/>
      <c r="AJ82" s="898"/>
      <c r="AK82" s="899"/>
      <c r="AL82" s="894" t="str">
        <f>IF($A82="","",VLOOKUP($A82,生徒情報入力!$A$9:$AA$158,20))</f>
        <v/>
      </c>
      <c r="AM82" s="895"/>
      <c r="AN82" s="895"/>
      <c r="AO82" s="895"/>
      <c r="AP82" s="895"/>
      <c r="AQ82" s="874" t="str">
        <f>IF($A82="","",VLOOKUP($A82,生徒情報入力!$A$9:$AA$158,21))</f>
        <v/>
      </c>
      <c r="AR82" s="875"/>
      <c r="AS82" s="876"/>
      <c r="AT82" s="877" t="str">
        <f>IF($A82="","",VLOOKUP($A82,生徒情報入力!$A$9:$AA$158,22))</f>
        <v/>
      </c>
      <c r="AU82" s="878"/>
      <c r="AV82" s="878"/>
      <c r="AW82" s="878"/>
      <c r="AX82" s="878"/>
      <c r="AY82" s="878"/>
      <c r="AZ82" s="878"/>
      <c r="BA82" s="878"/>
      <c r="BB82" s="878"/>
      <c r="BC82" s="878"/>
      <c r="BD82" s="878"/>
      <c r="BE82" s="879"/>
      <c r="BF82" s="880" t="str">
        <f>IF($A82="","",VLOOKUP($A82,生徒情報入力!$A$9:$AA$158,23))</f>
        <v/>
      </c>
      <c r="BG82" s="881"/>
      <c r="BH82" s="228" t="s">
        <v>1872</v>
      </c>
      <c r="BI82" s="882" t="str">
        <f>IF($A82="","",VLOOKUP($A82,生徒情報入力!$A$9:$AA$158,25))</f>
        <v/>
      </c>
      <c r="BJ82" s="882"/>
      <c r="BK82" s="229" t="s">
        <v>1873</v>
      </c>
      <c r="BL82" s="883" t="str">
        <f>IF($A82="","",VLOOKUP($A82,生徒情報入力!$A$9:$AA$158,27))</f>
        <v/>
      </c>
      <c r="BM82" s="883"/>
      <c r="BN82" s="230"/>
      <c r="BT82" s="200">
        <v>55</v>
      </c>
    </row>
    <row r="83" spans="1:72" s="194" customFormat="1" ht="27" customHeight="1">
      <c r="A83" s="890" t="str">
        <f t="shared" si="3"/>
        <v/>
      </c>
      <c r="B83" s="891"/>
      <c r="C83" s="215" t="str">
        <f>IF($A83="","",VLOOKUP($A83,生徒情報入力!$A$9:$AA$158,4))</f>
        <v/>
      </c>
      <c r="D83" s="892" t="str">
        <f>IF($A83="","",VLOOKUP($A83,生徒情報入力!$A$9:$AA$158,5))</f>
        <v/>
      </c>
      <c r="E83" s="892"/>
      <c r="F83" s="892"/>
      <c r="G83" s="892"/>
      <c r="H83" s="892"/>
      <c r="I83" s="892"/>
      <c r="J83" s="893"/>
      <c r="K83" s="234" t="str">
        <f>IF($A83="","",VLOOKUP($A83,生徒情報入力!$A$9:$AA$158,6))</f>
        <v/>
      </c>
      <c r="L83" s="235"/>
      <c r="M83" s="223" t="str">
        <f>IF($A83="","",VLOOKUP($A83,生徒情報入力!$A$9:$AA$158,7))</f>
        <v/>
      </c>
      <c r="N83" s="224" t="str">
        <f>IF($A83="","",VLOOKUP($A83,生徒情報入力!$A$9:$AA$158,8))</f>
        <v/>
      </c>
      <c r="O83" s="224" t="s">
        <v>6</v>
      </c>
      <c r="P83" s="224" t="str">
        <f>IF($A83="","",VLOOKUP($A83,生徒情報入力!$A$9:$AA$158,9))</f>
        <v/>
      </c>
      <c r="Q83" s="224" t="s">
        <v>6</v>
      </c>
      <c r="R83" s="224" t="str">
        <f>IF($A83="","",VLOOKUP($A83,生徒情報入力!$A$9:$AA$158,10))</f>
        <v/>
      </c>
      <c r="S83" s="234" t="str">
        <f>IF($A83="","",VLOOKUP($A83,生徒情報入力!$A$9:$AA$158,11))</f>
        <v/>
      </c>
      <c r="T83" s="235"/>
      <c r="U83" s="894" t="str">
        <f>IF($A83="","",VLOOKUP($A83,生徒情報入力!$A$9:$AA$158,12))</f>
        <v/>
      </c>
      <c r="V83" s="895"/>
      <c r="W83" s="895"/>
      <c r="X83" s="223" t="str">
        <f>IF($A83="","",VLOOKUP($A83,生徒情報入力!$A$9:$AA$158,13))</f>
        <v/>
      </c>
      <c r="Y83" s="224" t="str">
        <f>IF($A83="","",VLOOKUP($A83,生徒情報入力!$A$9:$AA$158,14))</f>
        <v/>
      </c>
      <c r="Z83" s="225" t="s">
        <v>6</v>
      </c>
      <c r="AA83" s="224" t="str">
        <f>IF($A83="","",VLOOKUP($A83,生徒情報入力!$A$9:$AA$158,15))</f>
        <v/>
      </c>
      <c r="AB83" s="224" t="s">
        <v>6</v>
      </c>
      <c r="AC83" s="226" t="str">
        <f>IF($A83="","",VLOOKUP($A83,生徒情報入力!$A$9:$AA$158,16))</f>
        <v/>
      </c>
      <c r="AD83" s="896" t="str">
        <f>IF($A83="","",VLOOKUP($A83,生徒情報入力!$A$9:$AA$158,17))</f>
        <v/>
      </c>
      <c r="AE83" s="897"/>
      <c r="AF83" s="227"/>
      <c r="AG83" s="898" t="str">
        <f>IF($A83="","",VLOOKUP($A83,生徒情報入力!$A$9:$AA$158,19))</f>
        <v/>
      </c>
      <c r="AH83" s="898"/>
      <c r="AI83" s="898"/>
      <c r="AJ83" s="898"/>
      <c r="AK83" s="899"/>
      <c r="AL83" s="894" t="str">
        <f>IF($A83="","",VLOOKUP($A83,生徒情報入力!$A$9:$AA$158,20))</f>
        <v/>
      </c>
      <c r="AM83" s="895"/>
      <c r="AN83" s="895"/>
      <c r="AO83" s="895"/>
      <c r="AP83" s="895"/>
      <c r="AQ83" s="874" t="str">
        <f>IF($A83="","",VLOOKUP($A83,生徒情報入力!$A$9:$AA$158,21))</f>
        <v/>
      </c>
      <c r="AR83" s="875"/>
      <c r="AS83" s="876"/>
      <c r="AT83" s="877" t="str">
        <f>IF($A83="","",VLOOKUP($A83,生徒情報入力!$A$9:$AA$158,22))</f>
        <v/>
      </c>
      <c r="AU83" s="878"/>
      <c r="AV83" s="878"/>
      <c r="AW83" s="878"/>
      <c r="AX83" s="878"/>
      <c r="AY83" s="878"/>
      <c r="AZ83" s="878"/>
      <c r="BA83" s="878"/>
      <c r="BB83" s="878"/>
      <c r="BC83" s="878"/>
      <c r="BD83" s="878"/>
      <c r="BE83" s="879"/>
      <c r="BF83" s="880" t="str">
        <f>IF($A83="","",VLOOKUP($A83,生徒情報入力!$A$9:$AA$158,23))</f>
        <v/>
      </c>
      <c r="BG83" s="881"/>
      <c r="BH83" s="228" t="s">
        <v>1872</v>
      </c>
      <c r="BI83" s="882" t="str">
        <f>IF($A83="","",VLOOKUP($A83,生徒情報入力!$A$9:$AA$158,25))</f>
        <v/>
      </c>
      <c r="BJ83" s="882"/>
      <c r="BK83" s="229" t="s">
        <v>1873</v>
      </c>
      <c r="BL83" s="883" t="str">
        <f>IF($A83="","",VLOOKUP($A83,生徒情報入力!$A$9:$AA$158,27))</f>
        <v/>
      </c>
      <c r="BM83" s="883"/>
      <c r="BN83" s="230"/>
      <c r="BT83" s="200">
        <v>56</v>
      </c>
    </row>
    <row r="84" spans="1:72" s="194" customFormat="1" ht="27" customHeight="1">
      <c r="A84" s="890" t="str">
        <f t="shared" si="3"/>
        <v/>
      </c>
      <c r="B84" s="891"/>
      <c r="C84" s="215" t="str">
        <f>IF($A84="","",VLOOKUP($A84,生徒情報入力!$A$9:$AA$158,4))</f>
        <v/>
      </c>
      <c r="D84" s="892" t="str">
        <f>IF($A84="","",VLOOKUP($A84,生徒情報入力!$A$9:$AA$158,5))</f>
        <v/>
      </c>
      <c r="E84" s="892"/>
      <c r="F84" s="892"/>
      <c r="G84" s="892"/>
      <c r="H84" s="892"/>
      <c r="I84" s="892"/>
      <c r="J84" s="893"/>
      <c r="K84" s="234" t="str">
        <f>IF($A84="","",VLOOKUP($A84,生徒情報入力!$A$9:$AA$158,6))</f>
        <v/>
      </c>
      <c r="L84" s="235"/>
      <c r="M84" s="223" t="str">
        <f>IF($A84="","",VLOOKUP($A84,生徒情報入力!$A$9:$AA$158,7))</f>
        <v/>
      </c>
      <c r="N84" s="224" t="str">
        <f>IF($A84="","",VLOOKUP($A84,生徒情報入力!$A$9:$AA$158,8))</f>
        <v/>
      </c>
      <c r="O84" s="224" t="s">
        <v>6</v>
      </c>
      <c r="P84" s="224" t="str">
        <f>IF($A84="","",VLOOKUP($A84,生徒情報入力!$A$9:$AA$158,9))</f>
        <v/>
      </c>
      <c r="Q84" s="224" t="s">
        <v>6</v>
      </c>
      <c r="R84" s="224" t="str">
        <f>IF($A84="","",VLOOKUP($A84,生徒情報入力!$A$9:$AA$158,10))</f>
        <v/>
      </c>
      <c r="S84" s="234" t="str">
        <f>IF($A84="","",VLOOKUP($A84,生徒情報入力!$A$9:$AA$158,11))</f>
        <v/>
      </c>
      <c r="T84" s="235"/>
      <c r="U84" s="894" t="str">
        <f>IF($A84="","",VLOOKUP($A84,生徒情報入力!$A$9:$AA$158,12))</f>
        <v/>
      </c>
      <c r="V84" s="895"/>
      <c r="W84" s="895"/>
      <c r="X84" s="223" t="str">
        <f>IF($A84="","",VLOOKUP($A84,生徒情報入力!$A$9:$AA$158,13))</f>
        <v/>
      </c>
      <c r="Y84" s="224" t="str">
        <f>IF($A84="","",VLOOKUP($A84,生徒情報入力!$A$9:$AA$158,14))</f>
        <v/>
      </c>
      <c r="Z84" s="225" t="s">
        <v>6</v>
      </c>
      <c r="AA84" s="224" t="str">
        <f>IF($A84="","",VLOOKUP($A84,生徒情報入力!$A$9:$AA$158,15))</f>
        <v/>
      </c>
      <c r="AB84" s="224" t="s">
        <v>6</v>
      </c>
      <c r="AC84" s="226" t="str">
        <f>IF($A84="","",VLOOKUP($A84,生徒情報入力!$A$9:$AA$158,16))</f>
        <v/>
      </c>
      <c r="AD84" s="896" t="str">
        <f>IF($A84="","",VLOOKUP($A84,生徒情報入力!$A$9:$AA$158,17))</f>
        <v/>
      </c>
      <c r="AE84" s="897"/>
      <c r="AF84" s="227"/>
      <c r="AG84" s="898" t="str">
        <f>IF($A84="","",VLOOKUP($A84,生徒情報入力!$A$9:$AA$158,19))</f>
        <v/>
      </c>
      <c r="AH84" s="898"/>
      <c r="AI84" s="898"/>
      <c r="AJ84" s="898"/>
      <c r="AK84" s="899"/>
      <c r="AL84" s="894" t="str">
        <f>IF($A84="","",VLOOKUP($A84,生徒情報入力!$A$9:$AA$158,20))</f>
        <v/>
      </c>
      <c r="AM84" s="895"/>
      <c r="AN84" s="895"/>
      <c r="AO84" s="895"/>
      <c r="AP84" s="895"/>
      <c r="AQ84" s="874" t="str">
        <f>IF($A84="","",VLOOKUP($A84,生徒情報入力!$A$9:$AA$158,21))</f>
        <v/>
      </c>
      <c r="AR84" s="875"/>
      <c r="AS84" s="876"/>
      <c r="AT84" s="877" t="str">
        <f>IF($A84="","",VLOOKUP($A84,生徒情報入力!$A$9:$AA$158,22))</f>
        <v/>
      </c>
      <c r="AU84" s="878"/>
      <c r="AV84" s="878"/>
      <c r="AW84" s="878"/>
      <c r="AX84" s="878"/>
      <c r="AY84" s="878"/>
      <c r="AZ84" s="878"/>
      <c r="BA84" s="878"/>
      <c r="BB84" s="878"/>
      <c r="BC84" s="878"/>
      <c r="BD84" s="878"/>
      <c r="BE84" s="879"/>
      <c r="BF84" s="880" t="str">
        <f>IF($A84="","",VLOOKUP($A84,生徒情報入力!$A$9:$AA$158,23))</f>
        <v/>
      </c>
      <c r="BG84" s="881"/>
      <c r="BH84" s="228" t="s">
        <v>1872</v>
      </c>
      <c r="BI84" s="882" t="str">
        <f>IF($A84="","",VLOOKUP($A84,生徒情報入力!$A$9:$AA$158,25))</f>
        <v/>
      </c>
      <c r="BJ84" s="882"/>
      <c r="BK84" s="229" t="s">
        <v>1873</v>
      </c>
      <c r="BL84" s="883" t="str">
        <f>IF($A84="","",VLOOKUP($A84,生徒情報入力!$A$9:$AA$158,27))</f>
        <v/>
      </c>
      <c r="BM84" s="883"/>
      <c r="BN84" s="230"/>
      <c r="BT84" s="200">
        <v>57</v>
      </c>
    </row>
    <row r="85" spans="1:72" s="194" customFormat="1" ht="27" customHeight="1">
      <c r="A85" s="890" t="str">
        <f t="shared" si="3"/>
        <v/>
      </c>
      <c r="B85" s="891"/>
      <c r="C85" s="215" t="str">
        <f>IF($A85="","",VLOOKUP($A85,生徒情報入力!$A$9:$AA$158,4))</f>
        <v/>
      </c>
      <c r="D85" s="892" t="str">
        <f>IF($A85="","",VLOOKUP($A85,生徒情報入力!$A$9:$AA$158,5))</f>
        <v/>
      </c>
      <c r="E85" s="892"/>
      <c r="F85" s="892"/>
      <c r="G85" s="892"/>
      <c r="H85" s="892"/>
      <c r="I85" s="892"/>
      <c r="J85" s="893"/>
      <c r="K85" s="234" t="str">
        <f>IF($A85="","",VLOOKUP($A85,生徒情報入力!$A$9:$AA$158,6))</f>
        <v/>
      </c>
      <c r="L85" s="235"/>
      <c r="M85" s="223" t="str">
        <f>IF($A85="","",VLOOKUP($A85,生徒情報入力!$A$9:$AA$158,7))</f>
        <v/>
      </c>
      <c r="N85" s="224" t="str">
        <f>IF($A85="","",VLOOKUP($A85,生徒情報入力!$A$9:$AA$158,8))</f>
        <v/>
      </c>
      <c r="O85" s="224" t="s">
        <v>6</v>
      </c>
      <c r="P85" s="224" t="str">
        <f>IF($A85="","",VLOOKUP($A85,生徒情報入力!$A$9:$AA$158,9))</f>
        <v/>
      </c>
      <c r="Q85" s="224" t="s">
        <v>6</v>
      </c>
      <c r="R85" s="224" t="str">
        <f>IF($A85="","",VLOOKUP($A85,生徒情報入力!$A$9:$AA$158,10))</f>
        <v/>
      </c>
      <c r="S85" s="234" t="str">
        <f>IF($A85="","",VLOOKUP($A85,生徒情報入力!$A$9:$AA$158,11))</f>
        <v/>
      </c>
      <c r="T85" s="235"/>
      <c r="U85" s="894" t="str">
        <f>IF($A85="","",VLOOKUP($A85,生徒情報入力!$A$9:$AA$158,12))</f>
        <v/>
      </c>
      <c r="V85" s="895"/>
      <c r="W85" s="895"/>
      <c r="X85" s="223" t="str">
        <f>IF($A85="","",VLOOKUP($A85,生徒情報入力!$A$9:$AA$158,13))</f>
        <v/>
      </c>
      <c r="Y85" s="224" t="str">
        <f>IF($A85="","",VLOOKUP($A85,生徒情報入力!$A$9:$AA$158,14))</f>
        <v/>
      </c>
      <c r="Z85" s="225" t="s">
        <v>6</v>
      </c>
      <c r="AA85" s="224" t="str">
        <f>IF($A85="","",VLOOKUP($A85,生徒情報入力!$A$9:$AA$158,15))</f>
        <v/>
      </c>
      <c r="AB85" s="224" t="s">
        <v>6</v>
      </c>
      <c r="AC85" s="226" t="str">
        <f>IF($A85="","",VLOOKUP($A85,生徒情報入力!$A$9:$AA$158,16))</f>
        <v/>
      </c>
      <c r="AD85" s="896" t="str">
        <f>IF($A85="","",VLOOKUP($A85,生徒情報入力!$A$9:$AA$158,17))</f>
        <v/>
      </c>
      <c r="AE85" s="897"/>
      <c r="AF85" s="227"/>
      <c r="AG85" s="898" t="str">
        <f>IF($A85="","",VLOOKUP($A85,生徒情報入力!$A$9:$AA$158,19))</f>
        <v/>
      </c>
      <c r="AH85" s="898"/>
      <c r="AI85" s="898"/>
      <c r="AJ85" s="898"/>
      <c r="AK85" s="899"/>
      <c r="AL85" s="894" t="str">
        <f>IF($A85="","",VLOOKUP($A85,生徒情報入力!$A$9:$AA$158,20))</f>
        <v/>
      </c>
      <c r="AM85" s="895"/>
      <c r="AN85" s="895"/>
      <c r="AO85" s="895"/>
      <c r="AP85" s="895"/>
      <c r="AQ85" s="874" t="str">
        <f>IF($A85="","",VLOOKUP($A85,生徒情報入力!$A$9:$AA$158,21))</f>
        <v/>
      </c>
      <c r="AR85" s="875"/>
      <c r="AS85" s="876"/>
      <c r="AT85" s="877" t="str">
        <f>IF($A85="","",VLOOKUP($A85,生徒情報入力!$A$9:$AA$158,22))</f>
        <v/>
      </c>
      <c r="AU85" s="878"/>
      <c r="AV85" s="878"/>
      <c r="AW85" s="878"/>
      <c r="AX85" s="878"/>
      <c r="AY85" s="878"/>
      <c r="AZ85" s="878"/>
      <c r="BA85" s="878"/>
      <c r="BB85" s="878"/>
      <c r="BC85" s="878"/>
      <c r="BD85" s="878"/>
      <c r="BE85" s="879"/>
      <c r="BF85" s="880" t="str">
        <f>IF($A85="","",VLOOKUP($A85,生徒情報入力!$A$9:$AA$158,23))</f>
        <v/>
      </c>
      <c r="BG85" s="881"/>
      <c r="BH85" s="228" t="s">
        <v>1872</v>
      </c>
      <c r="BI85" s="882" t="str">
        <f>IF($A85="","",VLOOKUP($A85,生徒情報入力!$A$9:$AA$158,25))</f>
        <v/>
      </c>
      <c r="BJ85" s="882"/>
      <c r="BK85" s="229" t="s">
        <v>1873</v>
      </c>
      <c r="BL85" s="883" t="str">
        <f>IF($A85="","",VLOOKUP($A85,生徒情報入力!$A$9:$AA$158,27))</f>
        <v/>
      </c>
      <c r="BM85" s="883"/>
      <c r="BN85" s="230"/>
      <c r="BT85" s="200">
        <v>58</v>
      </c>
    </row>
    <row r="86" spans="1:72" s="194" customFormat="1" ht="27" customHeight="1">
      <c r="A86" s="890" t="str">
        <f t="shared" si="3"/>
        <v/>
      </c>
      <c r="B86" s="891"/>
      <c r="C86" s="215" t="str">
        <f>IF($A86="","",VLOOKUP($A86,生徒情報入力!$A$9:$AA$158,4))</f>
        <v/>
      </c>
      <c r="D86" s="892" t="str">
        <f>IF($A86="","",VLOOKUP($A86,生徒情報入力!$A$9:$AA$158,5))</f>
        <v/>
      </c>
      <c r="E86" s="892"/>
      <c r="F86" s="892"/>
      <c r="G86" s="892"/>
      <c r="H86" s="892"/>
      <c r="I86" s="892"/>
      <c r="J86" s="893"/>
      <c r="K86" s="234" t="str">
        <f>IF($A86="","",VLOOKUP($A86,生徒情報入力!$A$9:$AA$158,6))</f>
        <v/>
      </c>
      <c r="L86" s="235"/>
      <c r="M86" s="223" t="str">
        <f>IF($A86="","",VLOOKUP($A86,生徒情報入力!$A$9:$AA$158,7))</f>
        <v/>
      </c>
      <c r="N86" s="224" t="str">
        <f>IF($A86="","",VLOOKUP($A86,生徒情報入力!$A$9:$AA$158,8))</f>
        <v/>
      </c>
      <c r="O86" s="224" t="s">
        <v>6</v>
      </c>
      <c r="P86" s="224" t="str">
        <f>IF($A86="","",VLOOKUP($A86,生徒情報入力!$A$9:$AA$158,9))</f>
        <v/>
      </c>
      <c r="Q86" s="224" t="s">
        <v>6</v>
      </c>
      <c r="R86" s="224" t="str">
        <f>IF($A86="","",VLOOKUP($A86,生徒情報入力!$A$9:$AA$158,10))</f>
        <v/>
      </c>
      <c r="S86" s="234" t="str">
        <f>IF($A86="","",VLOOKUP($A86,生徒情報入力!$A$9:$AA$158,11))</f>
        <v/>
      </c>
      <c r="T86" s="235"/>
      <c r="U86" s="894" t="str">
        <f>IF($A86="","",VLOOKUP($A86,生徒情報入力!$A$9:$AA$158,12))</f>
        <v/>
      </c>
      <c r="V86" s="895"/>
      <c r="W86" s="895"/>
      <c r="X86" s="223" t="str">
        <f>IF($A86="","",VLOOKUP($A86,生徒情報入力!$A$9:$AA$158,13))</f>
        <v/>
      </c>
      <c r="Y86" s="224" t="str">
        <f>IF($A86="","",VLOOKUP($A86,生徒情報入力!$A$9:$AA$158,14))</f>
        <v/>
      </c>
      <c r="Z86" s="225" t="s">
        <v>6</v>
      </c>
      <c r="AA86" s="224" t="str">
        <f>IF($A86="","",VLOOKUP($A86,生徒情報入力!$A$9:$AA$158,15))</f>
        <v/>
      </c>
      <c r="AB86" s="224" t="s">
        <v>6</v>
      </c>
      <c r="AC86" s="226" t="str">
        <f>IF($A86="","",VLOOKUP($A86,生徒情報入力!$A$9:$AA$158,16))</f>
        <v/>
      </c>
      <c r="AD86" s="896" t="str">
        <f>IF($A86="","",VLOOKUP($A86,生徒情報入力!$A$9:$AA$158,17))</f>
        <v/>
      </c>
      <c r="AE86" s="897"/>
      <c r="AF86" s="227"/>
      <c r="AG86" s="898" t="str">
        <f>IF($A86="","",VLOOKUP($A86,生徒情報入力!$A$9:$AA$158,19))</f>
        <v/>
      </c>
      <c r="AH86" s="898"/>
      <c r="AI86" s="898"/>
      <c r="AJ86" s="898"/>
      <c r="AK86" s="899"/>
      <c r="AL86" s="894" t="str">
        <f>IF($A86="","",VLOOKUP($A86,生徒情報入力!$A$9:$AA$158,20))</f>
        <v/>
      </c>
      <c r="AM86" s="895"/>
      <c r="AN86" s="895"/>
      <c r="AO86" s="895"/>
      <c r="AP86" s="895"/>
      <c r="AQ86" s="874" t="str">
        <f>IF($A86="","",VLOOKUP($A86,生徒情報入力!$A$9:$AA$158,21))</f>
        <v/>
      </c>
      <c r="AR86" s="875"/>
      <c r="AS86" s="876"/>
      <c r="AT86" s="877" t="str">
        <f>IF($A86="","",VLOOKUP($A86,生徒情報入力!$A$9:$AA$158,22))</f>
        <v/>
      </c>
      <c r="AU86" s="878"/>
      <c r="AV86" s="878"/>
      <c r="AW86" s="878"/>
      <c r="AX86" s="878"/>
      <c r="AY86" s="878"/>
      <c r="AZ86" s="878"/>
      <c r="BA86" s="878"/>
      <c r="BB86" s="878"/>
      <c r="BC86" s="878"/>
      <c r="BD86" s="878"/>
      <c r="BE86" s="879"/>
      <c r="BF86" s="880" t="str">
        <f>IF($A86="","",VLOOKUP($A86,生徒情報入力!$A$9:$AA$158,23))</f>
        <v/>
      </c>
      <c r="BG86" s="881"/>
      <c r="BH86" s="228" t="s">
        <v>1872</v>
      </c>
      <c r="BI86" s="882" t="str">
        <f>IF($A86="","",VLOOKUP($A86,生徒情報入力!$A$9:$AA$158,25))</f>
        <v/>
      </c>
      <c r="BJ86" s="882"/>
      <c r="BK86" s="229" t="s">
        <v>1873</v>
      </c>
      <c r="BL86" s="883" t="str">
        <f>IF($A86="","",VLOOKUP($A86,生徒情報入力!$A$9:$AA$158,27))</f>
        <v/>
      </c>
      <c r="BM86" s="883"/>
      <c r="BN86" s="230"/>
      <c r="BT86" s="200">
        <v>59</v>
      </c>
    </row>
    <row r="87" spans="1:72" s="194" customFormat="1" ht="27" customHeight="1">
      <c r="A87" s="890" t="str">
        <f t="shared" si="3"/>
        <v/>
      </c>
      <c r="B87" s="891"/>
      <c r="C87" s="215" t="str">
        <f>IF($A87="","",VLOOKUP($A87,生徒情報入力!$A$9:$AA$158,4))</f>
        <v/>
      </c>
      <c r="D87" s="892" t="str">
        <f>IF($A87="","",VLOOKUP($A87,生徒情報入力!$A$9:$AA$158,5))</f>
        <v/>
      </c>
      <c r="E87" s="892"/>
      <c r="F87" s="892"/>
      <c r="G87" s="892"/>
      <c r="H87" s="892"/>
      <c r="I87" s="892"/>
      <c r="J87" s="893"/>
      <c r="K87" s="234" t="str">
        <f>IF($A87="","",VLOOKUP($A87,生徒情報入力!$A$9:$AA$158,6))</f>
        <v/>
      </c>
      <c r="L87" s="235"/>
      <c r="M87" s="223" t="str">
        <f>IF($A87="","",VLOOKUP($A87,生徒情報入力!$A$9:$AA$158,7))</f>
        <v/>
      </c>
      <c r="N87" s="224" t="str">
        <f>IF($A87="","",VLOOKUP($A87,生徒情報入力!$A$9:$AA$158,8))</f>
        <v/>
      </c>
      <c r="O87" s="224" t="s">
        <v>6</v>
      </c>
      <c r="P87" s="224" t="str">
        <f>IF($A87="","",VLOOKUP($A87,生徒情報入力!$A$9:$AA$158,9))</f>
        <v/>
      </c>
      <c r="Q87" s="224" t="s">
        <v>6</v>
      </c>
      <c r="R87" s="224" t="str">
        <f>IF($A87="","",VLOOKUP($A87,生徒情報入力!$A$9:$AA$158,10))</f>
        <v/>
      </c>
      <c r="S87" s="234" t="str">
        <f>IF($A87="","",VLOOKUP($A87,生徒情報入力!$A$9:$AA$158,11))</f>
        <v/>
      </c>
      <c r="T87" s="235"/>
      <c r="U87" s="894" t="str">
        <f>IF($A87="","",VLOOKUP($A87,生徒情報入力!$A$9:$AA$158,12))</f>
        <v/>
      </c>
      <c r="V87" s="895"/>
      <c r="W87" s="895"/>
      <c r="X87" s="223" t="str">
        <f>IF($A87="","",VLOOKUP($A87,生徒情報入力!$A$9:$AA$158,13))</f>
        <v/>
      </c>
      <c r="Y87" s="224" t="str">
        <f>IF($A87="","",VLOOKUP($A87,生徒情報入力!$A$9:$AA$158,14))</f>
        <v/>
      </c>
      <c r="Z87" s="225" t="s">
        <v>6</v>
      </c>
      <c r="AA87" s="224" t="str">
        <f>IF($A87="","",VLOOKUP($A87,生徒情報入力!$A$9:$AA$158,15))</f>
        <v/>
      </c>
      <c r="AB87" s="224" t="s">
        <v>6</v>
      </c>
      <c r="AC87" s="226" t="str">
        <f>IF($A87="","",VLOOKUP($A87,生徒情報入力!$A$9:$AA$158,16))</f>
        <v/>
      </c>
      <c r="AD87" s="896" t="str">
        <f>IF($A87="","",VLOOKUP($A87,生徒情報入力!$A$9:$AA$158,17))</f>
        <v/>
      </c>
      <c r="AE87" s="897"/>
      <c r="AF87" s="227"/>
      <c r="AG87" s="898" t="str">
        <f>IF($A87="","",VLOOKUP($A87,生徒情報入力!$A$9:$AA$158,19))</f>
        <v/>
      </c>
      <c r="AH87" s="898"/>
      <c r="AI87" s="898"/>
      <c r="AJ87" s="898"/>
      <c r="AK87" s="899"/>
      <c r="AL87" s="894" t="str">
        <f>IF($A87="","",VLOOKUP($A87,生徒情報入力!$A$9:$AA$158,20))</f>
        <v/>
      </c>
      <c r="AM87" s="895"/>
      <c r="AN87" s="895"/>
      <c r="AO87" s="895"/>
      <c r="AP87" s="895"/>
      <c r="AQ87" s="874" t="str">
        <f>IF($A87="","",VLOOKUP($A87,生徒情報入力!$A$9:$AA$158,21))</f>
        <v/>
      </c>
      <c r="AR87" s="875"/>
      <c r="AS87" s="876"/>
      <c r="AT87" s="877" t="str">
        <f>IF($A87="","",VLOOKUP($A87,生徒情報入力!$A$9:$AA$158,22))</f>
        <v/>
      </c>
      <c r="AU87" s="878"/>
      <c r="AV87" s="878"/>
      <c r="AW87" s="878"/>
      <c r="AX87" s="878"/>
      <c r="AY87" s="878"/>
      <c r="AZ87" s="878"/>
      <c r="BA87" s="878"/>
      <c r="BB87" s="878"/>
      <c r="BC87" s="878"/>
      <c r="BD87" s="878"/>
      <c r="BE87" s="879"/>
      <c r="BF87" s="880" t="str">
        <f>IF($A87="","",VLOOKUP($A87,生徒情報入力!$A$9:$AA$158,23))</f>
        <v/>
      </c>
      <c r="BG87" s="881"/>
      <c r="BH87" s="228" t="s">
        <v>1872</v>
      </c>
      <c r="BI87" s="882" t="str">
        <f>IF($A87="","",VLOOKUP($A87,生徒情報入力!$A$9:$AA$158,25))</f>
        <v/>
      </c>
      <c r="BJ87" s="882"/>
      <c r="BK87" s="229" t="s">
        <v>1873</v>
      </c>
      <c r="BL87" s="883" t="str">
        <f>IF($A87="","",VLOOKUP($A87,生徒情報入力!$A$9:$AA$158,27))</f>
        <v/>
      </c>
      <c r="BM87" s="883"/>
      <c r="BN87" s="230"/>
      <c r="BT87" s="200">
        <v>60</v>
      </c>
    </row>
    <row r="88" spans="1:72" s="194" customFormat="1" ht="15.75" customHeight="1">
      <c r="A88" s="199"/>
      <c r="B88" s="199"/>
      <c r="C88" s="199"/>
      <c r="D88" s="199"/>
      <c r="E88" s="232"/>
      <c r="F88" s="232" t="s">
        <v>2745</v>
      </c>
      <c r="G88" s="232"/>
      <c r="H88" s="232"/>
      <c r="I88" s="232"/>
      <c r="J88" s="232"/>
      <c r="K88" s="232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232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T88" s="200"/>
    </row>
    <row r="89" spans="1:72" s="194" customFormat="1" ht="15.75" customHeight="1">
      <c r="A89" s="199"/>
      <c r="B89" s="199"/>
      <c r="C89" s="199"/>
      <c r="D89" s="199"/>
      <c r="E89" s="232"/>
      <c r="F89" s="232" t="s">
        <v>2746</v>
      </c>
      <c r="G89" s="232"/>
      <c r="H89" s="232"/>
      <c r="I89" s="232"/>
      <c r="J89" s="232"/>
      <c r="K89" s="232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T89" s="200"/>
    </row>
  </sheetData>
  <sheetProtection password="F282" sheet="1" objects="1" scenarios="1"/>
  <mergeCells count="794">
    <mergeCell ref="AQ87:AS87"/>
    <mergeCell ref="AT87:BE87"/>
    <mergeCell ref="BF87:BG87"/>
    <mergeCell ref="BI87:BJ87"/>
    <mergeCell ref="BL87:BM87"/>
    <mergeCell ref="A87:B87"/>
    <mergeCell ref="D87:J87"/>
    <mergeCell ref="U87:W87"/>
    <mergeCell ref="AD87:AE87"/>
    <mergeCell ref="AG87:AK87"/>
    <mergeCell ref="AL87:AP87"/>
    <mergeCell ref="AL86:AP86"/>
    <mergeCell ref="AQ86:AS86"/>
    <mergeCell ref="AT86:BE86"/>
    <mergeCell ref="BF86:BG86"/>
    <mergeCell ref="BI86:BJ86"/>
    <mergeCell ref="BL86:BM86"/>
    <mergeCell ref="AQ85:AS85"/>
    <mergeCell ref="AT85:BE85"/>
    <mergeCell ref="BF85:BG85"/>
    <mergeCell ref="BI85:BJ85"/>
    <mergeCell ref="BL85:BM85"/>
    <mergeCell ref="AL85:AP85"/>
    <mergeCell ref="A86:B86"/>
    <mergeCell ref="D86:J86"/>
    <mergeCell ref="U86:W86"/>
    <mergeCell ref="AD86:AE86"/>
    <mergeCell ref="AG86:AK86"/>
    <mergeCell ref="A85:B85"/>
    <mergeCell ref="D85:J85"/>
    <mergeCell ref="U85:W85"/>
    <mergeCell ref="AD85:AE85"/>
    <mergeCell ref="AG85:AK85"/>
    <mergeCell ref="AL84:AP84"/>
    <mergeCell ref="AQ84:AS84"/>
    <mergeCell ref="AT84:BE84"/>
    <mergeCell ref="BF84:BG84"/>
    <mergeCell ref="BI84:BJ84"/>
    <mergeCell ref="BL84:BM84"/>
    <mergeCell ref="AQ83:AS83"/>
    <mergeCell ref="AT83:BE83"/>
    <mergeCell ref="BF83:BG83"/>
    <mergeCell ref="BI83:BJ83"/>
    <mergeCell ref="BL83:BM83"/>
    <mergeCell ref="AL83:AP83"/>
    <mergeCell ref="A84:B84"/>
    <mergeCell ref="D84:J84"/>
    <mergeCell ref="U84:W84"/>
    <mergeCell ref="AD84:AE84"/>
    <mergeCell ref="AG84:AK84"/>
    <mergeCell ref="A83:B83"/>
    <mergeCell ref="D83:J83"/>
    <mergeCell ref="U83:W83"/>
    <mergeCell ref="AD83:AE83"/>
    <mergeCell ref="AG83:AK83"/>
    <mergeCell ref="AL82:AP82"/>
    <mergeCell ref="AQ82:AS82"/>
    <mergeCell ref="AT82:BE82"/>
    <mergeCell ref="BF82:BG82"/>
    <mergeCell ref="BI82:BJ82"/>
    <mergeCell ref="BL82:BM82"/>
    <mergeCell ref="AQ81:AS81"/>
    <mergeCell ref="AT81:BE81"/>
    <mergeCell ref="BF81:BG81"/>
    <mergeCell ref="BI81:BJ81"/>
    <mergeCell ref="BL81:BM81"/>
    <mergeCell ref="AL81:AP81"/>
    <mergeCell ref="A82:B82"/>
    <mergeCell ref="D82:J82"/>
    <mergeCell ref="U82:W82"/>
    <mergeCell ref="AD82:AE82"/>
    <mergeCell ref="AG82:AK82"/>
    <mergeCell ref="A81:B81"/>
    <mergeCell ref="D81:J81"/>
    <mergeCell ref="U81:W81"/>
    <mergeCell ref="AD81:AE81"/>
    <mergeCell ref="AG81:AK81"/>
    <mergeCell ref="AL80:AP80"/>
    <mergeCell ref="AQ80:AS80"/>
    <mergeCell ref="AT80:BE80"/>
    <mergeCell ref="BF80:BG80"/>
    <mergeCell ref="BI80:BJ80"/>
    <mergeCell ref="BL80:BM80"/>
    <mergeCell ref="AQ79:AS79"/>
    <mergeCell ref="AT79:BE79"/>
    <mergeCell ref="BF79:BG79"/>
    <mergeCell ref="BI79:BJ79"/>
    <mergeCell ref="BL79:BM79"/>
    <mergeCell ref="AL79:AP79"/>
    <mergeCell ref="A80:B80"/>
    <mergeCell ref="D80:J80"/>
    <mergeCell ref="U80:W80"/>
    <mergeCell ref="AD80:AE80"/>
    <mergeCell ref="AG80:AK80"/>
    <mergeCell ref="A79:B79"/>
    <mergeCell ref="D79:J79"/>
    <mergeCell ref="U79:W79"/>
    <mergeCell ref="AD79:AE79"/>
    <mergeCell ref="AG79:AK79"/>
    <mergeCell ref="AL78:AP78"/>
    <mergeCell ref="AQ78:AS78"/>
    <mergeCell ref="AT78:BE78"/>
    <mergeCell ref="BF78:BG78"/>
    <mergeCell ref="BI78:BJ78"/>
    <mergeCell ref="BL78:BM78"/>
    <mergeCell ref="AQ77:AS77"/>
    <mergeCell ref="AT77:BE77"/>
    <mergeCell ref="BF77:BG77"/>
    <mergeCell ref="BI77:BJ77"/>
    <mergeCell ref="BL77:BM77"/>
    <mergeCell ref="AL77:AP77"/>
    <mergeCell ref="A78:B78"/>
    <mergeCell ref="D78:J78"/>
    <mergeCell ref="U78:W78"/>
    <mergeCell ref="AD78:AE78"/>
    <mergeCell ref="AG78:AK78"/>
    <mergeCell ref="A77:B77"/>
    <mergeCell ref="D77:J77"/>
    <mergeCell ref="U77:W77"/>
    <mergeCell ref="AD77:AE77"/>
    <mergeCell ref="AG77:AK77"/>
    <mergeCell ref="AL76:AP76"/>
    <mergeCell ref="AQ76:AS76"/>
    <mergeCell ref="AT76:BE76"/>
    <mergeCell ref="BF76:BG76"/>
    <mergeCell ref="BI76:BJ76"/>
    <mergeCell ref="BL76:BM76"/>
    <mergeCell ref="AQ75:AS75"/>
    <mergeCell ref="AT75:BE75"/>
    <mergeCell ref="BF75:BG75"/>
    <mergeCell ref="BI75:BJ75"/>
    <mergeCell ref="BL75:BM75"/>
    <mergeCell ref="AL75:AP75"/>
    <mergeCell ref="A76:B76"/>
    <mergeCell ref="D76:J76"/>
    <mergeCell ref="U76:W76"/>
    <mergeCell ref="AD76:AE76"/>
    <mergeCell ref="AG76:AK76"/>
    <mergeCell ref="A75:B75"/>
    <mergeCell ref="D75:J75"/>
    <mergeCell ref="U75:W75"/>
    <mergeCell ref="AD75:AE75"/>
    <mergeCell ref="AG75:AK75"/>
    <mergeCell ref="AL74:AP74"/>
    <mergeCell ref="AQ74:AS74"/>
    <mergeCell ref="AT74:BE74"/>
    <mergeCell ref="BF74:BG74"/>
    <mergeCell ref="BI74:BJ74"/>
    <mergeCell ref="BL74:BM74"/>
    <mergeCell ref="AQ73:AS73"/>
    <mergeCell ref="AT73:BE73"/>
    <mergeCell ref="BF73:BG73"/>
    <mergeCell ref="BI73:BJ73"/>
    <mergeCell ref="BL73:BM73"/>
    <mergeCell ref="AL73:AP73"/>
    <mergeCell ref="A74:B74"/>
    <mergeCell ref="D74:J74"/>
    <mergeCell ref="U74:W74"/>
    <mergeCell ref="AD74:AE74"/>
    <mergeCell ref="AG74:AK74"/>
    <mergeCell ref="A73:B73"/>
    <mergeCell ref="D73:J73"/>
    <mergeCell ref="U73:W73"/>
    <mergeCell ref="AD73:AE73"/>
    <mergeCell ref="AG73:AK73"/>
    <mergeCell ref="AQ71:AS72"/>
    <mergeCell ref="AT71:BE72"/>
    <mergeCell ref="BF71:BN72"/>
    <mergeCell ref="U72:W72"/>
    <mergeCell ref="X72:AC72"/>
    <mergeCell ref="AD72:AK72"/>
    <mergeCell ref="AX70:BB70"/>
    <mergeCell ref="BC70:BN70"/>
    <mergeCell ref="AP70:AR70"/>
    <mergeCell ref="AT70:AV70"/>
    <mergeCell ref="A71:B72"/>
    <mergeCell ref="C71:J72"/>
    <mergeCell ref="K71:L72"/>
    <mergeCell ref="M71:R72"/>
    <mergeCell ref="S71:T72"/>
    <mergeCell ref="U71:W71"/>
    <mergeCell ref="X71:AC71"/>
    <mergeCell ref="AD71:AK71"/>
    <mergeCell ref="A70:C70"/>
    <mergeCell ref="E70:AC70"/>
    <mergeCell ref="AG70:AJ70"/>
    <mergeCell ref="AK70:AN70"/>
    <mergeCell ref="AL71:AP72"/>
    <mergeCell ref="AE69:AJ69"/>
    <mergeCell ref="AK69:AV69"/>
    <mergeCell ref="AW69:BB69"/>
    <mergeCell ref="BC69:BF69"/>
    <mergeCell ref="BG69:BI69"/>
    <mergeCell ref="BK69:BN69"/>
    <mergeCell ref="AQ65:AS65"/>
    <mergeCell ref="AT65:BE65"/>
    <mergeCell ref="BF65:BG65"/>
    <mergeCell ref="BI65:BJ65"/>
    <mergeCell ref="BL65:BM65"/>
    <mergeCell ref="AL65:AP65"/>
    <mergeCell ref="D68:E68"/>
    <mergeCell ref="G68:H68"/>
    <mergeCell ref="J68:K68"/>
    <mergeCell ref="U68:Y68"/>
    <mergeCell ref="A65:B65"/>
    <mergeCell ref="D65:J65"/>
    <mergeCell ref="S65:T65"/>
    <mergeCell ref="AD65:AE65"/>
    <mergeCell ref="AG65:AK65"/>
    <mergeCell ref="AL64:AP64"/>
    <mergeCell ref="AQ64:AS64"/>
    <mergeCell ref="AT64:BE64"/>
    <mergeCell ref="BF64:BG64"/>
    <mergeCell ref="BI64:BJ64"/>
    <mergeCell ref="BL64:BM64"/>
    <mergeCell ref="AQ63:AS63"/>
    <mergeCell ref="AT63:BE63"/>
    <mergeCell ref="BF63:BG63"/>
    <mergeCell ref="BI63:BJ63"/>
    <mergeCell ref="BL63:BM63"/>
    <mergeCell ref="AL63:AP63"/>
    <mergeCell ref="A64:B64"/>
    <mergeCell ref="D64:J64"/>
    <mergeCell ref="S64:T64"/>
    <mergeCell ref="AD64:AE64"/>
    <mergeCell ref="AG64:AK64"/>
    <mergeCell ref="A63:B63"/>
    <mergeCell ref="D63:J63"/>
    <mergeCell ref="S63:T63"/>
    <mergeCell ref="AD63:AE63"/>
    <mergeCell ref="AG63:AK63"/>
    <mergeCell ref="AL62:AP62"/>
    <mergeCell ref="AQ62:AS62"/>
    <mergeCell ref="AT62:BE62"/>
    <mergeCell ref="BF62:BG62"/>
    <mergeCell ref="BI62:BJ62"/>
    <mergeCell ref="BL62:BM62"/>
    <mergeCell ref="AQ61:AS61"/>
    <mergeCell ref="AT61:BE61"/>
    <mergeCell ref="BF61:BG61"/>
    <mergeCell ref="BI61:BJ61"/>
    <mergeCell ref="BL61:BM61"/>
    <mergeCell ref="AL61:AP61"/>
    <mergeCell ref="A62:B62"/>
    <mergeCell ref="D62:J62"/>
    <mergeCell ref="S62:T62"/>
    <mergeCell ref="AD62:AE62"/>
    <mergeCell ref="AG62:AK62"/>
    <mergeCell ref="A61:B61"/>
    <mergeCell ref="D61:J61"/>
    <mergeCell ref="S61:T61"/>
    <mergeCell ref="AD61:AE61"/>
    <mergeCell ref="AG61:AK61"/>
    <mergeCell ref="AL60:AP60"/>
    <mergeCell ref="AQ60:AS60"/>
    <mergeCell ref="AT60:BE60"/>
    <mergeCell ref="BF60:BG60"/>
    <mergeCell ref="BI60:BJ60"/>
    <mergeCell ref="BL60:BM60"/>
    <mergeCell ref="AQ59:AS59"/>
    <mergeCell ref="AT59:BE59"/>
    <mergeCell ref="BF59:BG59"/>
    <mergeCell ref="BI59:BJ59"/>
    <mergeCell ref="BL59:BM59"/>
    <mergeCell ref="AL59:AP59"/>
    <mergeCell ref="A60:B60"/>
    <mergeCell ref="D60:J60"/>
    <mergeCell ref="S60:T60"/>
    <mergeCell ref="AD60:AE60"/>
    <mergeCell ref="AG60:AK60"/>
    <mergeCell ref="A59:B59"/>
    <mergeCell ref="D59:J59"/>
    <mergeCell ref="S59:T59"/>
    <mergeCell ref="AD59:AE59"/>
    <mergeCell ref="AG59:AK59"/>
    <mergeCell ref="AL58:AP58"/>
    <mergeCell ref="AQ58:AS58"/>
    <mergeCell ref="AT58:BE58"/>
    <mergeCell ref="BF58:BG58"/>
    <mergeCell ref="BI58:BJ58"/>
    <mergeCell ref="BL58:BM58"/>
    <mergeCell ref="AQ57:AS57"/>
    <mergeCell ref="AT57:BE57"/>
    <mergeCell ref="BF57:BG57"/>
    <mergeCell ref="BI57:BJ57"/>
    <mergeCell ref="BL57:BM57"/>
    <mergeCell ref="AL57:AP57"/>
    <mergeCell ref="A58:B58"/>
    <mergeCell ref="D58:J58"/>
    <mergeCell ref="S58:T58"/>
    <mergeCell ref="AD58:AE58"/>
    <mergeCell ref="AG58:AK58"/>
    <mergeCell ref="A57:B57"/>
    <mergeCell ref="D57:J57"/>
    <mergeCell ref="S57:T57"/>
    <mergeCell ref="AD57:AE57"/>
    <mergeCell ref="AG57:AK57"/>
    <mergeCell ref="AL56:AP56"/>
    <mergeCell ref="AQ56:AS56"/>
    <mergeCell ref="AT56:BE56"/>
    <mergeCell ref="BF56:BG56"/>
    <mergeCell ref="BI56:BJ56"/>
    <mergeCell ref="BL56:BM56"/>
    <mergeCell ref="AQ55:AS55"/>
    <mergeCell ref="AT55:BE55"/>
    <mergeCell ref="BF55:BG55"/>
    <mergeCell ref="BI55:BJ55"/>
    <mergeCell ref="BL55:BM55"/>
    <mergeCell ref="AL55:AP55"/>
    <mergeCell ref="A56:B56"/>
    <mergeCell ref="D56:J56"/>
    <mergeCell ref="S56:T56"/>
    <mergeCell ref="AD56:AE56"/>
    <mergeCell ref="AG56:AK56"/>
    <mergeCell ref="A55:B55"/>
    <mergeCell ref="D55:J55"/>
    <mergeCell ref="S55:T55"/>
    <mergeCell ref="AD55:AE55"/>
    <mergeCell ref="AG55:AK55"/>
    <mergeCell ref="AL54:AP54"/>
    <mergeCell ref="AQ54:AS54"/>
    <mergeCell ref="AT54:BE54"/>
    <mergeCell ref="BF54:BG54"/>
    <mergeCell ref="BI54:BJ54"/>
    <mergeCell ref="BL54:BM54"/>
    <mergeCell ref="AQ53:AS53"/>
    <mergeCell ref="AT53:BE53"/>
    <mergeCell ref="BF53:BG53"/>
    <mergeCell ref="BI53:BJ53"/>
    <mergeCell ref="BL53:BM53"/>
    <mergeCell ref="AL53:AP53"/>
    <mergeCell ref="A54:B54"/>
    <mergeCell ref="D54:J54"/>
    <mergeCell ref="S54:T54"/>
    <mergeCell ref="AD54:AE54"/>
    <mergeCell ref="AG54:AK54"/>
    <mergeCell ref="A53:B53"/>
    <mergeCell ref="D53:J53"/>
    <mergeCell ref="S53:T53"/>
    <mergeCell ref="AD53:AE53"/>
    <mergeCell ref="AG53:AK53"/>
    <mergeCell ref="AL52:AP52"/>
    <mergeCell ref="AQ52:AS52"/>
    <mergeCell ref="AT52:BE52"/>
    <mergeCell ref="BF52:BG52"/>
    <mergeCell ref="BI52:BJ52"/>
    <mergeCell ref="BL52:BM52"/>
    <mergeCell ref="AQ51:AS51"/>
    <mergeCell ref="AT51:BE51"/>
    <mergeCell ref="BF51:BG51"/>
    <mergeCell ref="BI51:BJ51"/>
    <mergeCell ref="BL51:BM51"/>
    <mergeCell ref="AL51:AP51"/>
    <mergeCell ref="A52:B52"/>
    <mergeCell ref="D52:J52"/>
    <mergeCell ref="S52:T52"/>
    <mergeCell ref="AD52:AE52"/>
    <mergeCell ref="AG52:AK52"/>
    <mergeCell ref="A51:B51"/>
    <mergeCell ref="D51:J51"/>
    <mergeCell ref="S51:T51"/>
    <mergeCell ref="AD51:AE51"/>
    <mergeCell ref="AG51:AK51"/>
    <mergeCell ref="AQ49:AS50"/>
    <mergeCell ref="AT49:BE50"/>
    <mergeCell ref="BF49:BN50"/>
    <mergeCell ref="U50:W50"/>
    <mergeCell ref="X50:AC50"/>
    <mergeCell ref="AD50:AK50"/>
    <mergeCell ref="AX48:BB48"/>
    <mergeCell ref="BC48:BN48"/>
    <mergeCell ref="AP48:AR48"/>
    <mergeCell ref="AT48:AV48"/>
    <mergeCell ref="A49:B50"/>
    <mergeCell ref="C49:J50"/>
    <mergeCell ref="K49:L50"/>
    <mergeCell ref="M49:R50"/>
    <mergeCell ref="S49:T50"/>
    <mergeCell ref="U49:W49"/>
    <mergeCell ref="X49:AC49"/>
    <mergeCell ref="AD49:AK49"/>
    <mergeCell ref="A48:C48"/>
    <mergeCell ref="E48:AC48"/>
    <mergeCell ref="AG48:AJ48"/>
    <mergeCell ref="AK48:AN48"/>
    <mergeCell ref="AL49:AP50"/>
    <mergeCell ref="AE47:AJ47"/>
    <mergeCell ref="AK47:AV47"/>
    <mergeCell ref="AW47:BB47"/>
    <mergeCell ref="BC47:BF47"/>
    <mergeCell ref="BG47:BI47"/>
    <mergeCell ref="BK47:BN47"/>
    <mergeCell ref="AQ43:AS43"/>
    <mergeCell ref="AT43:BE43"/>
    <mergeCell ref="BF43:BG43"/>
    <mergeCell ref="BI43:BJ43"/>
    <mergeCell ref="BL43:BM43"/>
    <mergeCell ref="AL43:AP43"/>
    <mergeCell ref="D46:E46"/>
    <mergeCell ref="G46:H46"/>
    <mergeCell ref="J46:K46"/>
    <mergeCell ref="U46:Y46"/>
    <mergeCell ref="A43:B43"/>
    <mergeCell ref="D43:J43"/>
    <mergeCell ref="U43:W43"/>
    <mergeCell ref="AD43:AE43"/>
    <mergeCell ref="AG43:AK43"/>
    <mergeCell ref="AL42:AP42"/>
    <mergeCell ref="AQ42:AS42"/>
    <mergeCell ref="AT42:BE42"/>
    <mergeCell ref="BF42:BG42"/>
    <mergeCell ref="BI42:BJ42"/>
    <mergeCell ref="BL42:BM42"/>
    <mergeCell ref="AQ41:AS41"/>
    <mergeCell ref="AT41:BE41"/>
    <mergeCell ref="BF41:BG41"/>
    <mergeCell ref="BI41:BJ41"/>
    <mergeCell ref="BL41:BM41"/>
    <mergeCell ref="AL41:AP41"/>
    <mergeCell ref="A42:B42"/>
    <mergeCell ref="D42:J42"/>
    <mergeCell ref="U42:W42"/>
    <mergeCell ref="AD42:AE42"/>
    <mergeCell ref="AG42:AK42"/>
    <mergeCell ref="A41:B41"/>
    <mergeCell ref="D41:J41"/>
    <mergeCell ref="U41:W41"/>
    <mergeCell ref="AD41:AE41"/>
    <mergeCell ref="AG41:AK41"/>
    <mergeCell ref="AL40:AP40"/>
    <mergeCell ref="AQ40:AS40"/>
    <mergeCell ref="AT40:BE40"/>
    <mergeCell ref="BF40:BG40"/>
    <mergeCell ref="BI40:BJ40"/>
    <mergeCell ref="BL40:BM40"/>
    <mergeCell ref="AQ39:AS39"/>
    <mergeCell ref="AT39:BE39"/>
    <mergeCell ref="BF39:BG39"/>
    <mergeCell ref="BI39:BJ39"/>
    <mergeCell ref="BL39:BM39"/>
    <mergeCell ref="AL39:AP39"/>
    <mergeCell ref="A40:B40"/>
    <mergeCell ref="D40:J40"/>
    <mergeCell ref="U40:W40"/>
    <mergeCell ref="AD40:AE40"/>
    <mergeCell ref="AG40:AK40"/>
    <mergeCell ref="A39:B39"/>
    <mergeCell ref="D39:J39"/>
    <mergeCell ref="U39:W39"/>
    <mergeCell ref="AD39:AE39"/>
    <mergeCell ref="AG39:AK39"/>
    <mergeCell ref="AL38:AP38"/>
    <mergeCell ref="AQ38:AS38"/>
    <mergeCell ref="AT38:BE38"/>
    <mergeCell ref="BF38:BG38"/>
    <mergeCell ref="BI38:BJ38"/>
    <mergeCell ref="BL38:BM38"/>
    <mergeCell ref="AQ37:AS37"/>
    <mergeCell ref="AT37:BE37"/>
    <mergeCell ref="BF37:BG37"/>
    <mergeCell ref="BI37:BJ37"/>
    <mergeCell ref="BL37:BM37"/>
    <mergeCell ref="AL37:AP37"/>
    <mergeCell ref="A38:B38"/>
    <mergeCell ref="D38:J38"/>
    <mergeCell ref="U38:W38"/>
    <mergeCell ref="AD38:AE38"/>
    <mergeCell ref="AG38:AK38"/>
    <mergeCell ref="A37:B37"/>
    <mergeCell ref="D37:J37"/>
    <mergeCell ref="U37:W37"/>
    <mergeCell ref="AD37:AE37"/>
    <mergeCell ref="AG37:AK37"/>
    <mergeCell ref="AL36:AP36"/>
    <mergeCell ref="AQ36:AS36"/>
    <mergeCell ref="AT36:BE36"/>
    <mergeCell ref="BF36:BG36"/>
    <mergeCell ref="BI36:BJ36"/>
    <mergeCell ref="BL36:BM36"/>
    <mergeCell ref="AQ35:AS35"/>
    <mergeCell ref="AT35:BE35"/>
    <mergeCell ref="BF35:BG35"/>
    <mergeCell ref="BI35:BJ35"/>
    <mergeCell ref="BL35:BM35"/>
    <mergeCell ref="AL35:AP35"/>
    <mergeCell ref="A36:B36"/>
    <mergeCell ref="D36:J36"/>
    <mergeCell ref="U36:W36"/>
    <mergeCell ref="AD36:AE36"/>
    <mergeCell ref="AG36:AK36"/>
    <mergeCell ref="A35:B35"/>
    <mergeCell ref="D35:J35"/>
    <mergeCell ref="U35:W35"/>
    <mergeCell ref="AD35:AE35"/>
    <mergeCell ref="AG35:AK35"/>
    <mergeCell ref="AL34:AP34"/>
    <mergeCell ref="AQ34:AS34"/>
    <mergeCell ref="AT34:BE34"/>
    <mergeCell ref="BF34:BG34"/>
    <mergeCell ref="BI34:BJ34"/>
    <mergeCell ref="BL34:BM34"/>
    <mergeCell ref="AQ33:AS33"/>
    <mergeCell ref="AT33:BE33"/>
    <mergeCell ref="BF33:BG33"/>
    <mergeCell ref="BI33:BJ33"/>
    <mergeCell ref="BL33:BM33"/>
    <mergeCell ref="AL33:AP33"/>
    <mergeCell ref="A34:B34"/>
    <mergeCell ref="D34:J34"/>
    <mergeCell ref="U34:W34"/>
    <mergeCell ref="AD34:AE34"/>
    <mergeCell ref="AG34:AK34"/>
    <mergeCell ref="A33:B33"/>
    <mergeCell ref="D33:J33"/>
    <mergeCell ref="U33:W33"/>
    <mergeCell ref="AD33:AE33"/>
    <mergeCell ref="AG33:AK33"/>
    <mergeCell ref="AL32:AP32"/>
    <mergeCell ref="AQ32:AS32"/>
    <mergeCell ref="AT32:BE32"/>
    <mergeCell ref="BF32:BG32"/>
    <mergeCell ref="BI32:BJ32"/>
    <mergeCell ref="BL32:BM32"/>
    <mergeCell ref="AQ31:AS31"/>
    <mergeCell ref="AT31:BE31"/>
    <mergeCell ref="BF31:BG31"/>
    <mergeCell ref="BI31:BJ31"/>
    <mergeCell ref="BL31:BM31"/>
    <mergeCell ref="AL31:AP31"/>
    <mergeCell ref="A32:B32"/>
    <mergeCell ref="D32:J32"/>
    <mergeCell ref="U32:W32"/>
    <mergeCell ref="AD32:AE32"/>
    <mergeCell ref="AG32:AK32"/>
    <mergeCell ref="A31:B31"/>
    <mergeCell ref="D31:J31"/>
    <mergeCell ref="U31:W31"/>
    <mergeCell ref="AD31:AE31"/>
    <mergeCell ref="AG31:AK31"/>
    <mergeCell ref="AL30:AP30"/>
    <mergeCell ref="AQ30:AS30"/>
    <mergeCell ref="AT30:BE30"/>
    <mergeCell ref="BF30:BG30"/>
    <mergeCell ref="BI30:BJ30"/>
    <mergeCell ref="BL30:BM30"/>
    <mergeCell ref="AQ29:AS29"/>
    <mergeCell ref="AT29:BE29"/>
    <mergeCell ref="BF29:BG29"/>
    <mergeCell ref="BI29:BJ29"/>
    <mergeCell ref="BL29:BM29"/>
    <mergeCell ref="AL29:AP29"/>
    <mergeCell ref="A30:B30"/>
    <mergeCell ref="D30:J30"/>
    <mergeCell ref="U30:W30"/>
    <mergeCell ref="AD30:AE30"/>
    <mergeCell ref="AG30:AK30"/>
    <mergeCell ref="A29:B29"/>
    <mergeCell ref="D29:J29"/>
    <mergeCell ref="U29:W29"/>
    <mergeCell ref="AD29:AE29"/>
    <mergeCell ref="AG29:AK29"/>
    <mergeCell ref="AQ27:AS28"/>
    <mergeCell ref="AT27:BE28"/>
    <mergeCell ref="BF27:BN28"/>
    <mergeCell ref="U28:W28"/>
    <mergeCell ref="X28:AC28"/>
    <mergeCell ref="AD28:AK28"/>
    <mergeCell ref="AX26:BB26"/>
    <mergeCell ref="BC26:BN26"/>
    <mergeCell ref="AP26:AR26"/>
    <mergeCell ref="AT26:AV26"/>
    <mergeCell ref="A27:B28"/>
    <mergeCell ref="C27:J28"/>
    <mergeCell ref="K27:L28"/>
    <mergeCell ref="M27:R28"/>
    <mergeCell ref="S27:T28"/>
    <mergeCell ref="U27:W27"/>
    <mergeCell ref="X27:AC27"/>
    <mergeCell ref="AD27:AK27"/>
    <mergeCell ref="A26:C26"/>
    <mergeCell ref="E26:AC26"/>
    <mergeCell ref="AG26:AJ26"/>
    <mergeCell ref="AK26:AN26"/>
    <mergeCell ref="AL27:AP28"/>
    <mergeCell ref="AE25:AJ25"/>
    <mergeCell ref="AK25:AV25"/>
    <mergeCell ref="AW25:BB25"/>
    <mergeCell ref="BC25:BF25"/>
    <mergeCell ref="BG25:BI25"/>
    <mergeCell ref="BK25:BN25"/>
    <mergeCell ref="AQ21:AS21"/>
    <mergeCell ref="AT21:BE21"/>
    <mergeCell ref="BF21:BG21"/>
    <mergeCell ref="BI21:BJ21"/>
    <mergeCell ref="BL21:BM21"/>
    <mergeCell ref="AL21:AP21"/>
    <mergeCell ref="D24:E24"/>
    <mergeCell ref="G24:H24"/>
    <mergeCell ref="J24:K24"/>
    <mergeCell ref="U24:Y24"/>
    <mergeCell ref="A21:B21"/>
    <mergeCell ref="D21:J21"/>
    <mergeCell ref="S21:T21"/>
    <mergeCell ref="AD21:AE21"/>
    <mergeCell ref="AG21:AK21"/>
    <mergeCell ref="AL20:AP20"/>
    <mergeCell ref="AQ20:AS20"/>
    <mergeCell ref="AT20:BE20"/>
    <mergeCell ref="BF20:BG20"/>
    <mergeCell ref="BI20:BJ20"/>
    <mergeCell ref="BL20:BM20"/>
    <mergeCell ref="AQ19:AS19"/>
    <mergeCell ref="AT19:BE19"/>
    <mergeCell ref="BF19:BG19"/>
    <mergeCell ref="BI19:BJ19"/>
    <mergeCell ref="BL19:BM19"/>
    <mergeCell ref="AL19:AP19"/>
    <mergeCell ref="A20:B20"/>
    <mergeCell ref="D20:J20"/>
    <mergeCell ref="S20:T20"/>
    <mergeCell ref="AD20:AE20"/>
    <mergeCell ref="AG20:AK20"/>
    <mergeCell ref="A19:B19"/>
    <mergeCell ref="D19:J19"/>
    <mergeCell ref="S19:T19"/>
    <mergeCell ref="AD19:AE19"/>
    <mergeCell ref="AG19:AK19"/>
    <mergeCell ref="AL18:AP18"/>
    <mergeCell ref="AQ18:AS18"/>
    <mergeCell ref="AT18:BE18"/>
    <mergeCell ref="BF18:BG18"/>
    <mergeCell ref="BI18:BJ18"/>
    <mergeCell ref="BL18:BM18"/>
    <mergeCell ref="AQ17:AS17"/>
    <mergeCell ref="AT17:BE17"/>
    <mergeCell ref="BF17:BG17"/>
    <mergeCell ref="BI17:BJ17"/>
    <mergeCell ref="BL17:BM17"/>
    <mergeCell ref="AL17:AP17"/>
    <mergeCell ref="A18:B18"/>
    <mergeCell ref="D18:J18"/>
    <mergeCell ref="S18:T18"/>
    <mergeCell ref="AD18:AE18"/>
    <mergeCell ref="AG18:AK18"/>
    <mergeCell ref="A17:B17"/>
    <mergeCell ref="D17:J17"/>
    <mergeCell ref="S17:T17"/>
    <mergeCell ref="AD17:AE17"/>
    <mergeCell ref="AG17:AK17"/>
    <mergeCell ref="AL16:AP16"/>
    <mergeCell ref="AQ16:AS16"/>
    <mergeCell ref="AT16:BE16"/>
    <mergeCell ref="BF16:BG16"/>
    <mergeCell ref="BI16:BJ16"/>
    <mergeCell ref="BL16:BM16"/>
    <mergeCell ref="AQ15:AS15"/>
    <mergeCell ref="AT15:BE15"/>
    <mergeCell ref="BF15:BG15"/>
    <mergeCell ref="BI15:BJ15"/>
    <mergeCell ref="BL15:BM15"/>
    <mergeCell ref="AL15:AP15"/>
    <mergeCell ref="A16:B16"/>
    <mergeCell ref="D16:J16"/>
    <mergeCell ref="S16:T16"/>
    <mergeCell ref="AD16:AE16"/>
    <mergeCell ref="AG16:AK16"/>
    <mergeCell ref="A15:B15"/>
    <mergeCell ref="D15:J15"/>
    <mergeCell ref="S15:T15"/>
    <mergeCell ref="AD15:AE15"/>
    <mergeCell ref="AG15:AK15"/>
    <mergeCell ref="AL14:AP14"/>
    <mergeCell ref="AQ14:AS14"/>
    <mergeCell ref="AT14:BE14"/>
    <mergeCell ref="BF14:BG14"/>
    <mergeCell ref="BI14:BJ14"/>
    <mergeCell ref="BL14:BM14"/>
    <mergeCell ref="AQ13:AS13"/>
    <mergeCell ref="AT13:BE13"/>
    <mergeCell ref="BF13:BG13"/>
    <mergeCell ref="BI13:BJ13"/>
    <mergeCell ref="BL13:BM13"/>
    <mergeCell ref="AL13:AP13"/>
    <mergeCell ref="A14:B14"/>
    <mergeCell ref="D14:J14"/>
    <mergeCell ref="S14:T14"/>
    <mergeCell ref="AD14:AE14"/>
    <mergeCell ref="AG14:AK14"/>
    <mergeCell ref="A13:B13"/>
    <mergeCell ref="D13:J13"/>
    <mergeCell ref="S13:T13"/>
    <mergeCell ref="AD13:AE13"/>
    <mergeCell ref="AG13:AK13"/>
    <mergeCell ref="AL12:AP12"/>
    <mergeCell ref="AQ12:AS12"/>
    <mergeCell ref="AT12:BE12"/>
    <mergeCell ref="BF12:BG12"/>
    <mergeCell ref="BI12:BJ12"/>
    <mergeCell ref="BL12:BM12"/>
    <mergeCell ref="AQ11:AS11"/>
    <mergeCell ref="AT11:BE11"/>
    <mergeCell ref="BF11:BG11"/>
    <mergeCell ref="BI11:BJ11"/>
    <mergeCell ref="BL11:BM11"/>
    <mergeCell ref="AL11:AP11"/>
    <mergeCell ref="A12:B12"/>
    <mergeCell ref="D12:J12"/>
    <mergeCell ref="S12:T12"/>
    <mergeCell ref="AD12:AE12"/>
    <mergeCell ref="AG12:AK12"/>
    <mergeCell ref="A11:B11"/>
    <mergeCell ref="D11:J11"/>
    <mergeCell ref="S11:T11"/>
    <mergeCell ref="AD11:AE11"/>
    <mergeCell ref="AG11:AK11"/>
    <mergeCell ref="AL10:AP10"/>
    <mergeCell ref="AQ10:AS10"/>
    <mergeCell ref="AT10:BE10"/>
    <mergeCell ref="BF10:BG10"/>
    <mergeCell ref="BI10:BJ10"/>
    <mergeCell ref="BL10:BM10"/>
    <mergeCell ref="AQ9:AS9"/>
    <mergeCell ref="AT9:BE9"/>
    <mergeCell ref="BF9:BG9"/>
    <mergeCell ref="BI9:BJ9"/>
    <mergeCell ref="BL9:BM9"/>
    <mergeCell ref="AL9:AP9"/>
    <mergeCell ref="A10:B10"/>
    <mergeCell ref="D10:J10"/>
    <mergeCell ref="S10:T10"/>
    <mergeCell ref="AD10:AE10"/>
    <mergeCell ref="AG10:AK10"/>
    <mergeCell ref="A9:B9"/>
    <mergeCell ref="D9:J9"/>
    <mergeCell ref="S9:T9"/>
    <mergeCell ref="AD9:AE9"/>
    <mergeCell ref="AG9:AK9"/>
    <mergeCell ref="AL8:AP8"/>
    <mergeCell ref="AQ8:AS8"/>
    <mergeCell ref="AT8:BE8"/>
    <mergeCell ref="BF8:BG8"/>
    <mergeCell ref="BI8:BJ8"/>
    <mergeCell ref="BL8:BM8"/>
    <mergeCell ref="AQ7:AS7"/>
    <mergeCell ref="AT7:BE7"/>
    <mergeCell ref="BF7:BG7"/>
    <mergeCell ref="BI7:BJ7"/>
    <mergeCell ref="BL7:BM7"/>
    <mergeCell ref="AL7:AP7"/>
    <mergeCell ref="A8:B8"/>
    <mergeCell ref="D8:J8"/>
    <mergeCell ref="S8:T8"/>
    <mergeCell ref="AD8:AE8"/>
    <mergeCell ref="AG8:AK8"/>
    <mergeCell ref="A7:B7"/>
    <mergeCell ref="D7:J7"/>
    <mergeCell ref="S7:T7"/>
    <mergeCell ref="AD7:AE7"/>
    <mergeCell ref="AG7:AK7"/>
    <mergeCell ref="BF5:BN6"/>
    <mergeCell ref="U6:W6"/>
    <mergeCell ref="X6:AC6"/>
    <mergeCell ref="AD6:AK6"/>
    <mergeCell ref="AX4:BB4"/>
    <mergeCell ref="BC4:BN4"/>
    <mergeCell ref="AP4:AR4"/>
    <mergeCell ref="AT4:AV4"/>
    <mergeCell ref="AW3:BB3"/>
    <mergeCell ref="BC3:BF3"/>
    <mergeCell ref="BG3:BI3"/>
    <mergeCell ref="BK3:BN3"/>
    <mergeCell ref="U1:AE1"/>
    <mergeCell ref="AF1:AG1"/>
    <mergeCell ref="AK1:AL1"/>
    <mergeCell ref="A5:B6"/>
    <mergeCell ref="C5:J6"/>
    <mergeCell ref="K5:L6"/>
    <mergeCell ref="M5:R6"/>
    <mergeCell ref="S5:T6"/>
    <mergeCell ref="U5:W5"/>
    <mergeCell ref="X5:AC5"/>
    <mergeCell ref="AD5:AK5"/>
    <mergeCell ref="A4:C4"/>
    <mergeCell ref="E4:AC4"/>
    <mergeCell ref="AG4:AJ4"/>
    <mergeCell ref="AK4:AN4"/>
    <mergeCell ref="AL5:AP6"/>
    <mergeCell ref="D2:E2"/>
    <mergeCell ref="G2:H2"/>
    <mergeCell ref="J2:K2"/>
    <mergeCell ref="AE3:AJ3"/>
    <mergeCell ref="AK3:AV3"/>
    <mergeCell ref="AQ5:AS6"/>
    <mergeCell ref="AT5:BE6"/>
  </mergeCells>
  <phoneticPr fontId="2"/>
  <dataValidations count="1">
    <dataValidation imeMode="off" allowBlank="1" showInputMessage="1" showErrorMessage="1" sqref="AF1:AG1 AK1:AL1"/>
  </dataValidations>
  <pageMargins left="0.70866141732283472" right="0.70866141732283472" top="0.74803149606299213" bottom="0.74803149606299213" header="0.31496062992125984" footer="0.31496062992125984"/>
  <pageSetup paperSize="9" scale="92" orientation="landscape" horizontalDpi="4294967293" verticalDpi="0" r:id="rId1"/>
  <rowBreaks count="3" manualBreakCount="3">
    <brk id="23" max="65" man="1"/>
    <brk id="45" max="65" man="1"/>
    <brk id="67" max="65" man="1"/>
  </rowBreaks>
  <colBreaks count="1" manualBreakCount="1">
    <brk id="66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50"/>
  </sheetPr>
  <dimension ref="A1:AO39"/>
  <sheetViews>
    <sheetView view="pageBreakPreview" zoomScaleNormal="100" zoomScaleSheetLayoutView="100" workbookViewId="0"/>
  </sheetViews>
  <sheetFormatPr defaultRowHeight="13.5"/>
  <cols>
    <col min="1" max="41" width="2.375" style="351" customWidth="1"/>
    <col min="42" max="42" width="2.5" style="351" customWidth="1"/>
    <col min="43" max="62" width="2.125" style="351" customWidth="1"/>
    <col min="63" max="186" width="9" style="351"/>
    <col min="187" max="198" width="2.125" style="351" customWidth="1"/>
    <col min="199" max="204" width="2" style="351" customWidth="1"/>
    <col min="205" max="242" width="2.125" style="351" customWidth="1"/>
    <col min="243" max="243" width="3.5" style="351" customWidth="1"/>
    <col min="244" max="318" width="2.125" style="351" customWidth="1"/>
    <col min="319" max="442" width="9" style="351"/>
    <col min="443" max="454" width="2.125" style="351" customWidth="1"/>
    <col min="455" max="460" width="2" style="351" customWidth="1"/>
    <col min="461" max="498" width="2.125" style="351" customWidth="1"/>
    <col min="499" max="499" width="3.5" style="351" customWidth="1"/>
    <col min="500" max="574" width="2.125" style="351" customWidth="1"/>
    <col min="575" max="698" width="9" style="351"/>
    <col min="699" max="710" width="2.125" style="351" customWidth="1"/>
    <col min="711" max="716" width="2" style="351" customWidth="1"/>
    <col min="717" max="754" width="2.125" style="351" customWidth="1"/>
    <col min="755" max="755" width="3.5" style="351" customWidth="1"/>
    <col min="756" max="830" width="2.125" style="351" customWidth="1"/>
    <col min="831" max="954" width="9" style="351"/>
    <col min="955" max="966" width="2.125" style="351" customWidth="1"/>
    <col min="967" max="972" width="2" style="351" customWidth="1"/>
    <col min="973" max="1010" width="2.125" style="351" customWidth="1"/>
    <col min="1011" max="1011" width="3.5" style="351" customWidth="1"/>
    <col min="1012" max="1086" width="2.125" style="351" customWidth="1"/>
    <col min="1087" max="1210" width="9" style="351"/>
    <col min="1211" max="1222" width="2.125" style="351" customWidth="1"/>
    <col min="1223" max="1228" width="2" style="351" customWidth="1"/>
    <col min="1229" max="1266" width="2.125" style="351" customWidth="1"/>
    <col min="1267" max="1267" width="3.5" style="351" customWidth="1"/>
    <col min="1268" max="1342" width="2.125" style="351" customWidth="1"/>
    <col min="1343" max="1466" width="9" style="351"/>
    <col min="1467" max="1478" width="2.125" style="351" customWidth="1"/>
    <col min="1479" max="1484" width="2" style="351" customWidth="1"/>
    <col min="1485" max="1522" width="2.125" style="351" customWidth="1"/>
    <col min="1523" max="1523" width="3.5" style="351" customWidth="1"/>
    <col min="1524" max="1598" width="2.125" style="351" customWidth="1"/>
    <col min="1599" max="1722" width="9" style="351"/>
    <col min="1723" max="1734" width="2.125" style="351" customWidth="1"/>
    <col min="1735" max="1740" width="2" style="351" customWidth="1"/>
    <col min="1741" max="1778" width="2.125" style="351" customWidth="1"/>
    <col min="1779" max="1779" width="3.5" style="351" customWidth="1"/>
    <col min="1780" max="1854" width="2.125" style="351" customWidth="1"/>
    <col min="1855" max="1978" width="9" style="351"/>
    <col min="1979" max="1990" width="2.125" style="351" customWidth="1"/>
    <col min="1991" max="1996" width="2" style="351" customWidth="1"/>
    <col min="1997" max="2034" width="2.125" style="351" customWidth="1"/>
    <col min="2035" max="2035" width="3.5" style="351" customWidth="1"/>
    <col min="2036" max="2110" width="2.125" style="351" customWidth="1"/>
    <col min="2111" max="2234" width="9" style="351"/>
    <col min="2235" max="2246" width="2.125" style="351" customWidth="1"/>
    <col min="2247" max="2252" width="2" style="351" customWidth="1"/>
    <col min="2253" max="2290" width="2.125" style="351" customWidth="1"/>
    <col min="2291" max="2291" width="3.5" style="351" customWidth="1"/>
    <col min="2292" max="2366" width="2.125" style="351" customWidth="1"/>
    <col min="2367" max="2490" width="9" style="351"/>
    <col min="2491" max="2502" width="2.125" style="351" customWidth="1"/>
    <col min="2503" max="2508" width="2" style="351" customWidth="1"/>
    <col min="2509" max="2546" width="2.125" style="351" customWidth="1"/>
    <col min="2547" max="2547" width="3.5" style="351" customWidth="1"/>
    <col min="2548" max="2622" width="2.125" style="351" customWidth="1"/>
    <col min="2623" max="2746" width="9" style="351"/>
    <col min="2747" max="2758" width="2.125" style="351" customWidth="1"/>
    <col min="2759" max="2764" width="2" style="351" customWidth="1"/>
    <col min="2765" max="2802" width="2.125" style="351" customWidth="1"/>
    <col min="2803" max="2803" width="3.5" style="351" customWidth="1"/>
    <col min="2804" max="2878" width="2.125" style="351" customWidth="1"/>
    <col min="2879" max="3002" width="9" style="351"/>
    <col min="3003" max="3014" width="2.125" style="351" customWidth="1"/>
    <col min="3015" max="3020" width="2" style="351" customWidth="1"/>
    <col min="3021" max="3058" width="2.125" style="351" customWidth="1"/>
    <col min="3059" max="3059" width="3.5" style="351" customWidth="1"/>
    <col min="3060" max="3134" width="2.125" style="351" customWidth="1"/>
    <col min="3135" max="3258" width="9" style="351"/>
    <col min="3259" max="3270" width="2.125" style="351" customWidth="1"/>
    <col min="3271" max="3276" width="2" style="351" customWidth="1"/>
    <col min="3277" max="3314" width="2.125" style="351" customWidth="1"/>
    <col min="3315" max="3315" width="3.5" style="351" customWidth="1"/>
    <col min="3316" max="3390" width="2.125" style="351" customWidth="1"/>
    <col min="3391" max="3514" width="9" style="351"/>
    <col min="3515" max="3526" width="2.125" style="351" customWidth="1"/>
    <col min="3527" max="3532" width="2" style="351" customWidth="1"/>
    <col min="3533" max="3570" width="2.125" style="351" customWidth="1"/>
    <col min="3571" max="3571" width="3.5" style="351" customWidth="1"/>
    <col min="3572" max="3646" width="2.125" style="351" customWidth="1"/>
    <col min="3647" max="3770" width="9" style="351"/>
    <col min="3771" max="3782" width="2.125" style="351" customWidth="1"/>
    <col min="3783" max="3788" width="2" style="351" customWidth="1"/>
    <col min="3789" max="3826" width="2.125" style="351" customWidth="1"/>
    <col min="3827" max="3827" width="3.5" style="351" customWidth="1"/>
    <col min="3828" max="3902" width="2.125" style="351" customWidth="1"/>
    <col min="3903" max="4026" width="9" style="351"/>
    <col min="4027" max="4038" width="2.125" style="351" customWidth="1"/>
    <col min="4039" max="4044" width="2" style="351" customWidth="1"/>
    <col min="4045" max="4082" width="2.125" style="351" customWidth="1"/>
    <col min="4083" max="4083" width="3.5" style="351" customWidth="1"/>
    <col min="4084" max="4158" width="2.125" style="351" customWidth="1"/>
    <col min="4159" max="4282" width="9" style="351"/>
    <col min="4283" max="4294" width="2.125" style="351" customWidth="1"/>
    <col min="4295" max="4300" width="2" style="351" customWidth="1"/>
    <col min="4301" max="4338" width="2.125" style="351" customWidth="1"/>
    <col min="4339" max="4339" width="3.5" style="351" customWidth="1"/>
    <col min="4340" max="4414" width="2.125" style="351" customWidth="1"/>
    <col min="4415" max="4538" width="9" style="351"/>
    <col min="4539" max="4550" width="2.125" style="351" customWidth="1"/>
    <col min="4551" max="4556" width="2" style="351" customWidth="1"/>
    <col min="4557" max="4594" width="2.125" style="351" customWidth="1"/>
    <col min="4595" max="4595" width="3.5" style="351" customWidth="1"/>
    <col min="4596" max="4670" width="2.125" style="351" customWidth="1"/>
    <col min="4671" max="4794" width="9" style="351"/>
    <col min="4795" max="4806" width="2.125" style="351" customWidth="1"/>
    <col min="4807" max="4812" width="2" style="351" customWidth="1"/>
    <col min="4813" max="4850" width="2.125" style="351" customWidth="1"/>
    <col min="4851" max="4851" width="3.5" style="351" customWidth="1"/>
    <col min="4852" max="4926" width="2.125" style="351" customWidth="1"/>
    <col min="4927" max="5050" width="9" style="351"/>
    <col min="5051" max="5062" width="2.125" style="351" customWidth="1"/>
    <col min="5063" max="5068" width="2" style="351" customWidth="1"/>
    <col min="5069" max="5106" width="2.125" style="351" customWidth="1"/>
    <col min="5107" max="5107" width="3.5" style="351" customWidth="1"/>
    <col min="5108" max="5182" width="2.125" style="351" customWidth="1"/>
    <col min="5183" max="5306" width="9" style="351"/>
    <col min="5307" max="5318" width="2.125" style="351" customWidth="1"/>
    <col min="5319" max="5324" width="2" style="351" customWidth="1"/>
    <col min="5325" max="5362" width="2.125" style="351" customWidth="1"/>
    <col min="5363" max="5363" width="3.5" style="351" customWidth="1"/>
    <col min="5364" max="5438" width="2.125" style="351" customWidth="1"/>
    <col min="5439" max="5562" width="9" style="351"/>
    <col min="5563" max="5574" width="2.125" style="351" customWidth="1"/>
    <col min="5575" max="5580" width="2" style="351" customWidth="1"/>
    <col min="5581" max="5618" width="2.125" style="351" customWidth="1"/>
    <col min="5619" max="5619" width="3.5" style="351" customWidth="1"/>
    <col min="5620" max="5694" width="2.125" style="351" customWidth="1"/>
    <col min="5695" max="5818" width="9" style="351"/>
    <col min="5819" max="5830" width="2.125" style="351" customWidth="1"/>
    <col min="5831" max="5836" width="2" style="351" customWidth="1"/>
    <col min="5837" max="5874" width="2.125" style="351" customWidth="1"/>
    <col min="5875" max="5875" width="3.5" style="351" customWidth="1"/>
    <col min="5876" max="5950" width="2.125" style="351" customWidth="1"/>
    <col min="5951" max="6074" width="9" style="351"/>
    <col min="6075" max="6086" width="2.125" style="351" customWidth="1"/>
    <col min="6087" max="6092" width="2" style="351" customWidth="1"/>
    <col min="6093" max="6130" width="2.125" style="351" customWidth="1"/>
    <col min="6131" max="6131" width="3.5" style="351" customWidth="1"/>
    <col min="6132" max="6206" width="2.125" style="351" customWidth="1"/>
    <col min="6207" max="6330" width="9" style="351"/>
    <col min="6331" max="6342" width="2.125" style="351" customWidth="1"/>
    <col min="6343" max="6348" width="2" style="351" customWidth="1"/>
    <col min="6349" max="6386" width="2.125" style="351" customWidth="1"/>
    <col min="6387" max="6387" width="3.5" style="351" customWidth="1"/>
    <col min="6388" max="6462" width="2.125" style="351" customWidth="1"/>
    <col min="6463" max="6586" width="9" style="351"/>
    <col min="6587" max="6598" width="2.125" style="351" customWidth="1"/>
    <col min="6599" max="6604" width="2" style="351" customWidth="1"/>
    <col min="6605" max="6642" width="2.125" style="351" customWidth="1"/>
    <col min="6643" max="6643" width="3.5" style="351" customWidth="1"/>
    <col min="6644" max="6718" width="2.125" style="351" customWidth="1"/>
    <col min="6719" max="6842" width="9" style="351"/>
    <col min="6843" max="6854" width="2.125" style="351" customWidth="1"/>
    <col min="6855" max="6860" width="2" style="351" customWidth="1"/>
    <col min="6861" max="6898" width="2.125" style="351" customWidth="1"/>
    <col min="6899" max="6899" width="3.5" style="351" customWidth="1"/>
    <col min="6900" max="6974" width="2.125" style="351" customWidth="1"/>
    <col min="6975" max="7098" width="9" style="351"/>
    <col min="7099" max="7110" width="2.125" style="351" customWidth="1"/>
    <col min="7111" max="7116" width="2" style="351" customWidth="1"/>
    <col min="7117" max="7154" width="2.125" style="351" customWidth="1"/>
    <col min="7155" max="7155" width="3.5" style="351" customWidth="1"/>
    <col min="7156" max="7230" width="2.125" style="351" customWidth="1"/>
    <col min="7231" max="7354" width="9" style="351"/>
    <col min="7355" max="7366" width="2.125" style="351" customWidth="1"/>
    <col min="7367" max="7372" width="2" style="351" customWidth="1"/>
    <col min="7373" max="7410" width="2.125" style="351" customWidth="1"/>
    <col min="7411" max="7411" width="3.5" style="351" customWidth="1"/>
    <col min="7412" max="7486" width="2.125" style="351" customWidth="1"/>
    <col min="7487" max="7610" width="9" style="351"/>
    <col min="7611" max="7622" width="2.125" style="351" customWidth="1"/>
    <col min="7623" max="7628" width="2" style="351" customWidth="1"/>
    <col min="7629" max="7666" width="2.125" style="351" customWidth="1"/>
    <col min="7667" max="7667" width="3.5" style="351" customWidth="1"/>
    <col min="7668" max="7742" width="2.125" style="351" customWidth="1"/>
    <col min="7743" max="7866" width="9" style="351"/>
    <col min="7867" max="7878" width="2.125" style="351" customWidth="1"/>
    <col min="7879" max="7884" width="2" style="351" customWidth="1"/>
    <col min="7885" max="7922" width="2.125" style="351" customWidth="1"/>
    <col min="7923" max="7923" width="3.5" style="351" customWidth="1"/>
    <col min="7924" max="7998" width="2.125" style="351" customWidth="1"/>
    <col min="7999" max="8122" width="9" style="351"/>
    <col min="8123" max="8134" width="2.125" style="351" customWidth="1"/>
    <col min="8135" max="8140" width="2" style="351" customWidth="1"/>
    <col min="8141" max="8178" width="2.125" style="351" customWidth="1"/>
    <col min="8179" max="8179" width="3.5" style="351" customWidth="1"/>
    <col min="8180" max="8254" width="2.125" style="351" customWidth="1"/>
    <col min="8255" max="8378" width="9" style="351"/>
    <col min="8379" max="8390" width="2.125" style="351" customWidth="1"/>
    <col min="8391" max="8396" width="2" style="351" customWidth="1"/>
    <col min="8397" max="8434" width="2.125" style="351" customWidth="1"/>
    <col min="8435" max="8435" width="3.5" style="351" customWidth="1"/>
    <col min="8436" max="8510" width="2.125" style="351" customWidth="1"/>
    <col min="8511" max="8634" width="9" style="351"/>
    <col min="8635" max="8646" width="2.125" style="351" customWidth="1"/>
    <col min="8647" max="8652" width="2" style="351" customWidth="1"/>
    <col min="8653" max="8690" width="2.125" style="351" customWidth="1"/>
    <col min="8691" max="8691" width="3.5" style="351" customWidth="1"/>
    <col min="8692" max="8766" width="2.125" style="351" customWidth="1"/>
    <col min="8767" max="8890" width="9" style="351"/>
    <col min="8891" max="8902" width="2.125" style="351" customWidth="1"/>
    <col min="8903" max="8908" width="2" style="351" customWidth="1"/>
    <col min="8909" max="8946" width="2.125" style="351" customWidth="1"/>
    <col min="8947" max="8947" width="3.5" style="351" customWidth="1"/>
    <col min="8948" max="9022" width="2.125" style="351" customWidth="1"/>
    <col min="9023" max="9146" width="9" style="351"/>
    <col min="9147" max="9158" width="2.125" style="351" customWidth="1"/>
    <col min="9159" max="9164" width="2" style="351" customWidth="1"/>
    <col min="9165" max="9202" width="2.125" style="351" customWidth="1"/>
    <col min="9203" max="9203" width="3.5" style="351" customWidth="1"/>
    <col min="9204" max="9278" width="2.125" style="351" customWidth="1"/>
    <col min="9279" max="9402" width="9" style="351"/>
    <col min="9403" max="9414" width="2.125" style="351" customWidth="1"/>
    <col min="9415" max="9420" width="2" style="351" customWidth="1"/>
    <col min="9421" max="9458" width="2.125" style="351" customWidth="1"/>
    <col min="9459" max="9459" width="3.5" style="351" customWidth="1"/>
    <col min="9460" max="9534" width="2.125" style="351" customWidth="1"/>
    <col min="9535" max="9658" width="9" style="351"/>
    <col min="9659" max="9670" width="2.125" style="351" customWidth="1"/>
    <col min="9671" max="9676" width="2" style="351" customWidth="1"/>
    <col min="9677" max="9714" width="2.125" style="351" customWidth="1"/>
    <col min="9715" max="9715" width="3.5" style="351" customWidth="1"/>
    <col min="9716" max="9790" width="2.125" style="351" customWidth="1"/>
    <col min="9791" max="9914" width="9" style="351"/>
    <col min="9915" max="9926" width="2.125" style="351" customWidth="1"/>
    <col min="9927" max="9932" width="2" style="351" customWidth="1"/>
    <col min="9933" max="9970" width="2.125" style="351" customWidth="1"/>
    <col min="9971" max="9971" width="3.5" style="351" customWidth="1"/>
    <col min="9972" max="10046" width="2.125" style="351" customWidth="1"/>
    <col min="10047" max="10170" width="9" style="351"/>
    <col min="10171" max="10182" width="2.125" style="351" customWidth="1"/>
    <col min="10183" max="10188" width="2" style="351" customWidth="1"/>
    <col min="10189" max="10226" width="2.125" style="351" customWidth="1"/>
    <col min="10227" max="10227" width="3.5" style="351" customWidth="1"/>
    <col min="10228" max="10302" width="2.125" style="351" customWidth="1"/>
    <col min="10303" max="10426" width="9" style="351"/>
    <col min="10427" max="10438" width="2.125" style="351" customWidth="1"/>
    <col min="10439" max="10444" width="2" style="351" customWidth="1"/>
    <col min="10445" max="10482" width="2.125" style="351" customWidth="1"/>
    <col min="10483" max="10483" width="3.5" style="351" customWidth="1"/>
    <col min="10484" max="10558" width="2.125" style="351" customWidth="1"/>
    <col min="10559" max="10682" width="9" style="351"/>
    <col min="10683" max="10694" width="2.125" style="351" customWidth="1"/>
    <col min="10695" max="10700" width="2" style="351" customWidth="1"/>
    <col min="10701" max="10738" width="2.125" style="351" customWidth="1"/>
    <col min="10739" max="10739" width="3.5" style="351" customWidth="1"/>
    <col min="10740" max="10814" width="2.125" style="351" customWidth="1"/>
    <col min="10815" max="10938" width="9" style="351"/>
    <col min="10939" max="10950" width="2.125" style="351" customWidth="1"/>
    <col min="10951" max="10956" width="2" style="351" customWidth="1"/>
    <col min="10957" max="10994" width="2.125" style="351" customWidth="1"/>
    <col min="10995" max="10995" width="3.5" style="351" customWidth="1"/>
    <col min="10996" max="11070" width="2.125" style="351" customWidth="1"/>
    <col min="11071" max="11194" width="9" style="351"/>
    <col min="11195" max="11206" width="2.125" style="351" customWidth="1"/>
    <col min="11207" max="11212" width="2" style="351" customWidth="1"/>
    <col min="11213" max="11250" width="2.125" style="351" customWidth="1"/>
    <col min="11251" max="11251" width="3.5" style="351" customWidth="1"/>
    <col min="11252" max="11326" width="2.125" style="351" customWidth="1"/>
    <col min="11327" max="11450" width="9" style="351"/>
    <col min="11451" max="11462" width="2.125" style="351" customWidth="1"/>
    <col min="11463" max="11468" width="2" style="351" customWidth="1"/>
    <col min="11469" max="11506" width="2.125" style="351" customWidth="1"/>
    <col min="11507" max="11507" width="3.5" style="351" customWidth="1"/>
    <col min="11508" max="11582" width="2.125" style="351" customWidth="1"/>
    <col min="11583" max="11706" width="9" style="351"/>
    <col min="11707" max="11718" width="2.125" style="351" customWidth="1"/>
    <col min="11719" max="11724" width="2" style="351" customWidth="1"/>
    <col min="11725" max="11762" width="2.125" style="351" customWidth="1"/>
    <col min="11763" max="11763" width="3.5" style="351" customWidth="1"/>
    <col min="11764" max="11838" width="2.125" style="351" customWidth="1"/>
    <col min="11839" max="11962" width="9" style="351"/>
    <col min="11963" max="11974" width="2.125" style="351" customWidth="1"/>
    <col min="11975" max="11980" width="2" style="351" customWidth="1"/>
    <col min="11981" max="12018" width="2.125" style="351" customWidth="1"/>
    <col min="12019" max="12019" width="3.5" style="351" customWidth="1"/>
    <col min="12020" max="12094" width="2.125" style="351" customWidth="1"/>
    <col min="12095" max="12218" width="9" style="351"/>
    <col min="12219" max="12230" width="2.125" style="351" customWidth="1"/>
    <col min="12231" max="12236" width="2" style="351" customWidth="1"/>
    <col min="12237" max="12274" width="2.125" style="351" customWidth="1"/>
    <col min="12275" max="12275" width="3.5" style="351" customWidth="1"/>
    <col min="12276" max="12350" width="2.125" style="351" customWidth="1"/>
    <col min="12351" max="12474" width="9" style="351"/>
    <col min="12475" max="12486" width="2.125" style="351" customWidth="1"/>
    <col min="12487" max="12492" width="2" style="351" customWidth="1"/>
    <col min="12493" max="12530" width="2.125" style="351" customWidth="1"/>
    <col min="12531" max="12531" width="3.5" style="351" customWidth="1"/>
    <col min="12532" max="12606" width="2.125" style="351" customWidth="1"/>
    <col min="12607" max="12730" width="9" style="351"/>
    <col min="12731" max="12742" width="2.125" style="351" customWidth="1"/>
    <col min="12743" max="12748" width="2" style="351" customWidth="1"/>
    <col min="12749" max="12786" width="2.125" style="351" customWidth="1"/>
    <col min="12787" max="12787" width="3.5" style="351" customWidth="1"/>
    <col min="12788" max="12862" width="2.125" style="351" customWidth="1"/>
    <col min="12863" max="12986" width="9" style="351"/>
    <col min="12987" max="12998" width="2.125" style="351" customWidth="1"/>
    <col min="12999" max="13004" width="2" style="351" customWidth="1"/>
    <col min="13005" max="13042" width="2.125" style="351" customWidth="1"/>
    <col min="13043" max="13043" width="3.5" style="351" customWidth="1"/>
    <col min="13044" max="13118" width="2.125" style="351" customWidth="1"/>
    <col min="13119" max="13242" width="9" style="351"/>
    <col min="13243" max="13254" width="2.125" style="351" customWidth="1"/>
    <col min="13255" max="13260" width="2" style="351" customWidth="1"/>
    <col min="13261" max="13298" width="2.125" style="351" customWidth="1"/>
    <col min="13299" max="13299" width="3.5" style="351" customWidth="1"/>
    <col min="13300" max="13374" width="2.125" style="351" customWidth="1"/>
    <col min="13375" max="13498" width="9" style="351"/>
    <col min="13499" max="13510" width="2.125" style="351" customWidth="1"/>
    <col min="13511" max="13516" width="2" style="351" customWidth="1"/>
    <col min="13517" max="13554" width="2.125" style="351" customWidth="1"/>
    <col min="13555" max="13555" width="3.5" style="351" customWidth="1"/>
    <col min="13556" max="13630" width="2.125" style="351" customWidth="1"/>
    <col min="13631" max="13754" width="9" style="351"/>
    <col min="13755" max="13766" width="2.125" style="351" customWidth="1"/>
    <col min="13767" max="13772" width="2" style="351" customWidth="1"/>
    <col min="13773" max="13810" width="2.125" style="351" customWidth="1"/>
    <col min="13811" max="13811" width="3.5" style="351" customWidth="1"/>
    <col min="13812" max="13886" width="2.125" style="351" customWidth="1"/>
    <col min="13887" max="14010" width="9" style="351"/>
    <col min="14011" max="14022" width="2.125" style="351" customWidth="1"/>
    <col min="14023" max="14028" width="2" style="351" customWidth="1"/>
    <col min="14029" max="14066" width="2.125" style="351" customWidth="1"/>
    <col min="14067" max="14067" width="3.5" style="351" customWidth="1"/>
    <col min="14068" max="14142" width="2.125" style="351" customWidth="1"/>
    <col min="14143" max="14266" width="9" style="351"/>
    <col min="14267" max="14278" width="2.125" style="351" customWidth="1"/>
    <col min="14279" max="14284" width="2" style="351" customWidth="1"/>
    <col min="14285" max="14322" width="2.125" style="351" customWidth="1"/>
    <col min="14323" max="14323" width="3.5" style="351" customWidth="1"/>
    <col min="14324" max="14398" width="2.125" style="351" customWidth="1"/>
    <col min="14399" max="14522" width="9" style="351"/>
    <col min="14523" max="14534" width="2.125" style="351" customWidth="1"/>
    <col min="14535" max="14540" width="2" style="351" customWidth="1"/>
    <col min="14541" max="14578" width="2.125" style="351" customWidth="1"/>
    <col min="14579" max="14579" width="3.5" style="351" customWidth="1"/>
    <col min="14580" max="14654" width="2.125" style="351" customWidth="1"/>
    <col min="14655" max="14778" width="9" style="351"/>
    <col min="14779" max="14790" width="2.125" style="351" customWidth="1"/>
    <col min="14791" max="14796" width="2" style="351" customWidth="1"/>
    <col min="14797" max="14834" width="2.125" style="351" customWidth="1"/>
    <col min="14835" max="14835" width="3.5" style="351" customWidth="1"/>
    <col min="14836" max="14910" width="2.125" style="351" customWidth="1"/>
    <col min="14911" max="15034" width="9" style="351"/>
    <col min="15035" max="15046" width="2.125" style="351" customWidth="1"/>
    <col min="15047" max="15052" width="2" style="351" customWidth="1"/>
    <col min="15053" max="15090" width="2.125" style="351" customWidth="1"/>
    <col min="15091" max="15091" width="3.5" style="351" customWidth="1"/>
    <col min="15092" max="15166" width="2.125" style="351" customWidth="1"/>
    <col min="15167" max="15290" width="9" style="351"/>
    <col min="15291" max="15302" width="2.125" style="351" customWidth="1"/>
    <col min="15303" max="15308" width="2" style="351" customWidth="1"/>
    <col min="15309" max="15346" width="2.125" style="351" customWidth="1"/>
    <col min="15347" max="15347" width="3.5" style="351" customWidth="1"/>
    <col min="15348" max="15422" width="2.125" style="351" customWidth="1"/>
    <col min="15423" max="15546" width="9" style="351"/>
    <col min="15547" max="15558" width="2.125" style="351" customWidth="1"/>
    <col min="15559" max="15564" width="2" style="351" customWidth="1"/>
    <col min="15565" max="15602" width="2.125" style="351" customWidth="1"/>
    <col min="15603" max="15603" width="3.5" style="351" customWidth="1"/>
    <col min="15604" max="15678" width="2.125" style="351" customWidth="1"/>
    <col min="15679" max="15802" width="9" style="351"/>
    <col min="15803" max="15814" width="2.125" style="351" customWidth="1"/>
    <col min="15815" max="15820" width="2" style="351" customWidth="1"/>
    <col min="15821" max="15858" width="2.125" style="351" customWidth="1"/>
    <col min="15859" max="15859" width="3.5" style="351" customWidth="1"/>
    <col min="15860" max="15934" width="2.125" style="351" customWidth="1"/>
    <col min="15935" max="16058" width="9" style="351"/>
    <col min="16059" max="16070" width="2.125" style="351" customWidth="1"/>
    <col min="16071" max="16076" width="2" style="351" customWidth="1"/>
    <col min="16077" max="16114" width="2.125" style="351" customWidth="1"/>
    <col min="16115" max="16115" width="3.5" style="351" customWidth="1"/>
    <col min="16116" max="16190" width="2.125" style="351" customWidth="1"/>
    <col min="16191" max="16384" width="9" style="351"/>
  </cols>
  <sheetData>
    <row r="1" spans="1:41" s="194" customFormat="1" ht="27" customHeight="1">
      <c r="A1" s="199"/>
      <c r="B1" s="199"/>
      <c r="C1" s="199"/>
      <c r="D1" s="1067" t="s">
        <v>5</v>
      </c>
      <c r="E1" s="1067"/>
      <c r="F1" s="1067"/>
      <c r="G1" s="1067"/>
      <c r="H1" s="1204"/>
      <c r="I1" s="1204"/>
      <c r="J1" s="199"/>
      <c r="K1" s="199"/>
      <c r="L1" s="199"/>
      <c r="M1" s="199"/>
      <c r="N1" s="1007" t="s">
        <v>8</v>
      </c>
      <c r="O1" s="1007"/>
      <c r="P1" s="1007"/>
      <c r="Q1" s="1070">
        <v>5</v>
      </c>
      <c r="R1" s="1070"/>
      <c r="S1" s="199" t="s">
        <v>3</v>
      </c>
      <c r="T1" s="1070">
        <v>12</v>
      </c>
      <c r="U1" s="1070"/>
      <c r="V1" s="199" t="s">
        <v>4</v>
      </c>
      <c r="W1" s="268" t="s">
        <v>1872</v>
      </c>
      <c r="X1" s="269" t="s">
        <v>2839</v>
      </c>
      <c r="Y1" s="199" t="s">
        <v>1873</v>
      </c>
      <c r="Z1" s="1007" t="s">
        <v>2795</v>
      </c>
      <c r="AA1" s="1007"/>
      <c r="AB1" s="1007"/>
      <c r="AC1" s="1007"/>
      <c r="AD1" s="1007"/>
      <c r="AE1" s="1007"/>
      <c r="AF1" s="1007"/>
      <c r="AG1" s="1006"/>
      <c r="AH1" s="1006"/>
      <c r="AI1" s="1202" t="s">
        <v>2101</v>
      </c>
      <c r="AJ1" s="1203"/>
      <c r="AK1" s="1203"/>
      <c r="AL1" s="1203"/>
      <c r="AM1" s="1203"/>
      <c r="AN1" s="1203"/>
      <c r="AO1" s="1203"/>
    </row>
    <row r="2" spans="1:41" s="194" customFormat="1" ht="27" customHeight="1">
      <c r="A2" s="199"/>
      <c r="B2" s="199"/>
      <c r="C2" s="199"/>
      <c r="D2" s="1205">
        <f>基本情報入力!B3</f>
        <v>0</v>
      </c>
      <c r="E2" s="1201"/>
      <c r="F2" s="1201"/>
      <c r="G2" s="316" t="s">
        <v>6</v>
      </c>
      <c r="H2" s="1201">
        <f>基本情報入力!D3</f>
        <v>0</v>
      </c>
      <c r="I2" s="1201"/>
      <c r="J2" s="1206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</row>
    <row r="3" spans="1:41" s="194" customFormat="1" ht="27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</row>
    <row r="4" spans="1:41" s="194" customFormat="1" ht="15.75" customHeight="1">
      <c r="A4" s="199"/>
      <c r="B4" s="199"/>
      <c r="C4" s="199"/>
      <c r="D4" s="199"/>
      <c r="E4" s="237" t="s">
        <v>0</v>
      </c>
      <c r="F4" s="293"/>
      <c r="G4" s="293"/>
      <c r="H4" s="1207">
        <v>28</v>
      </c>
      <c r="I4" s="1208"/>
      <c r="J4" s="237" t="s">
        <v>1981</v>
      </c>
      <c r="K4" s="293"/>
      <c r="L4" s="293"/>
      <c r="M4" s="270" t="s">
        <v>2102</v>
      </c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37"/>
      <c r="AJ4" s="318"/>
      <c r="AK4" s="318"/>
      <c r="AL4" s="318"/>
      <c r="AM4" s="318"/>
      <c r="AN4" s="237"/>
      <c r="AO4" s="199"/>
    </row>
    <row r="5" spans="1:41" s="194" customFormat="1" ht="15.75" customHeight="1">
      <c r="A5" s="199"/>
      <c r="B5" s="199"/>
      <c r="C5" s="199"/>
      <c r="D5" s="199"/>
      <c r="E5" s="237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</row>
    <row r="6" spans="1:41" s="194" customFormat="1" ht="27" customHeight="1">
      <c r="A6" s="199"/>
      <c r="B6" s="199"/>
      <c r="C6" s="199"/>
      <c r="D6" s="199"/>
      <c r="E6" s="199"/>
      <c r="F6" s="294" t="s">
        <v>10</v>
      </c>
      <c r="G6" s="294"/>
      <c r="H6" s="294"/>
      <c r="I6" s="294"/>
      <c r="J6" s="199"/>
      <c r="K6" s="1070" t="str">
        <f>基本情報入力!B5</f>
        <v/>
      </c>
      <c r="L6" s="1070"/>
      <c r="M6" s="1070"/>
      <c r="N6" s="1070"/>
      <c r="O6" s="1070"/>
      <c r="P6" s="1070"/>
      <c r="Q6" s="1070"/>
      <c r="R6" s="1070"/>
      <c r="S6" s="1070"/>
      <c r="T6" s="1070"/>
      <c r="U6" s="1070"/>
      <c r="V6" s="1070"/>
      <c r="W6" s="1070"/>
      <c r="X6" s="1070"/>
      <c r="Y6" s="1070"/>
      <c r="Z6" s="1070"/>
      <c r="AA6" s="1070"/>
      <c r="AB6" s="1070"/>
      <c r="AC6" s="1070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</row>
    <row r="7" spans="1:41" s="194" customFormat="1" ht="27" customHeight="1">
      <c r="A7" s="199"/>
      <c r="B7" s="199"/>
      <c r="C7" s="199"/>
      <c r="D7" s="199"/>
      <c r="E7" s="199"/>
      <c r="F7" s="294" t="s">
        <v>12</v>
      </c>
      <c r="G7" s="294"/>
      <c r="H7" s="294"/>
      <c r="I7" s="294"/>
      <c r="J7" s="199"/>
      <c r="K7" s="1070">
        <f>基本情報入力!B9</f>
        <v>0</v>
      </c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0"/>
      <c r="Y7" s="1070"/>
      <c r="Z7" s="1070"/>
      <c r="AA7" s="1070"/>
      <c r="AB7" s="1070"/>
      <c r="AC7" s="1070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</row>
    <row r="8" spans="1:41" s="194" customFormat="1" ht="27" customHeight="1">
      <c r="A8" s="199"/>
      <c r="B8" s="199"/>
      <c r="C8" s="199"/>
      <c r="D8" s="199"/>
      <c r="E8" s="199"/>
      <c r="F8" s="294" t="s">
        <v>1982</v>
      </c>
      <c r="G8" s="294"/>
      <c r="H8" s="294"/>
      <c r="I8" s="294"/>
      <c r="J8" s="199"/>
      <c r="K8" s="1070">
        <f>基本情報入力!B12</f>
        <v>0</v>
      </c>
      <c r="L8" s="1070"/>
      <c r="M8" s="1070"/>
      <c r="N8" s="1070"/>
      <c r="O8" s="1070"/>
      <c r="P8" s="1070"/>
      <c r="Q8" s="1070"/>
      <c r="R8" s="1070"/>
      <c r="S8" s="1070"/>
      <c r="T8" s="1070"/>
      <c r="U8" s="1070"/>
      <c r="V8" s="1070"/>
      <c r="W8" s="1070"/>
      <c r="X8" s="1070"/>
      <c r="Y8" s="1070"/>
      <c r="Z8" s="1070"/>
      <c r="AA8" s="1070"/>
      <c r="AB8" s="1070"/>
      <c r="AC8" s="1070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</row>
    <row r="9" spans="1:41" s="194" customFormat="1" ht="27" customHeight="1">
      <c r="A9" s="199"/>
      <c r="B9" s="199"/>
      <c r="C9" s="199"/>
      <c r="D9" s="313" t="s">
        <v>1983</v>
      </c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</row>
    <row r="10" spans="1:41" s="194" customFormat="1" ht="27" customHeight="1">
      <c r="A10" s="199"/>
      <c r="B10" s="199"/>
      <c r="C10" s="199"/>
      <c r="D10" s="1209"/>
      <c r="E10" s="1210"/>
      <c r="F10" s="1210"/>
      <c r="G10" s="1211"/>
      <c r="H10" s="1052" t="s">
        <v>1984</v>
      </c>
      <c r="I10" s="990"/>
      <c r="J10" s="990"/>
      <c r="K10" s="990"/>
      <c r="L10" s="990"/>
      <c r="M10" s="1212"/>
      <c r="N10" s="1052" t="s">
        <v>1985</v>
      </c>
      <c r="O10" s="1053"/>
      <c r="P10" s="1053"/>
      <c r="Q10" s="1053"/>
      <c r="R10" s="1053"/>
      <c r="S10" s="1053"/>
      <c r="T10" s="1054"/>
      <c r="U10" s="1052" t="s">
        <v>1986</v>
      </c>
      <c r="V10" s="990"/>
      <c r="W10" s="990"/>
      <c r="X10" s="990"/>
      <c r="Y10" s="990"/>
      <c r="Z10" s="990"/>
      <c r="AA10" s="1212"/>
      <c r="AB10" s="1052" t="s">
        <v>1987</v>
      </c>
      <c r="AC10" s="1053"/>
      <c r="AD10" s="1053"/>
      <c r="AE10" s="1053"/>
      <c r="AF10" s="1053"/>
      <c r="AG10" s="1053"/>
      <c r="AH10" s="1054"/>
      <c r="AI10" s="1052" t="s">
        <v>1988</v>
      </c>
      <c r="AJ10" s="1053"/>
      <c r="AK10" s="1053"/>
      <c r="AL10" s="1053"/>
      <c r="AM10" s="1053"/>
      <c r="AN10" s="1053"/>
      <c r="AO10" s="319"/>
    </row>
    <row r="11" spans="1:41" s="194" customFormat="1" ht="27" customHeight="1">
      <c r="A11" s="199"/>
      <c r="B11" s="199"/>
      <c r="C11" s="199"/>
      <c r="D11" s="1052" t="s">
        <v>31</v>
      </c>
      <c r="E11" s="990"/>
      <c r="F11" s="990"/>
      <c r="G11" s="1212"/>
      <c r="H11" s="1052">
        <f>SUM(K36:L39)</f>
        <v>0</v>
      </c>
      <c r="I11" s="1053"/>
      <c r="J11" s="1053"/>
      <c r="K11" s="1053"/>
      <c r="L11" s="1053"/>
      <c r="M11" s="1054"/>
      <c r="N11" s="1052">
        <f>SUM(M36:M39)</f>
        <v>0</v>
      </c>
      <c r="O11" s="1053"/>
      <c r="P11" s="1053"/>
      <c r="Q11" s="1053"/>
      <c r="R11" s="1053"/>
      <c r="S11" s="1053"/>
      <c r="T11" s="1054"/>
      <c r="U11" s="1052">
        <f>SUM(N36:N39)</f>
        <v>0</v>
      </c>
      <c r="V11" s="1053"/>
      <c r="W11" s="1053"/>
      <c r="X11" s="1053"/>
      <c r="Y11" s="1053"/>
      <c r="Z11" s="1053"/>
      <c r="AA11" s="1054"/>
      <c r="AB11" s="1052">
        <f>SUM(O36:O39)</f>
        <v>0</v>
      </c>
      <c r="AC11" s="1053"/>
      <c r="AD11" s="1053"/>
      <c r="AE11" s="1053"/>
      <c r="AF11" s="1053"/>
      <c r="AG11" s="1053"/>
      <c r="AH11" s="1054"/>
      <c r="AI11" s="1052">
        <f>SUM(H11:AH11)</f>
        <v>0</v>
      </c>
      <c r="AJ11" s="1053"/>
      <c r="AK11" s="1053"/>
      <c r="AL11" s="1053"/>
      <c r="AM11" s="1053"/>
      <c r="AN11" s="1053"/>
      <c r="AO11" s="320"/>
    </row>
    <row r="12" spans="1:41" s="194" customFormat="1" ht="27" customHeight="1">
      <c r="A12" s="199"/>
      <c r="B12" s="199"/>
      <c r="C12" s="199"/>
      <c r="D12" s="1052" t="s">
        <v>32</v>
      </c>
      <c r="E12" s="990"/>
      <c r="F12" s="990"/>
      <c r="G12" s="1212"/>
      <c r="H12" s="1052">
        <f>SUM(R36:S39)</f>
        <v>0</v>
      </c>
      <c r="I12" s="1053"/>
      <c r="J12" s="1053"/>
      <c r="K12" s="1053"/>
      <c r="L12" s="1053"/>
      <c r="M12" s="1054"/>
      <c r="N12" s="1052">
        <f>SUM(T36:T39)</f>
        <v>0</v>
      </c>
      <c r="O12" s="1053"/>
      <c r="P12" s="1053"/>
      <c r="Q12" s="1053"/>
      <c r="R12" s="1053"/>
      <c r="S12" s="1053"/>
      <c r="T12" s="1054"/>
      <c r="U12" s="1052">
        <f>SUM(U36:U39)</f>
        <v>0</v>
      </c>
      <c r="V12" s="1053"/>
      <c r="W12" s="1053"/>
      <c r="X12" s="1053"/>
      <c r="Y12" s="1053"/>
      <c r="Z12" s="1053"/>
      <c r="AA12" s="1054"/>
      <c r="AB12" s="1052">
        <f>SUM(V36:V39)</f>
        <v>0</v>
      </c>
      <c r="AC12" s="1053"/>
      <c r="AD12" s="1053"/>
      <c r="AE12" s="1053"/>
      <c r="AF12" s="1053"/>
      <c r="AG12" s="1053"/>
      <c r="AH12" s="1054"/>
      <c r="AI12" s="1052">
        <f>SUM(H12:AH12)</f>
        <v>0</v>
      </c>
      <c r="AJ12" s="1053"/>
      <c r="AK12" s="1053"/>
      <c r="AL12" s="1053"/>
      <c r="AM12" s="1053"/>
      <c r="AN12" s="1053"/>
      <c r="AO12" s="320"/>
    </row>
    <row r="13" spans="1:41" s="194" customFormat="1" ht="27" customHeight="1">
      <c r="A13" s="199"/>
      <c r="B13" s="199"/>
      <c r="C13" s="199"/>
      <c r="D13" s="1052" t="s">
        <v>1988</v>
      </c>
      <c r="E13" s="990"/>
      <c r="F13" s="990"/>
      <c r="G13" s="1212"/>
      <c r="H13" s="1052">
        <f>SUM(H11:M12)</f>
        <v>0</v>
      </c>
      <c r="I13" s="1053"/>
      <c r="J13" s="1053"/>
      <c r="K13" s="1053"/>
      <c r="L13" s="1053"/>
      <c r="M13" s="1054"/>
      <c r="N13" s="1052">
        <f>SUM(N11:T12)</f>
        <v>0</v>
      </c>
      <c r="O13" s="1053"/>
      <c r="P13" s="1053"/>
      <c r="Q13" s="1053"/>
      <c r="R13" s="1053"/>
      <c r="S13" s="1053"/>
      <c r="T13" s="1054"/>
      <c r="U13" s="1052">
        <f>SUM(U11:AA12)</f>
        <v>0</v>
      </c>
      <c r="V13" s="1053"/>
      <c r="W13" s="1053"/>
      <c r="X13" s="1053"/>
      <c r="Y13" s="1053"/>
      <c r="Z13" s="1053"/>
      <c r="AA13" s="1054"/>
      <c r="AB13" s="1052">
        <f>SUM(AB11:AH12)</f>
        <v>0</v>
      </c>
      <c r="AC13" s="1053"/>
      <c r="AD13" s="1053"/>
      <c r="AE13" s="1053"/>
      <c r="AF13" s="1053"/>
      <c r="AG13" s="1053"/>
      <c r="AH13" s="1054"/>
      <c r="AI13" s="1052">
        <f>SUM(AI11:AO12)</f>
        <v>0</v>
      </c>
      <c r="AJ13" s="1053"/>
      <c r="AK13" s="1053"/>
      <c r="AL13" s="1053"/>
      <c r="AM13" s="1053"/>
      <c r="AN13" s="1053"/>
      <c r="AO13" s="320"/>
    </row>
    <row r="14" spans="1:41" s="194" customFormat="1" ht="27" customHeight="1">
      <c r="A14" s="199"/>
      <c r="B14" s="199"/>
      <c r="C14" s="199"/>
      <c r="D14" s="199"/>
      <c r="E14" s="199"/>
      <c r="F14" s="199"/>
      <c r="G14" s="199"/>
      <c r="H14" s="1213" t="s">
        <v>1989</v>
      </c>
      <c r="I14" s="1213"/>
      <c r="J14" s="1213"/>
      <c r="K14" s="1213"/>
      <c r="L14" s="1213"/>
      <c r="M14" s="1214"/>
      <c r="N14" s="1052">
        <f>SUM(N13:AH13)</f>
        <v>0</v>
      </c>
      <c r="O14" s="1053"/>
      <c r="P14" s="1053"/>
      <c r="Q14" s="1053"/>
      <c r="R14" s="1053"/>
      <c r="S14" s="1053"/>
      <c r="T14" s="1053"/>
      <c r="U14" s="1053"/>
      <c r="V14" s="1053"/>
      <c r="W14" s="1053"/>
      <c r="X14" s="1053"/>
      <c r="Y14" s="1053"/>
      <c r="Z14" s="1053"/>
      <c r="AA14" s="1053"/>
      <c r="AB14" s="1053"/>
      <c r="AC14" s="1053"/>
      <c r="AD14" s="1053"/>
      <c r="AE14" s="1053"/>
      <c r="AF14" s="1053"/>
      <c r="AG14" s="1053"/>
      <c r="AH14" s="1054"/>
      <c r="AI14" s="199"/>
      <c r="AJ14" s="199"/>
      <c r="AK14" s="199"/>
      <c r="AL14" s="199"/>
      <c r="AM14" s="199"/>
      <c r="AN14" s="199"/>
      <c r="AO14" s="199"/>
    </row>
    <row r="15" spans="1:41" s="194" customFormat="1" ht="27" customHeight="1">
      <c r="A15" s="199"/>
      <c r="B15" s="199"/>
      <c r="C15" s="199"/>
      <c r="D15" s="313" t="s">
        <v>1990</v>
      </c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</row>
    <row r="16" spans="1:41" s="194" customFormat="1" ht="27" customHeight="1">
      <c r="A16" s="199"/>
      <c r="B16" s="199"/>
      <c r="C16" s="199"/>
      <c r="D16" s="199"/>
      <c r="E16" s="199"/>
      <c r="F16" s="199"/>
      <c r="G16" s="199" t="s">
        <v>1991</v>
      </c>
      <c r="H16" s="199"/>
      <c r="I16" s="199"/>
      <c r="J16" s="1052">
        <f>AI13</f>
        <v>0</v>
      </c>
      <c r="K16" s="1053"/>
      <c r="L16" s="1053"/>
      <c r="M16" s="1053"/>
      <c r="N16" s="1054"/>
      <c r="O16" s="199"/>
      <c r="P16" s="199" t="s">
        <v>1992</v>
      </c>
      <c r="Q16" s="199"/>
      <c r="R16" s="199"/>
      <c r="S16" s="199"/>
      <c r="T16" s="199"/>
      <c r="U16" s="199"/>
      <c r="V16" s="199"/>
      <c r="W16" s="199"/>
      <c r="X16" s="199"/>
      <c r="Y16" s="199"/>
      <c r="Z16" s="1215">
        <f>J16*1700</f>
        <v>0</v>
      </c>
      <c r="AA16" s="1053"/>
      <c r="AB16" s="1053"/>
      <c r="AC16" s="1053"/>
      <c r="AD16" s="1053"/>
      <c r="AE16" s="1054"/>
      <c r="AF16" s="199"/>
      <c r="AG16" s="199" t="s">
        <v>1993</v>
      </c>
      <c r="AH16" s="199"/>
      <c r="AI16" s="199"/>
      <c r="AJ16" s="199"/>
      <c r="AK16" s="199"/>
      <c r="AL16" s="199"/>
      <c r="AM16" s="199"/>
      <c r="AN16" s="199"/>
      <c r="AO16" s="199"/>
    </row>
    <row r="17" spans="1:41" s="194" customFormat="1" ht="27" customHeight="1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</row>
    <row r="18" spans="1:41" s="194" customFormat="1" ht="27" customHeight="1">
      <c r="A18" s="199"/>
      <c r="B18" s="199"/>
      <c r="C18" s="199"/>
      <c r="D18" s="199"/>
      <c r="E18" s="199"/>
      <c r="F18" s="199"/>
      <c r="G18" s="294" t="s">
        <v>1994</v>
      </c>
      <c r="H18" s="294"/>
      <c r="I18" s="199"/>
      <c r="J18" s="1052">
        <f>AI13</f>
        <v>0</v>
      </c>
      <c r="K18" s="1053"/>
      <c r="L18" s="1053"/>
      <c r="M18" s="1053"/>
      <c r="N18" s="1054"/>
      <c r="O18" s="199"/>
      <c r="P18" s="199" t="s">
        <v>1995</v>
      </c>
      <c r="Q18" s="199"/>
      <c r="R18" s="199"/>
      <c r="S18" s="199"/>
      <c r="T18" s="199"/>
      <c r="U18" s="199"/>
      <c r="V18" s="199"/>
      <c r="W18" s="199"/>
      <c r="X18" s="199"/>
      <c r="Y18" s="199"/>
      <c r="Z18" s="1215">
        <f>J18*300</f>
        <v>0</v>
      </c>
      <c r="AA18" s="1216"/>
      <c r="AB18" s="1216"/>
      <c r="AC18" s="1216"/>
      <c r="AD18" s="1216"/>
      <c r="AE18" s="1217"/>
      <c r="AF18" s="199"/>
      <c r="AG18" s="199" t="s">
        <v>1993</v>
      </c>
      <c r="AH18" s="199"/>
      <c r="AI18" s="199"/>
      <c r="AJ18" s="199"/>
      <c r="AK18" s="199"/>
      <c r="AL18" s="199"/>
      <c r="AM18" s="199"/>
      <c r="AN18" s="199"/>
      <c r="AO18" s="199"/>
    </row>
    <row r="19" spans="1:41" s="194" customFormat="1" ht="60" customHeight="1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</row>
    <row r="20" spans="1:41" s="194" customFormat="1" ht="27" customHeight="1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</row>
    <row r="21" spans="1:41" s="194" customFormat="1" ht="27" customHeight="1">
      <c r="A21" s="199"/>
      <c r="B21" s="1094" t="s">
        <v>1996</v>
      </c>
      <c r="C21" s="1095"/>
      <c r="D21" s="1095"/>
      <c r="E21" s="1218"/>
      <c r="F21" s="289"/>
      <c r="G21" s="289"/>
      <c r="H21" s="1221" t="str">
        <f>K6</f>
        <v/>
      </c>
      <c r="I21" s="1221"/>
      <c r="J21" s="1221"/>
      <c r="K21" s="1221"/>
      <c r="L21" s="1221"/>
      <c r="M21" s="1221"/>
      <c r="N21" s="1221"/>
      <c r="O21" s="1221"/>
      <c r="P21" s="1221"/>
      <c r="Q21" s="1221"/>
      <c r="R21" s="1221"/>
      <c r="S21" s="289"/>
      <c r="T21" s="289" t="s">
        <v>1997</v>
      </c>
      <c r="U21" s="289"/>
      <c r="V21" s="289"/>
      <c r="W21" s="289"/>
      <c r="X21" s="289"/>
      <c r="Y21" s="289"/>
      <c r="Z21" s="289"/>
      <c r="AA21" s="289"/>
      <c r="AB21" s="289"/>
      <c r="AC21" s="289" t="s">
        <v>0</v>
      </c>
      <c r="AD21" s="289"/>
      <c r="AE21" s="289"/>
      <c r="AF21" s="1221">
        <f>H4</f>
        <v>28</v>
      </c>
      <c r="AG21" s="1222"/>
      <c r="AH21" s="289" t="s">
        <v>2</v>
      </c>
      <c r="AI21" s="1221">
        <f>Q1</f>
        <v>5</v>
      </c>
      <c r="AJ21" s="1222"/>
      <c r="AK21" s="289" t="s">
        <v>3</v>
      </c>
      <c r="AL21" s="1221">
        <f>T1</f>
        <v>12</v>
      </c>
      <c r="AM21" s="1222"/>
      <c r="AN21" s="289" t="s">
        <v>4</v>
      </c>
      <c r="AO21" s="290"/>
    </row>
    <row r="22" spans="1:41" s="194" customFormat="1" ht="27.75" customHeight="1">
      <c r="A22" s="199"/>
      <c r="B22" s="1096"/>
      <c r="C22" s="1097"/>
      <c r="D22" s="1097"/>
      <c r="E22" s="1219"/>
      <c r="F22" s="257"/>
      <c r="G22" s="257"/>
      <c r="H22" s="257" t="s">
        <v>1998</v>
      </c>
      <c r="I22" s="257"/>
      <c r="J22" s="257"/>
      <c r="K22" s="1223">
        <f>Z16</f>
        <v>0</v>
      </c>
      <c r="L22" s="1223"/>
      <c r="M22" s="1223"/>
      <c r="N22" s="1223"/>
      <c r="O22" s="1223"/>
      <c r="P22" s="1223"/>
      <c r="Q22" s="1223"/>
      <c r="R22" s="1223"/>
      <c r="S22" s="1223"/>
      <c r="T22" s="257" t="s">
        <v>1999</v>
      </c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91"/>
    </row>
    <row r="23" spans="1:41" s="194" customFormat="1" ht="27" customHeight="1">
      <c r="A23" s="199"/>
      <c r="B23" s="1096"/>
      <c r="C23" s="1097"/>
      <c r="D23" s="1097"/>
      <c r="E23" s="1219"/>
      <c r="F23" s="257"/>
      <c r="G23" s="257"/>
      <c r="H23" s="257"/>
      <c r="I23" s="257" t="s">
        <v>2000</v>
      </c>
      <c r="J23" s="257"/>
      <c r="K23" s="257"/>
      <c r="L23" s="257"/>
      <c r="M23" s="257"/>
      <c r="N23" s="257"/>
      <c r="O23" s="257"/>
      <c r="P23" s="1082">
        <f>J16</f>
        <v>0</v>
      </c>
      <c r="Q23" s="1082"/>
      <c r="R23" s="1082"/>
      <c r="S23" s="257" t="s">
        <v>2001</v>
      </c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91"/>
    </row>
    <row r="24" spans="1:41" s="194" customFormat="1" ht="27" customHeight="1">
      <c r="A24" s="199"/>
      <c r="B24" s="1096"/>
      <c r="C24" s="1097"/>
      <c r="D24" s="1097"/>
      <c r="E24" s="1219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1081" t="s">
        <v>1</v>
      </c>
      <c r="V24" s="1081"/>
      <c r="W24" s="1081"/>
      <c r="X24" s="1081"/>
      <c r="Y24" s="1081"/>
      <c r="Z24" s="1081"/>
      <c r="AA24" s="1081"/>
      <c r="AB24" s="1081"/>
      <c r="AC24" s="1081"/>
      <c r="AD24" s="1081"/>
      <c r="AE24" s="1081"/>
      <c r="AF24" s="1081"/>
      <c r="AG24" s="1081"/>
      <c r="AH24" s="1081"/>
      <c r="AI24" s="1081"/>
      <c r="AJ24" s="1081"/>
      <c r="AK24" s="257"/>
      <c r="AL24" s="257"/>
      <c r="AM24" s="257"/>
      <c r="AN24" s="257"/>
      <c r="AO24" s="291"/>
    </row>
    <row r="25" spans="1:41" s="194" customFormat="1" ht="27" customHeight="1">
      <c r="A25" s="199"/>
      <c r="B25" s="1096"/>
      <c r="C25" s="1097"/>
      <c r="D25" s="1097"/>
      <c r="E25" s="1219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1081" t="s">
        <v>27</v>
      </c>
      <c r="AA25" s="1224"/>
      <c r="AB25" s="1224"/>
      <c r="AC25" s="1224"/>
      <c r="AD25" s="1224"/>
      <c r="AE25" s="1224"/>
      <c r="AF25" s="1224"/>
      <c r="AG25" s="1224"/>
      <c r="AH25" s="1224"/>
      <c r="AI25" s="1224"/>
      <c r="AJ25" s="1224"/>
      <c r="AK25" s="257"/>
      <c r="AL25" s="257" t="s">
        <v>13</v>
      </c>
      <c r="AM25" s="257"/>
      <c r="AN25" s="257"/>
      <c r="AO25" s="291"/>
    </row>
    <row r="26" spans="1:41" s="194" customFormat="1" ht="27" customHeight="1">
      <c r="A26" s="199"/>
      <c r="B26" s="1098"/>
      <c r="C26" s="1099"/>
      <c r="D26" s="1099"/>
      <c r="E26" s="1220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1092" t="s">
        <v>28</v>
      </c>
      <c r="AA26" s="1092"/>
      <c r="AB26" s="1092"/>
      <c r="AC26" s="1092"/>
      <c r="AD26" s="1092"/>
      <c r="AE26" s="1092"/>
      <c r="AF26" s="1092"/>
      <c r="AG26" s="1092"/>
      <c r="AH26" s="1092"/>
      <c r="AI26" s="1092"/>
      <c r="AJ26" s="1092"/>
      <c r="AK26" s="263"/>
      <c r="AL26" s="263" t="s">
        <v>13</v>
      </c>
      <c r="AM26" s="263"/>
      <c r="AN26" s="263"/>
      <c r="AO26" s="273"/>
    </row>
    <row r="27" spans="1:41" s="194" customFormat="1" ht="14.25" customHeight="1">
      <c r="A27" s="199"/>
      <c r="B27" s="199"/>
      <c r="C27" s="199"/>
      <c r="D27" s="257"/>
      <c r="E27" s="257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</row>
    <row r="28" spans="1:41" s="194" customFormat="1" ht="27" customHeight="1">
      <c r="A28" s="199"/>
      <c r="B28" s="1094" t="s">
        <v>1996</v>
      </c>
      <c r="C28" s="1095"/>
      <c r="D28" s="1095"/>
      <c r="E28" s="1218"/>
      <c r="F28" s="289"/>
      <c r="G28" s="289"/>
      <c r="H28" s="1221" t="str">
        <f>K6</f>
        <v/>
      </c>
      <c r="I28" s="1221"/>
      <c r="J28" s="1221"/>
      <c r="K28" s="1221"/>
      <c r="L28" s="1221"/>
      <c r="M28" s="1221"/>
      <c r="N28" s="1221"/>
      <c r="O28" s="1221"/>
      <c r="P28" s="1221"/>
      <c r="Q28" s="1221"/>
      <c r="R28" s="1221"/>
      <c r="S28" s="289"/>
      <c r="T28" s="289" t="s">
        <v>1997</v>
      </c>
      <c r="U28" s="289"/>
      <c r="V28" s="289"/>
      <c r="W28" s="289"/>
      <c r="X28" s="289"/>
      <c r="Y28" s="289"/>
      <c r="Z28" s="289"/>
      <c r="AA28" s="289"/>
      <c r="AB28" s="289"/>
      <c r="AC28" s="289" t="s">
        <v>0</v>
      </c>
      <c r="AD28" s="289"/>
      <c r="AE28" s="289"/>
      <c r="AF28" s="1221">
        <f>AF21</f>
        <v>28</v>
      </c>
      <c r="AG28" s="1222"/>
      <c r="AH28" s="289" t="s">
        <v>2</v>
      </c>
      <c r="AI28" s="1221">
        <f>AI21</f>
        <v>5</v>
      </c>
      <c r="AJ28" s="1222"/>
      <c r="AK28" s="289" t="s">
        <v>3</v>
      </c>
      <c r="AL28" s="1221">
        <f>AL21</f>
        <v>12</v>
      </c>
      <c r="AM28" s="1222"/>
      <c r="AN28" s="289" t="s">
        <v>4</v>
      </c>
      <c r="AO28" s="290"/>
    </row>
    <row r="29" spans="1:41" s="194" customFormat="1" ht="27" customHeight="1">
      <c r="A29" s="199"/>
      <c r="B29" s="1096"/>
      <c r="C29" s="1097"/>
      <c r="D29" s="1097"/>
      <c r="E29" s="1219"/>
      <c r="F29" s="257"/>
      <c r="G29" s="257"/>
      <c r="H29" s="257" t="s">
        <v>1998</v>
      </c>
      <c r="I29" s="257"/>
      <c r="J29" s="257"/>
      <c r="K29" s="1223">
        <f>Z18</f>
        <v>0</v>
      </c>
      <c r="L29" s="1223"/>
      <c r="M29" s="1223"/>
      <c r="N29" s="1223"/>
      <c r="O29" s="1223"/>
      <c r="P29" s="1223"/>
      <c r="Q29" s="1223"/>
      <c r="R29" s="1223"/>
      <c r="S29" s="1223"/>
      <c r="T29" s="257" t="s">
        <v>1999</v>
      </c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91"/>
    </row>
    <row r="30" spans="1:41" s="194" customFormat="1" ht="27" customHeight="1">
      <c r="A30" s="199"/>
      <c r="B30" s="1096"/>
      <c r="C30" s="1097"/>
      <c r="D30" s="1097"/>
      <c r="E30" s="1219"/>
      <c r="F30" s="257"/>
      <c r="G30" s="257"/>
      <c r="H30" s="257"/>
      <c r="I30" s="257" t="s">
        <v>2002</v>
      </c>
      <c r="J30" s="257"/>
      <c r="K30" s="257"/>
      <c r="L30" s="257"/>
      <c r="M30" s="257"/>
      <c r="N30" s="257"/>
      <c r="O30" s="257"/>
      <c r="P30" s="1082">
        <f>J18</f>
        <v>0</v>
      </c>
      <c r="Q30" s="1082"/>
      <c r="R30" s="1082"/>
      <c r="S30" s="257" t="s">
        <v>2001</v>
      </c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91"/>
    </row>
    <row r="31" spans="1:41" s="194" customFormat="1" ht="27" customHeight="1">
      <c r="A31" s="199"/>
      <c r="B31" s="1096"/>
      <c r="C31" s="1097"/>
      <c r="D31" s="1097"/>
      <c r="E31" s="1219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1081" t="s">
        <v>1</v>
      </c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257"/>
      <c r="AL31" s="257"/>
      <c r="AM31" s="257"/>
      <c r="AN31" s="257"/>
      <c r="AO31" s="291"/>
    </row>
    <row r="32" spans="1:41" s="194" customFormat="1" ht="27" customHeight="1">
      <c r="A32" s="199"/>
      <c r="B32" s="1096"/>
      <c r="C32" s="1097"/>
      <c r="D32" s="1097"/>
      <c r="E32" s="1219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1081" t="s">
        <v>27</v>
      </c>
      <c r="AA32" s="1224"/>
      <c r="AB32" s="1224"/>
      <c r="AC32" s="1224"/>
      <c r="AD32" s="1224"/>
      <c r="AE32" s="1224"/>
      <c r="AF32" s="1224"/>
      <c r="AG32" s="1224"/>
      <c r="AH32" s="1224"/>
      <c r="AI32" s="1224"/>
      <c r="AJ32" s="1224"/>
      <c r="AK32" s="257"/>
      <c r="AL32" s="257" t="s">
        <v>13</v>
      </c>
      <c r="AM32" s="257"/>
      <c r="AN32" s="257"/>
      <c r="AO32" s="291"/>
    </row>
    <row r="33" spans="1:41" s="194" customFormat="1" ht="27" customHeight="1">
      <c r="A33" s="199"/>
      <c r="B33" s="1098"/>
      <c r="C33" s="1099"/>
      <c r="D33" s="1099"/>
      <c r="E33" s="1220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092" t="s">
        <v>28</v>
      </c>
      <c r="AA33" s="1092"/>
      <c r="AB33" s="1092"/>
      <c r="AC33" s="1092"/>
      <c r="AD33" s="1092"/>
      <c r="AE33" s="1092"/>
      <c r="AF33" s="1092"/>
      <c r="AG33" s="1092"/>
      <c r="AH33" s="1092"/>
      <c r="AI33" s="1092"/>
      <c r="AJ33" s="1092"/>
      <c r="AK33" s="263"/>
      <c r="AL33" s="263" t="s">
        <v>13</v>
      </c>
      <c r="AM33" s="263"/>
      <c r="AN33" s="263"/>
      <c r="AO33" s="273"/>
    </row>
    <row r="34" spans="1:41" s="194" customFormat="1" ht="27" customHeight="1">
      <c r="E34" s="214"/>
      <c r="F34" s="214"/>
      <c r="G34" s="214"/>
      <c r="H34" s="214"/>
      <c r="I34" s="214"/>
      <c r="J34" s="1225" t="s">
        <v>2076</v>
      </c>
      <c r="K34" s="1225"/>
      <c r="L34" s="1225"/>
      <c r="M34" s="1225"/>
      <c r="N34" s="1225"/>
      <c r="O34" s="1225"/>
      <c r="P34" s="214"/>
      <c r="Q34" s="1225" t="s">
        <v>2085</v>
      </c>
      <c r="R34" s="1225"/>
      <c r="S34" s="1225"/>
      <c r="T34" s="1225"/>
      <c r="U34" s="1225"/>
      <c r="V34" s="1225"/>
      <c r="W34" s="214"/>
    </row>
    <row r="35" spans="1:41" s="194" customFormat="1" ht="27" customHeight="1">
      <c r="E35" s="214" t="s">
        <v>2099</v>
      </c>
      <c r="F35" s="214"/>
      <c r="G35" s="214"/>
      <c r="H35" s="214"/>
      <c r="I35" s="214"/>
      <c r="J35" s="214"/>
      <c r="K35" s="214" t="s">
        <v>2100</v>
      </c>
      <c r="L35" s="214" t="s">
        <v>2999</v>
      </c>
      <c r="M35" s="214" t="s">
        <v>3000</v>
      </c>
      <c r="N35" s="214" t="s">
        <v>1986</v>
      </c>
      <c r="O35" s="214" t="s">
        <v>1987</v>
      </c>
      <c r="P35" s="214"/>
      <c r="Q35" s="214"/>
      <c r="R35" s="214" t="s">
        <v>2100</v>
      </c>
      <c r="S35" s="214" t="s">
        <v>2999</v>
      </c>
      <c r="T35" s="214" t="s">
        <v>3000</v>
      </c>
      <c r="U35" s="214" t="s">
        <v>1986</v>
      </c>
      <c r="V35" s="214" t="s">
        <v>1987</v>
      </c>
      <c r="W35" s="214"/>
    </row>
    <row r="36" spans="1:41" s="194" customFormat="1" ht="27" customHeight="1">
      <c r="E36" s="214"/>
      <c r="F36" s="214"/>
      <c r="G36" s="214"/>
      <c r="H36" s="214">
        <v>1</v>
      </c>
      <c r="I36" s="1225"/>
      <c r="J36" s="1225"/>
      <c r="K36" s="214">
        <f>COUNTIFS(個人登録①5.12!$K$7:$K$21,個人登録②5.12!$J$34,個人登録①5.12!$U$7:$U$21,個人登録②5.12!K$35)</f>
        <v>0</v>
      </c>
      <c r="L36" s="214">
        <f>COUNTIFS(個人登録①5.12!$K$7:$K$21,個人登録②5.12!$J$34,個人登録①5.12!$U$7:$U$21,個人登録②5.12!L$35)</f>
        <v>0</v>
      </c>
      <c r="M36" s="214">
        <f>COUNTIFS(個人登録①5.12!$K$7:$K$21,個人登録②5.12!$J$34,個人登録①5.12!$U$7:$U$21,個人登録②5.12!M$35)</f>
        <v>0</v>
      </c>
      <c r="N36" s="214">
        <f>COUNTIFS(個人登録①5.12!$K$7:$K$21,個人登録②5.12!$J$34,個人登録①5.12!$U$7:$U$21,個人登録②5.12!N$35)</f>
        <v>0</v>
      </c>
      <c r="O36" s="214">
        <f>COUNTIFS(個人登録①5.12!$K$7:$K$21,個人登録②5.12!$J$34,個人登録①5.12!$U$7:$U$21,個人登録②5.12!O$35)</f>
        <v>0</v>
      </c>
      <c r="P36" s="214"/>
      <c r="Q36" s="214"/>
      <c r="R36" s="214">
        <f>COUNTIFS(個人登録①5.12!$K$7:$K$21,個人登録②5.12!$Q$34,個人登録①5.12!$U$7:$U$21,個人登録②5.12!R$35)</f>
        <v>0</v>
      </c>
      <c r="S36" s="214">
        <f>COUNTIFS(個人登録①5.12!$K$7:$K$21,個人登録②5.12!$Q$34,個人登録①5.12!$U$7:$U$21,個人登録②5.12!S$35)</f>
        <v>0</v>
      </c>
      <c r="T36" s="214">
        <f>COUNTIFS(個人登録①5.12!$K$7:$K$21,個人登録②5.12!$Q$34,個人登録①5.12!$U$7:$U$21,個人登録②5.12!T$35)</f>
        <v>0</v>
      </c>
      <c r="U36" s="214">
        <f>COUNTIFS(個人登録①5.12!$K$7:$K$21,個人登録②5.12!$Q$34,個人登録①5.12!$U$7:$U$21,個人登録②5.12!U$35)</f>
        <v>0</v>
      </c>
      <c r="V36" s="214">
        <f>COUNTIFS(個人登録①5.12!$K$7:$K$21,個人登録②5.12!$Q$34,個人登録①5.12!$U$7:$U$21,個人登録②5.12!V$35)</f>
        <v>0</v>
      </c>
      <c r="W36" s="214"/>
      <c r="Z36" s="1135"/>
      <c r="AA36" s="1135"/>
      <c r="AB36" s="1135"/>
      <c r="AC36" s="1135"/>
      <c r="AD36" s="1135"/>
      <c r="AE36" s="1135"/>
      <c r="AF36" s="1135"/>
      <c r="AG36" s="321"/>
      <c r="AH36" s="1135"/>
      <c r="AI36" s="1135"/>
      <c r="AJ36" s="1135"/>
      <c r="AK36" s="1135"/>
      <c r="AL36" s="1135"/>
    </row>
    <row r="37" spans="1:41" s="194" customFormat="1" ht="27" customHeight="1">
      <c r="E37" s="214"/>
      <c r="F37" s="214"/>
      <c r="G37" s="214"/>
      <c r="H37" s="214">
        <v>2</v>
      </c>
      <c r="I37" s="1225"/>
      <c r="J37" s="1225"/>
      <c r="K37" s="214">
        <f>COUNTIFS(個人登録①5.12!$K$29:$K$43,個人登録②5.12!$J$34,個人登録①5.12!$U$29:$U$43,個人登録②5.12!K$35)</f>
        <v>0</v>
      </c>
      <c r="L37" s="214">
        <f>COUNTIFS(個人登録①5.12!$K$29:$K$43,個人登録②5.12!$J$34,個人登録①5.12!$U$29:$U$43,個人登録②5.12!L$35)</f>
        <v>0</v>
      </c>
      <c r="M37" s="214">
        <f>COUNTIFS(個人登録①5.12!$K$29:$K$43,個人登録②5.12!$J$34,個人登録①5.12!$U$29:$U$43,個人登録②5.12!M$35)</f>
        <v>0</v>
      </c>
      <c r="N37" s="214">
        <f>COUNTIFS(個人登録①5.12!$K$29:$K$43,個人登録②5.12!$J$34,個人登録①5.12!$U$29:$U$43,個人登録②5.12!N$35)</f>
        <v>0</v>
      </c>
      <c r="O37" s="214">
        <f>COUNTIFS(個人登録①5.12!$K$29:$K$43,個人登録②5.12!$J$34,個人登録①5.12!$U$29:$U$43,個人登録②5.12!O$35)</f>
        <v>0</v>
      </c>
      <c r="P37" s="214"/>
      <c r="Q37" s="214"/>
      <c r="R37" s="214">
        <f>COUNTIFS(個人登録①5.12!$K$29:$K$43,個人登録②5.12!$Q$34,個人登録①5.12!$U$29:$U$43,個人登録②5.12!R$35)</f>
        <v>0</v>
      </c>
      <c r="S37" s="214">
        <f>COUNTIFS(個人登録①5.12!$K$29:$K$43,個人登録②5.12!$Q$34,個人登録①5.12!$U$29:$U$43,個人登録②5.12!S$35)</f>
        <v>0</v>
      </c>
      <c r="T37" s="214">
        <f>COUNTIFS(個人登録①5.12!$K$29:$K$43,個人登録②5.12!$Q$34,個人登録①5.12!$U$29:$U$43,個人登録②5.12!T$35)</f>
        <v>0</v>
      </c>
      <c r="U37" s="214">
        <f>COUNTIFS(個人登録①5.12!$K$29:$K$43,個人登録②5.12!$Q$34,個人登録①5.12!$U$29:$U$43,個人登録②5.12!U$35)</f>
        <v>0</v>
      </c>
      <c r="V37" s="214">
        <f>COUNTIFS(個人登録①5.12!$K$29:$K$43,個人登録②5.12!$Q$34,個人登録①5.12!$U$29:$U$43,個人登録②5.12!V$35)</f>
        <v>0</v>
      </c>
      <c r="W37" s="214"/>
    </row>
    <row r="38" spans="1:41" s="194" customFormat="1" ht="27" customHeight="1">
      <c r="E38" s="214"/>
      <c r="F38" s="214"/>
      <c r="G38" s="214"/>
      <c r="H38" s="214">
        <v>3</v>
      </c>
      <c r="I38" s="1225"/>
      <c r="J38" s="1225"/>
      <c r="K38" s="214">
        <f>COUNTIFS(個人登録①5.12!$K$51:$K$65,個人登録②5.12!$J$34,個人登録①5.12!$U$51:$U$65,個人登録②5.12!K$35)</f>
        <v>0</v>
      </c>
      <c r="L38" s="214">
        <f>COUNTIFS(個人登録①5.12!$K$51:$K$65,個人登録②5.12!$J$34,個人登録①5.12!$U$51:$U$65,個人登録②5.12!L$35)</f>
        <v>0</v>
      </c>
      <c r="M38" s="214">
        <f>COUNTIFS(個人登録①5.12!$K$51:$K$65,個人登録②5.12!$J$34,個人登録①5.12!$U$51:$U$65,個人登録②5.12!M$35)</f>
        <v>0</v>
      </c>
      <c r="N38" s="214">
        <f>COUNTIFS(個人登録①5.12!$K$51:$K$65,個人登録②5.12!$J$34,個人登録①5.12!$U$51:$U$65,個人登録②5.12!N$35)</f>
        <v>0</v>
      </c>
      <c r="O38" s="214">
        <f>COUNTIFS(個人登録①5.12!$K$51:$K$65,個人登録②5.12!$J$34,個人登録①5.12!$U$51:$U$65,個人登録②5.12!O$35)</f>
        <v>0</v>
      </c>
      <c r="P38" s="214"/>
      <c r="Q38" s="214"/>
      <c r="R38" s="214">
        <f>COUNTIFS(個人登録①5.12!$K$51:$K$65,個人登録②5.12!$Q$34,個人登録①5.12!$U$51:$U$65,個人登録②5.12!R$35)</f>
        <v>0</v>
      </c>
      <c r="S38" s="214">
        <f>COUNTIFS(個人登録①5.12!$K$51:$K$65,個人登録②5.12!$Q$34,個人登録①5.12!$U$51:$U$65,個人登録②5.12!S$35)</f>
        <v>0</v>
      </c>
      <c r="T38" s="214">
        <f>COUNTIFS(個人登録①5.12!$K$51:$K$65,個人登録②5.12!$Q$34,個人登録①5.12!$U$51:$U$65,個人登録②5.12!T$35)</f>
        <v>0</v>
      </c>
      <c r="U38" s="214">
        <f>COUNTIFS(個人登録①5.12!$K$51:$K$65,個人登録②5.12!$Q$34,個人登録①5.12!$U$51:$U$65,個人登録②5.12!U$35)</f>
        <v>0</v>
      </c>
      <c r="V38" s="214">
        <f>COUNTIFS(個人登録①5.12!$K$51:$K$65,個人登録②5.12!$Q$34,個人登録①5.12!$U$51:$U$65,個人登録②5.12!V$35)</f>
        <v>0</v>
      </c>
      <c r="W38" s="214"/>
    </row>
    <row r="39" spans="1:41" s="194" customFormat="1" ht="27" customHeight="1">
      <c r="E39" s="214"/>
      <c r="F39" s="214"/>
      <c r="G39" s="214"/>
      <c r="H39" s="214">
        <v>4</v>
      </c>
      <c r="I39" s="1225"/>
      <c r="J39" s="1225"/>
      <c r="K39" s="214">
        <f>COUNTIFS(個人登録①5.12!$K$73:$K$87,個人登録②5.12!$J$34,個人登録①5.12!$U$73:$U$87,個人登録②5.12!K$35)</f>
        <v>0</v>
      </c>
      <c r="L39" s="214">
        <f>COUNTIFS(個人登録①5.12!$K$73:$K$87,個人登録②5.12!$J$34,個人登録①5.12!$U$73:$U$87,個人登録②5.12!L$35)</f>
        <v>0</v>
      </c>
      <c r="M39" s="214">
        <f>COUNTIFS(個人登録①5.12!$K$73:$K$87,個人登録②5.12!$J$34,個人登録①5.12!$U$73:$U$87,個人登録②5.12!M$35)</f>
        <v>0</v>
      </c>
      <c r="N39" s="214">
        <f>COUNTIFS(個人登録①5.12!$K$73:$K$87,個人登録②5.12!$J$34,個人登録①5.12!$U$73:$U$87,個人登録②5.12!N$35)</f>
        <v>0</v>
      </c>
      <c r="O39" s="214">
        <f>COUNTIFS(個人登録①5.12!$K$73:$K$87,個人登録②5.12!$J$34,個人登録①5.12!$U$73:$U$87,個人登録②5.12!O$35)</f>
        <v>0</v>
      </c>
      <c r="P39" s="214"/>
      <c r="Q39" s="214"/>
      <c r="R39" s="214">
        <f>COUNTIFS(個人登録①5.12!$K$73:$K$87,個人登録②5.12!$Q$34,個人登録①5.12!$U$73:$U$87,個人登録②5.12!R$35)</f>
        <v>0</v>
      </c>
      <c r="S39" s="214">
        <f>COUNTIFS(個人登録①5.12!$K$73:$K$87,個人登録②5.12!$Q$34,個人登録①5.12!$U$73:$U$87,個人登録②5.12!S$35)</f>
        <v>0</v>
      </c>
      <c r="T39" s="214">
        <f>COUNTIFS(個人登録①5.12!$K$73:$K$87,個人登録②5.12!$Q$34,個人登録①5.12!$U$73:$U$87,個人登録②5.12!T$35)</f>
        <v>0</v>
      </c>
      <c r="U39" s="214">
        <f>COUNTIFS(個人登録①5.12!$K$73:$K$87,個人登録②5.12!$Q$34,個人登録①5.12!$U$73:$U$87,個人登録②5.12!U$35)</f>
        <v>0</v>
      </c>
      <c r="V39" s="214">
        <f>COUNTIFS(個人登録①5.12!$K$73:$K$87,個人登録②5.12!$Q$34,個人登録①5.12!$U$73:$U$87,個人登録②5.12!V$35)</f>
        <v>0</v>
      </c>
      <c r="W39" s="214"/>
    </row>
  </sheetData>
  <sheetProtection password="F282" sheet="1" objects="1" scenarios="1"/>
  <mergeCells count="70">
    <mergeCell ref="I38:J38"/>
    <mergeCell ref="I39:J39"/>
    <mergeCell ref="J34:O34"/>
    <mergeCell ref="Q34:V34"/>
    <mergeCell ref="I36:J36"/>
    <mergeCell ref="Z36:AF36"/>
    <mergeCell ref="AH36:AL36"/>
    <mergeCell ref="I37:J37"/>
    <mergeCell ref="B28:E33"/>
    <mergeCell ref="H28:R28"/>
    <mergeCell ref="AF28:AG28"/>
    <mergeCell ref="AI28:AJ28"/>
    <mergeCell ref="AL28:AM28"/>
    <mergeCell ref="K29:S29"/>
    <mergeCell ref="P30:R30"/>
    <mergeCell ref="U31:AJ31"/>
    <mergeCell ref="Z32:AJ32"/>
    <mergeCell ref="Z33:AJ33"/>
    <mergeCell ref="B21:E26"/>
    <mergeCell ref="H21:R21"/>
    <mergeCell ref="AF21:AG21"/>
    <mergeCell ref="AI21:AJ21"/>
    <mergeCell ref="AL21:AM21"/>
    <mergeCell ref="K22:S22"/>
    <mergeCell ref="P23:R23"/>
    <mergeCell ref="U24:AJ24"/>
    <mergeCell ref="Z25:AJ25"/>
    <mergeCell ref="Z26:AJ26"/>
    <mergeCell ref="H14:M14"/>
    <mergeCell ref="N14:AH14"/>
    <mergeCell ref="J16:N16"/>
    <mergeCell ref="Z16:AE16"/>
    <mergeCell ref="J18:N18"/>
    <mergeCell ref="Z18:AE18"/>
    <mergeCell ref="AI13:AN13"/>
    <mergeCell ref="D12:G12"/>
    <mergeCell ref="H12:M12"/>
    <mergeCell ref="N12:T12"/>
    <mergeCell ref="U12:AA12"/>
    <mergeCell ref="AB12:AH12"/>
    <mergeCell ref="AI12:AN12"/>
    <mergeCell ref="D13:G13"/>
    <mergeCell ref="H13:M13"/>
    <mergeCell ref="N13:T13"/>
    <mergeCell ref="U13:AA13"/>
    <mergeCell ref="AB13:AH13"/>
    <mergeCell ref="AI11:AN11"/>
    <mergeCell ref="D10:G10"/>
    <mergeCell ref="H10:M10"/>
    <mergeCell ref="N10:T10"/>
    <mergeCell ref="U10:AA10"/>
    <mergeCell ref="AB10:AH10"/>
    <mergeCell ref="AI10:AN10"/>
    <mergeCell ref="D11:G11"/>
    <mergeCell ref="H11:M11"/>
    <mergeCell ref="N11:T11"/>
    <mergeCell ref="U11:AA11"/>
    <mergeCell ref="AB11:AH11"/>
    <mergeCell ref="AI1:AO1"/>
    <mergeCell ref="K8:AC8"/>
    <mergeCell ref="D1:I1"/>
    <mergeCell ref="N1:P1"/>
    <mergeCell ref="Q1:R1"/>
    <mergeCell ref="T1:U1"/>
    <mergeCell ref="Z1:AH1"/>
    <mergeCell ref="D2:F2"/>
    <mergeCell ref="H2:J2"/>
    <mergeCell ref="H4:I4"/>
    <mergeCell ref="K6:AC6"/>
    <mergeCell ref="K7:AC7"/>
  </mergeCells>
  <phoneticPr fontId="2"/>
  <pageMargins left="0.7" right="0.7" top="0.75" bottom="0.75" header="0.3" footer="0.3"/>
  <pageSetup paperSize="9" scale="90" orientation="portrait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00B050"/>
  </sheetPr>
  <dimension ref="A1:DB234"/>
  <sheetViews>
    <sheetView zoomScale="85" zoomScaleNormal="85" zoomScaleSheetLayoutView="100" workbookViewId="0">
      <pane ySplit="1" topLeftCell="A2" activePane="bottomLeft" state="frozen"/>
      <selection pane="bottomLeft" activeCell="A2" sqref="A2"/>
    </sheetView>
  </sheetViews>
  <sheetFormatPr defaultRowHeight="13.5"/>
  <cols>
    <col min="1" max="1" width="11" style="194" customWidth="1"/>
    <col min="2" max="2" width="7.875" style="194" customWidth="1"/>
    <col min="3" max="4" width="7.875" style="194" hidden="1" customWidth="1"/>
    <col min="5" max="5" width="16.5" style="194" customWidth="1"/>
    <col min="6" max="6" width="4.375" style="194" customWidth="1"/>
    <col min="7" max="46" width="2.125" style="194" customWidth="1"/>
    <col min="47" max="47" width="3" style="194" customWidth="1"/>
    <col min="48" max="106" width="2.125" style="194" customWidth="1"/>
    <col min="107" max="16384" width="9" style="194"/>
  </cols>
  <sheetData>
    <row r="1" spans="1:106" ht="48" customHeight="1" thickBot="1">
      <c r="A1" s="1196" t="str">
        <f>IF(OR($B$24&lt;&gt;"",$B$70&lt;&gt;""),CE2,"")</f>
        <v/>
      </c>
      <c r="B1" s="1196"/>
      <c r="C1" s="1196"/>
      <c r="D1" s="1196"/>
      <c r="E1" s="1196"/>
      <c r="G1" s="1197" t="str">
        <f>IF(OR($B$24&lt;&gt;"",$B$70&lt;&gt;""),CE1,"")</f>
        <v/>
      </c>
      <c r="H1" s="1197"/>
      <c r="I1" s="1197"/>
      <c r="J1" s="1197"/>
      <c r="K1" s="1197"/>
      <c r="L1" s="1197"/>
      <c r="M1" s="1197"/>
      <c r="N1" s="1197"/>
      <c r="O1" s="1197"/>
      <c r="P1" s="1197"/>
      <c r="Q1" s="1197"/>
      <c r="R1" s="1197"/>
      <c r="S1" s="1197"/>
      <c r="T1" s="1197"/>
      <c r="U1" s="1197"/>
      <c r="V1" s="1197"/>
      <c r="W1" s="1197"/>
      <c r="X1" s="1197"/>
      <c r="Y1" s="1197"/>
      <c r="Z1" s="1197"/>
      <c r="AA1" s="1197"/>
      <c r="AB1" s="1197"/>
      <c r="AC1" s="1197"/>
      <c r="AD1" s="1197"/>
      <c r="AE1" s="1197"/>
      <c r="AF1" s="1197"/>
      <c r="AG1" s="1197"/>
      <c r="AH1" s="1197"/>
      <c r="AI1" s="1197"/>
      <c r="AJ1" s="1197"/>
      <c r="AK1" s="1197"/>
      <c r="AL1" s="1197"/>
      <c r="AM1" s="1197"/>
      <c r="AN1" s="1197"/>
      <c r="AO1" s="1197"/>
      <c r="AP1" s="1197"/>
      <c r="AQ1" s="1197"/>
      <c r="AR1" s="1197"/>
      <c r="AS1" s="1197"/>
      <c r="AT1" s="1197"/>
      <c r="AU1" s="1197"/>
      <c r="AV1" s="1197"/>
      <c r="AW1" s="1197"/>
      <c r="AX1" s="1197"/>
      <c r="CE1" s="1198" t="s">
        <v>2988</v>
      </c>
      <c r="CF1" s="1199"/>
      <c r="CG1" s="1199"/>
      <c r="CH1" s="1199"/>
      <c r="CI1" s="1199"/>
      <c r="CJ1" s="1199"/>
      <c r="CK1" s="1199"/>
      <c r="CL1" s="1199"/>
      <c r="CM1" s="1199"/>
      <c r="CN1" s="1199"/>
      <c r="CO1" s="1199"/>
      <c r="CP1" s="1199"/>
      <c r="CQ1" s="1199"/>
      <c r="CR1" s="1199"/>
      <c r="CS1" s="1199"/>
      <c r="CT1" s="1199"/>
      <c r="CU1" s="1199"/>
      <c r="CV1" s="1199"/>
      <c r="CW1" s="1199"/>
      <c r="CX1" s="1199"/>
      <c r="CY1" s="1199"/>
      <c r="CZ1" s="1199"/>
      <c r="DA1" s="1199"/>
      <c r="DB1" s="1199"/>
    </row>
    <row r="2" spans="1:106" ht="15.75" customHeight="1"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256"/>
      <c r="X2" s="257"/>
      <c r="Y2" s="257"/>
      <c r="Z2" s="258"/>
      <c r="AA2" s="256" t="s">
        <v>5</v>
      </c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1107" t="str">
        <f>IF(COUNTA(B22:B28)=3,"3人",IF(COUNTA(B22:B28)=4,"4人",""))</f>
        <v/>
      </c>
      <c r="AQ2" s="1107"/>
      <c r="AR2" s="1108"/>
      <c r="AS2" s="1109" t="s">
        <v>31</v>
      </c>
      <c r="AT2" s="1110"/>
      <c r="AU2" s="1110"/>
      <c r="AV2" s="1110"/>
      <c r="AW2" s="1111"/>
      <c r="CE2" s="1199" t="s">
        <v>2987</v>
      </c>
      <c r="CF2" s="1199"/>
      <c r="CG2" s="1199"/>
      <c r="CH2" s="1199"/>
      <c r="CI2" s="1199"/>
      <c r="CJ2" s="1199"/>
      <c r="CK2" s="1199"/>
      <c r="CL2" s="1199"/>
      <c r="CM2" s="1199"/>
      <c r="CN2" s="1199"/>
      <c r="CO2" s="1199"/>
      <c r="CP2" s="1199"/>
      <c r="CQ2" s="1199"/>
      <c r="CR2" s="1199"/>
      <c r="CS2" s="1199"/>
      <c r="CT2" s="1199"/>
      <c r="CU2" s="1199"/>
      <c r="CV2" s="1199"/>
      <c r="CW2" s="1199"/>
      <c r="CX2" s="1199"/>
      <c r="CY2" s="1199"/>
      <c r="CZ2" s="1199"/>
      <c r="DA2" s="1199"/>
      <c r="DB2" s="1199"/>
    </row>
    <row r="3" spans="1:106" ht="15.75" customHeight="1" thickBot="1">
      <c r="B3" s="214" t="s">
        <v>2296</v>
      </c>
      <c r="C3" s="214"/>
      <c r="D3" s="214"/>
      <c r="E3" s="214" t="s">
        <v>2294</v>
      </c>
      <c r="F3" s="214" t="s">
        <v>2349</v>
      </c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256"/>
      <c r="X3" s="257"/>
      <c r="Y3" s="257"/>
      <c r="Z3" s="258"/>
      <c r="AA3" s="1115">
        <f>H8</f>
        <v>0</v>
      </c>
      <c r="AB3" s="1116"/>
      <c r="AC3" s="260" t="s">
        <v>6</v>
      </c>
      <c r="AD3" s="1116">
        <f>L8</f>
        <v>0</v>
      </c>
      <c r="AE3" s="1116"/>
      <c r="AF3" s="1117"/>
      <c r="AG3" s="1118" t="str">
        <f>基本情報入力!$I$5</f>
        <v/>
      </c>
      <c r="AH3" s="1082"/>
      <c r="AI3" s="1082"/>
      <c r="AJ3" s="1082"/>
      <c r="AK3" s="1082"/>
      <c r="AL3" s="1082"/>
      <c r="AM3" s="1082"/>
      <c r="AN3" s="1082"/>
      <c r="AO3" s="1082"/>
      <c r="AP3" s="1082"/>
      <c r="AQ3" s="1082"/>
      <c r="AR3" s="1119"/>
      <c r="AS3" s="1112"/>
      <c r="AT3" s="1113"/>
      <c r="AU3" s="1113"/>
      <c r="AV3" s="1113"/>
      <c r="AW3" s="1114"/>
    </row>
    <row r="4" spans="1:106" ht="15.75" customHeight="1">
      <c r="B4" s="214" t="s">
        <v>2297</v>
      </c>
      <c r="C4" s="214"/>
      <c r="D4" s="214"/>
      <c r="E4" s="214" t="s">
        <v>2295</v>
      </c>
      <c r="F4" s="214" t="s">
        <v>2350</v>
      </c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256"/>
      <c r="X4" s="256"/>
      <c r="Y4" s="256"/>
      <c r="Z4" s="261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 t="s">
        <v>7</v>
      </c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3"/>
    </row>
    <row r="5" spans="1:106" ht="9.75" customHeight="1">
      <c r="B5" s="214" t="s">
        <v>2005</v>
      </c>
      <c r="C5" s="214"/>
      <c r="D5" s="214"/>
      <c r="E5" s="214">
        <v>28</v>
      </c>
      <c r="F5" s="214" t="s">
        <v>2</v>
      </c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</row>
    <row r="6" spans="1:106" ht="15.75" customHeight="1">
      <c r="B6" s="214"/>
      <c r="C6" s="214"/>
      <c r="D6" s="214"/>
      <c r="E6" s="214">
        <v>5</v>
      </c>
      <c r="F6" s="214" t="s">
        <v>1889</v>
      </c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177" t="str">
        <f>$F$3</f>
        <v>③</v>
      </c>
      <c r="AN6" s="1177"/>
      <c r="AO6" s="205" t="s">
        <v>2095</v>
      </c>
      <c r="AP6" s="199"/>
      <c r="AQ6" s="199"/>
      <c r="AR6" s="199"/>
      <c r="AS6" s="199"/>
      <c r="AT6" s="199"/>
      <c r="AU6" s="199"/>
      <c r="AV6" s="199"/>
      <c r="AW6" s="199"/>
      <c r="AY6" s="1135" t="s">
        <v>1929</v>
      </c>
      <c r="AZ6" s="1135"/>
      <c r="BA6" s="1134" t="s">
        <v>1927</v>
      </c>
      <c r="BB6" s="1134"/>
      <c r="BC6" s="1134"/>
      <c r="BD6" s="1134"/>
      <c r="BE6" s="1134"/>
      <c r="BF6" s="1134"/>
      <c r="BG6" s="1134"/>
      <c r="BH6" s="1134"/>
      <c r="BI6" s="1134"/>
      <c r="BJ6" s="1134"/>
      <c r="BK6" s="1134"/>
      <c r="BL6" s="1134"/>
      <c r="BM6" s="1134"/>
      <c r="BN6" s="1134"/>
      <c r="BO6" s="1134"/>
      <c r="BP6" s="1134"/>
      <c r="BQ6" s="1134"/>
      <c r="BR6" s="1134"/>
      <c r="BS6" s="1134"/>
      <c r="BT6" s="1134"/>
      <c r="BU6" s="1134"/>
      <c r="BV6" s="1134"/>
      <c r="BW6" s="1134"/>
      <c r="BX6" s="1134"/>
      <c r="BY6" s="1134"/>
      <c r="BZ6" s="1134"/>
      <c r="CA6" s="1134"/>
      <c r="CB6" s="1134"/>
      <c r="CC6" s="1134"/>
    </row>
    <row r="7" spans="1:106" ht="15.75" customHeight="1">
      <c r="B7" s="355"/>
      <c r="C7" s="356"/>
      <c r="D7" s="356"/>
      <c r="E7" s="356">
        <v>12</v>
      </c>
      <c r="F7" s="356" t="s">
        <v>1890</v>
      </c>
      <c r="G7" s="199"/>
      <c r="H7" s="1067" t="s">
        <v>5</v>
      </c>
      <c r="I7" s="1067"/>
      <c r="J7" s="1067"/>
      <c r="K7" s="1067"/>
      <c r="L7" s="1067"/>
      <c r="M7" s="1067"/>
      <c r="N7" s="1067"/>
      <c r="O7" s="1067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Y7" s="1135"/>
      <c r="AZ7" s="1135"/>
      <c r="BA7" s="1134"/>
      <c r="BB7" s="1134"/>
      <c r="BC7" s="1134"/>
      <c r="BD7" s="1134"/>
      <c r="BE7" s="1134"/>
      <c r="BF7" s="1134"/>
      <c r="BG7" s="1134"/>
      <c r="BH7" s="1134"/>
      <c r="BI7" s="1134"/>
      <c r="BJ7" s="1134"/>
      <c r="BK7" s="1134"/>
      <c r="BL7" s="1134"/>
      <c r="BM7" s="1134"/>
      <c r="BN7" s="1134"/>
      <c r="BO7" s="1134"/>
      <c r="BP7" s="1134"/>
      <c r="BQ7" s="1134"/>
      <c r="BR7" s="1134"/>
      <c r="BS7" s="1134"/>
      <c r="BT7" s="1134"/>
      <c r="BU7" s="1134"/>
      <c r="BV7" s="1134"/>
      <c r="BW7" s="1134"/>
      <c r="BX7" s="1134"/>
      <c r="BY7" s="1134"/>
      <c r="BZ7" s="1134"/>
      <c r="CA7" s="1134"/>
      <c r="CB7" s="1134"/>
      <c r="CC7" s="1134"/>
    </row>
    <row r="8" spans="1:106" ht="15.75" customHeight="1">
      <c r="B8" s="357"/>
      <c r="C8" s="356"/>
      <c r="D8" s="356"/>
      <c r="E8" s="358" t="s">
        <v>2303</v>
      </c>
      <c r="F8" s="356" t="s">
        <v>2006</v>
      </c>
      <c r="G8" s="199"/>
      <c r="H8" s="1061">
        <f>基本情報入力!$B$3</f>
        <v>0</v>
      </c>
      <c r="I8" s="1062"/>
      <c r="J8" s="1062"/>
      <c r="K8" s="1068" t="s">
        <v>6</v>
      </c>
      <c r="L8" s="1062">
        <f>基本情報入力!$D$3</f>
        <v>0</v>
      </c>
      <c r="M8" s="1062"/>
      <c r="N8" s="1062"/>
      <c r="O8" s="1065"/>
      <c r="P8" s="199"/>
      <c r="Q8" s="199"/>
      <c r="R8" s="199"/>
      <c r="S8" s="199"/>
      <c r="T8" s="199"/>
      <c r="U8" s="199"/>
      <c r="V8" s="199"/>
      <c r="W8" s="1007" t="s">
        <v>8</v>
      </c>
      <c r="X8" s="1007"/>
      <c r="Y8" s="1007"/>
      <c r="Z8" s="1070">
        <f>$E$6</f>
        <v>5</v>
      </c>
      <c r="AA8" s="1070"/>
      <c r="AB8" s="199" t="s">
        <v>3</v>
      </c>
      <c r="AC8" s="1070">
        <f>$E$7</f>
        <v>12</v>
      </c>
      <c r="AD8" s="1070"/>
      <c r="AE8" s="199" t="s">
        <v>4</v>
      </c>
      <c r="AF8" s="458" t="s">
        <v>1872</v>
      </c>
      <c r="AG8" s="463" t="str">
        <f>$E$8</f>
        <v>木</v>
      </c>
      <c r="AH8" s="199" t="s">
        <v>1873</v>
      </c>
      <c r="AI8" s="1007" t="s">
        <v>1874</v>
      </c>
      <c r="AJ8" s="1007"/>
      <c r="AK8" s="1007"/>
      <c r="AL8" s="1007"/>
      <c r="AM8" s="1007"/>
      <c r="AN8" s="1007"/>
      <c r="AO8" s="1007"/>
      <c r="AP8" s="1006"/>
      <c r="AQ8" s="1006"/>
      <c r="AR8" s="1006"/>
      <c r="AS8" s="1007" t="s">
        <v>9</v>
      </c>
      <c r="AT8" s="1007"/>
      <c r="AU8" s="1007"/>
      <c r="AV8" s="1007"/>
      <c r="AW8" s="1007"/>
      <c r="AY8" s="1135"/>
      <c r="AZ8" s="1135"/>
      <c r="BA8" s="1134"/>
      <c r="BB8" s="1134"/>
      <c r="BC8" s="1134"/>
      <c r="BD8" s="1134"/>
      <c r="BE8" s="1134"/>
      <c r="BF8" s="1134"/>
      <c r="BG8" s="1134"/>
      <c r="BH8" s="1134"/>
      <c r="BI8" s="1134"/>
      <c r="BJ8" s="1134"/>
      <c r="BK8" s="1134"/>
      <c r="BL8" s="1134"/>
      <c r="BM8" s="1134"/>
      <c r="BN8" s="1134"/>
      <c r="BO8" s="1134"/>
      <c r="BP8" s="1134"/>
      <c r="BQ8" s="1134"/>
      <c r="BR8" s="1134"/>
      <c r="BS8" s="1134"/>
      <c r="BT8" s="1134"/>
      <c r="BU8" s="1134"/>
      <c r="BV8" s="1134"/>
      <c r="BW8" s="1134"/>
      <c r="BX8" s="1134"/>
      <c r="BY8" s="1134"/>
      <c r="BZ8" s="1134"/>
      <c r="CA8" s="1134"/>
      <c r="CB8" s="1134"/>
      <c r="CC8" s="1134"/>
    </row>
    <row r="9" spans="1:106" ht="9.75" customHeight="1">
      <c r="B9" s="214"/>
      <c r="C9" s="214"/>
      <c r="D9" s="214"/>
      <c r="E9" s="214"/>
      <c r="F9" s="214"/>
      <c r="G9" s="199"/>
      <c r="H9" s="1063"/>
      <c r="I9" s="1064"/>
      <c r="J9" s="1064"/>
      <c r="K9" s="1069"/>
      <c r="L9" s="1064"/>
      <c r="M9" s="1064"/>
      <c r="N9" s="1064"/>
      <c r="O9" s="1066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BA9" s="1134"/>
      <c r="BB9" s="1134"/>
      <c r="BC9" s="1134"/>
      <c r="BD9" s="1134"/>
      <c r="BE9" s="1134"/>
      <c r="BF9" s="1134"/>
      <c r="BG9" s="1134"/>
      <c r="BH9" s="1134"/>
      <c r="BI9" s="1134"/>
      <c r="BJ9" s="1134"/>
      <c r="BK9" s="1134"/>
      <c r="BL9" s="1134"/>
      <c r="BM9" s="1134"/>
      <c r="BN9" s="1134"/>
      <c r="BO9" s="1134"/>
      <c r="BP9" s="1134"/>
      <c r="BQ9" s="1134"/>
      <c r="BR9" s="1134"/>
      <c r="BS9" s="1134"/>
      <c r="BT9" s="1134"/>
      <c r="BU9" s="1134"/>
      <c r="BV9" s="1134"/>
      <c r="BW9" s="1134"/>
      <c r="BX9" s="1134"/>
      <c r="BY9" s="1134"/>
      <c r="BZ9" s="1134"/>
      <c r="CA9" s="1134"/>
      <c r="CB9" s="1134"/>
      <c r="CC9" s="1134"/>
    </row>
    <row r="10" spans="1:106" ht="15.75" customHeight="1">
      <c r="B10" s="214"/>
      <c r="C10" s="356"/>
      <c r="D10" s="356"/>
      <c r="E10" s="356"/>
      <c r="F10" s="356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</row>
    <row r="11" spans="1:106" ht="21.75" customHeight="1">
      <c r="B11" s="214" t="s">
        <v>2086</v>
      </c>
      <c r="C11" s="214"/>
      <c r="D11" s="1346">
        <v>42512</v>
      </c>
      <c r="E11" s="1346"/>
      <c r="F11" s="214"/>
      <c r="G11" s="270"/>
      <c r="H11" s="270"/>
      <c r="I11" s="270"/>
      <c r="J11" s="270"/>
      <c r="K11" s="270"/>
      <c r="L11" s="270" t="str">
        <f>$E$3</f>
        <v>全国高等学校剣道大会団体戦都予選</v>
      </c>
      <c r="M11" s="270"/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  <c r="AA11" s="270"/>
      <c r="AB11" s="270"/>
      <c r="AC11" s="270"/>
      <c r="AD11" s="270"/>
      <c r="AE11" s="270"/>
      <c r="AF11" s="270"/>
      <c r="AH11" s="270" t="s">
        <v>2010</v>
      </c>
      <c r="AI11" s="270"/>
      <c r="AJ11" s="270"/>
      <c r="AK11" s="270"/>
      <c r="AL11" s="270"/>
      <c r="AM11" s="270"/>
      <c r="AN11" s="270"/>
      <c r="AO11" s="270"/>
      <c r="AP11" s="270"/>
      <c r="AQ11" s="270"/>
      <c r="AR11" s="270"/>
      <c r="AS11" s="270"/>
      <c r="AT11" s="270"/>
      <c r="AU11" s="270"/>
      <c r="AV11" s="270"/>
      <c r="AW11" s="270"/>
    </row>
    <row r="12" spans="1:106" ht="15.75" customHeight="1">
      <c r="B12" s="214" t="s">
        <v>2043</v>
      </c>
      <c r="C12" s="214"/>
      <c r="D12" s="1347">
        <v>42512</v>
      </c>
      <c r="E12" s="1347"/>
      <c r="F12" s="214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</row>
    <row r="13" spans="1:106" ht="21" customHeight="1">
      <c r="B13" s="214" t="s">
        <v>2044</v>
      </c>
      <c r="C13" s="214"/>
      <c r="D13" s="1347">
        <v>42512</v>
      </c>
      <c r="E13" s="1347"/>
      <c r="F13" s="214" t="s">
        <v>2655</v>
      </c>
      <c r="G13" s="199"/>
      <c r="H13" s="199"/>
      <c r="I13" s="199"/>
      <c r="J13" s="1037" t="s">
        <v>10</v>
      </c>
      <c r="K13" s="1038"/>
      <c r="L13" s="1038"/>
      <c r="M13" s="1038"/>
      <c r="N13" s="1038"/>
      <c r="O13" s="1038"/>
      <c r="P13" s="1039"/>
      <c r="Q13" s="987" t="str">
        <f>基本情報入力!$B$5</f>
        <v/>
      </c>
      <c r="R13" s="996"/>
      <c r="S13" s="996"/>
      <c r="T13" s="996"/>
      <c r="U13" s="996"/>
      <c r="V13" s="996"/>
      <c r="W13" s="996"/>
      <c r="X13" s="996"/>
      <c r="Y13" s="996"/>
      <c r="Z13" s="996"/>
      <c r="AA13" s="996"/>
      <c r="AB13" s="996"/>
      <c r="AC13" s="996"/>
      <c r="AD13" s="996"/>
      <c r="AE13" s="996"/>
      <c r="AF13" s="996"/>
      <c r="AG13" s="996"/>
      <c r="AH13" s="996"/>
      <c r="AI13" s="997"/>
      <c r="AJ13" s="922" t="s">
        <v>11</v>
      </c>
      <c r="AK13" s="923"/>
      <c r="AL13" s="923"/>
      <c r="AM13" s="924"/>
      <c r="AN13" s="199"/>
      <c r="AO13" s="199"/>
      <c r="AP13" s="199"/>
      <c r="AQ13" s="271"/>
      <c r="AR13" s="271"/>
      <c r="AS13" s="271"/>
      <c r="AT13" s="271"/>
      <c r="AU13" s="271"/>
      <c r="AV13" s="199"/>
      <c r="AW13" s="199"/>
    </row>
    <row r="14" spans="1:106" ht="21" customHeight="1">
      <c r="B14" s="214"/>
      <c r="C14" s="214"/>
      <c r="D14" s="214"/>
      <c r="E14" s="214" t="s">
        <v>1947</v>
      </c>
      <c r="F14" s="214" t="s">
        <v>2651</v>
      </c>
      <c r="G14" s="199"/>
      <c r="H14" s="199"/>
      <c r="I14" s="199"/>
      <c r="J14" s="1037" t="s">
        <v>12</v>
      </c>
      <c r="K14" s="1038"/>
      <c r="L14" s="1038"/>
      <c r="M14" s="1038"/>
      <c r="N14" s="1038"/>
      <c r="O14" s="1038"/>
      <c r="P14" s="1039"/>
      <c r="Q14" s="987">
        <f>基本情報入力!$B$9</f>
        <v>0</v>
      </c>
      <c r="R14" s="996"/>
      <c r="S14" s="996"/>
      <c r="T14" s="996"/>
      <c r="U14" s="996"/>
      <c r="V14" s="996"/>
      <c r="W14" s="996"/>
      <c r="X14" s="996"/>
      <c r="Y14" s="996"/>
      <c r="Z14" s="996"/>
      <c r="AA14" s="996"/>
      <c r="AB14" s="996"/>
      <c r="AC14" s="996"/>
      <c r="AD14" s="996"/>
      <c r="AE14" s="996"/>
      <c r="AF14" s="996"/>
      <c r="AG14" s="996"/>
      <c r="AH14" s="996"/>
      <c r="AI14" s="997"/>
      <c r="AJ14" s="925"/>
      <c r="AK14" s="912"/>
      <c r="AL14" s="912"/>
      <c r="AM14" s="911"/>
      <c r="AN14" s="199"/>
      <c r="AO14" s="199"/>
      <c r="AP14" s="199"/>
      <c r="AQ14" s="1136"/>
      <c r="AR14" s="1137"/>
      <c r="AS14" s="1137"/>
      <c r="AT14" s="1137"/>
      <c r="AU14" s="1138"/>
      <c r="AV14" s="199"/>
      <c r="AW14" s="199"/>
    </row>
    <row r="15" spans="1:106" ht="21" customHeight="1">
      <c r="B15" s="214"/>
      <c r="C15" s="214"/>
      <c r="D15" s="214"/>
      <c r="E15" s="214" t="s">
        <v>1948</v>
      </c>
      <c r="F15" s="214" t="s">
        <v>2652</v>
      </c>
      <c r="G15" s="199"/>
      <c r="H15" s="199"/>
      <c r="I15" s="199"/>
      <c r="J15" s="1037" t="s">
        <v>1802</v>
      </c>
      <c r="K15" s="1038"/>
      <c r="L15" s="1038"/>
      <c r="M15" s="1038"/>
      <c r="N15" s="1038"/>
      <c r="O15" s="1038"/>
      <c r="P15" s="1039"/>
      <c r="Q15" s="987">
        <f>基本情報入力!$E$12</f>
        <v>0</v>
      </c>
      <c r="R15" s="996"/>
      <c r="S15" s="996"/>
      <c r="T15" s="996"/>
      <c r="U15" s="996"/>
      <c r="V15" s="996">
        <f>基本情報入力!$B$12</f>
        <v>0</v>
      </c>
      <c r="W15" s="996"/>
      <c r="X15" s="996"/>
      <c r="Y15" s="996"/>
      <c r="Z15" s="996"/>
      <c r="AA15" s="996"/>
      <c r="AB15" s="996"/>
      <c r="AC15" s="996"/>
      <c r="AD15" s="996"/>
      <c r="AE15" s="996"/>
      <c r="AF15" s="996"/>
      <c r="AG15" s="996"/>
      <c r="AH15" s="996"/>
      <c r="AI15" s="996"/>
      <c r="AJ15" s="996"/>
      <c r="AK15" s="196" t="s">
        <v>13</v>
      </c>
      <c r="AL15" s="196"/>
      <c r="AM15" s="197"/>
      <c r="AN15" s="199"/>
      <c r="AO15" s="199"/>
      <c r="AP15" s="199"/>
      <c r="AQ15" s="1139"/>
      <c r="AR15" s="1140"/>
      <c r="AS15" s="1140"/>
      <c r="AT15" s="1140"/>
      <c r="AU15" s="1141"/>
      <c r="AV15" s="199"/>
      <c r="AW15" s="199"/>
    </row>
    <row r="16" spans="1:106" ht="21" customHeight="1">
      <c r="B16" s="214"/>
      <c r="C16" s="214"/>
      <c r="D16" s="214"/>
      <c r="E16" s="214"/>
      <c r="F16" s="214" t="s">
        <v>2653</v>
      </c>
      <c r="G16" s="199"/>
      <c r="H16" s="199"/>
      <c r="I16" s="199"/>
      <c r="J16" s="1037" t="s">
        <v>14</v>
      </c>
      <c r="K16" s="1038"/>
      <c r="L16" s="1038"/>
      <c r="M16" s="1038"/>
      <c r="N16" s="1038"/>
      <c r="O16" s="1038"/>
      <c r="P16" s="1039"/>
      <c r="Q16" s="987">
        <f>基本情報入力!$E$15</f>
        <v>0</v>
      </c>
      <c r="R16" s="996"/>
      <c r="S16" s="996"/>
      <c r="T16" s="996"/>
      <c r="U16" s="996"/>
      <c r="V16" s="996">
        <f>基本情報入力!$B$15</f>
        <v>0</v>
      </c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272" t="s">
        <v>13</v>
      </c>
      <c r="AL16" s="263"/>
      <c r="AM16" s="273"/>
      <c r="AN16" s="199"/>
      <c r="AO16" s="199"/>
      <c r="AP16" s="199"/>
      <c r="AQ16" s="1142"/>
      <c r="AR16" s="1143"/>
      <c r="AS16" s="1143"/>
      <c r="AT16" s="1143"/>
      <c r="AU16" s="1144"/>
      <c r="AV16" s="199"/>
      <c r="AW16" s="199"/>
    </row>
    <row r="17" spans="1:49" ht="21" customHeight="1">
      <c r="B17" s="214"/>
      <c r="C17" s="214"/>
      <c r="D17" s="214"/>
      <c r="E17" s="214" t="s">
        <v>1978</v>
      </c>
      <c r="F17" s="214" t="s">
        <v>2654</v>
      </c>
      <c r="G17" s="199"/>
      <c r="H17" s="199"/>
      <c r="I17" s="199"/>
      <c r="J17" s="1037" t="s">
        <v>15</v>
      </c>
      <c r="K17" s="1038"/>
      <c r="L17" s="1038"/>
      <c r="M17" s="1038"/>
      <c r="N17" s="1038"/>
      <c r="O17" s="1038"/>
      <c r="P17" s="1039"/>
      <c r="Q17" s="987">
        <f>基本情報入力!$B$18</f>
        <v>0</v>
      </c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263"/>
      <c r="AK17" s="272"/>
      <c r="AL17" s="263"/>
      <c r="AM17" s="273"/>
      <c r="AN17" s="199"/>
      <c r="AO17" s="199"/>
      <c r="AP17" s="199"/>
      <c r="AQ17" s="1132" t="s">
        <v>16</v>
      </c>
      <c r="AR17" s="1133"/>
      <c r="AS17" s="1133"/>
      <c r="AT17" s="1133"/>
      <c r="AU17" s="1133"/>
      <c r="AV17" s="199"/>
      <c r="AW17" s="199"/>
    </row>
    <row r="18" spans="1:49" ht="15.75" customHeight="1">
      <c r="B18" s="214"/>
      <c r="C18" s="214"/>
      <c r="D18" s="214"/>
      <c r="E18" s="214" t="s">
        <v>1979</v>
      </c>
      <c r="F18" s="214"/>
      <c r="G18" s="199"/>
      <c r="H18" s="199"/>
      <c r="I18" s="199"/>
      <c r="J18" s="199" t="s">
        <v>17</v>
      </c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</row>
    <row r="19" spans="1:49" ht="15.75" customHeight="1" thickBot="1">
      <c r="A19" s="1190" t="s">
        <v>2761</v>
      </c>
      <c r="B19" s="1191"/>
      <c r="C19" s="1191"/>
      <c r="D19" s="1191"/>
      <c r="E19" s="1192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</row>
    <row r="20" spans="1:49" ht="12" customHeight="1">
      <c r="A20" s="1193"/>
      <c r="B20" s="1194"/>
      <c r="C20" s="1194"/>
      <c r="D20" s="1194"/>
      <c r="E20" s="1195"/>
      <c r="G20" s="199"/>
      <c r="H20" s="1040" t="s">
        <v>18</v>
      </c>
      <c r="I20" s="1041"/>
      <c r="J20" s="1041"/>
      <c r="K20" s="1042"/>
      <c r="L20" s="1045" t="s">
        <v>19</v>
      </c>
      <c r="M20" s="1041"/>
      <c r="N20" s="1041"/>
      <c r="O20" s="1042"/>
      <c r="P20" s="1045" t="s">
        <v>20</v>
      </c>
      <c r="Q20" s="1041"/>
      <c r="R20" s="1041"/>
      <c r="S20" s="1041"/>
      <c r="T20" s="1041"/>
      <c r="U20" s="1041"/>
      <c r="V20" s="1041"/>
      <c r="W20" s="1041"/>
      <c r="X20" s="1041"/>
      <c r="Y20" s="1041"/>
      <c r="Z20" s="1041"/>
      <c r="AA20" s="1041"/>
      <c r="AB20" s="1041"/>
      <c r="AC20" s="1041"/>
      <c r="AD20" s="1042"/>
      <c r="AE20" s="1045" t="s">
        <v>21</v>
      </c>
      <c r="AF20" s="1041"/>
      <c r="AG20" s="1042"/>
      <c r="AH20" s="1045" t="s">
        <v>22</v>
      </c>
      <c r="AI20" s="1041"/>
      <c r="AJ20" s="1042"/>
      <c r="AK20" s="1121" t="s">
        <v>23</v>
      </c>
      <c r="AL20" s="1122"/>
      <c r="AM20" s="1123"/>
      <c r="AN20" s="1121" t="s">
        <v>24</v>
      </c>
      <c r="AO20" s="1124"/>
      <c r="AP20" s="1124"/>
      <c r="AQ20" s="1124"/>
      <c r="AR20" s="1124"/>
      <c r="AS20" s="1124"/>
      <c r="AT20" s="1124"/>
      <c r="AU20" s="1124"/>
      <c r="AV20" s="1125"/>
      <c r="AW20" s="199"/>
    </row>
    <row r="21" spans="1:49" ht="12" customHeight="1">
      <c r="A21" s="274" t="s">
        <v>18</v>
      </c>
      <c r="B21" s="274" t="s">
        <v>19</v>
      </c>
      <c r="C21" s="275" t="s">
        <v>1930</v>
      </c>
      <c r="D21" s="274" t="s">
        <v>22</v>
      </c>
      <c r="E21" s="276" t="s">
        <v>24</v>
      </c>
      <c r="G21" s="199"/>
      <c r="H21" s="1043"/>
      <c r="I21" s="910"/>
      <c r="J21" s="910"/>
      <c r="K21" s="1044"/>
      <c r="L21" s="1046"/>
      <c r="M21" s="1047"/>
      <c r="N21" s="1047"/>
      <c r="O21" s="1048"/>
      <c r="P21" s="1046"/>
      <c r="Q21" s="1047"/>
      <c r="R21" s="1047"/>
      <c r="S21" s="1047"/>
      <c r="T21" s="1047"/>
      <c r="U21" s="1047"/>
      <c r="V21" s="1047"/>
      <c r="W21" s="1047"/>
      <c r="X21" s="1047"/>
      <c r="Y21" s="1047"/>
      <c r="Z21" s="1047"/>
      <c r="AA21" s="1047"/>
      <c r="AB21" s="1047"/>
      <c r="AC21" s="1047"/>
      <c r="AD21" s="1048"/>
      <c r="AE21" s="1120"/>
      <c r="AF21" s="910"/>
      <c r="AG21" s="1044"/>
      <c r="AH21" s="1120"/>
      <c r="AI21" s="910"/>
      <c r="AJ21" s="1044"/>
      <c r="AK21" s="909" t="s">
        <v>25</v>
      </c>
      <c r="AL21" s="912"/>
      <c r="AM21" s="911"/>
      <c r="AN21" s="909"/>
      <c r="AO21" s="1067"/>
      <c r="AP21" s="1067"/>
      <c r="AQ21" s="1067"/>
      <c r="AR21" s="1067"/>
      <c r="AS21" s="1067"/>
      <c r="AT21" s="1067"/>
      <c r="AU21" s="1067"/>
      <c r="AV21" s="1126"/>
      <c r="AW21" s="199"/>
    </row>
    <row r="22" spans="1:49" ht="28.5" customHeight="1">
      <c r="A22" s="277" t="s">
        <v>2045</v>
      </c>
      <c r="B22" s="115"/>
      <c r="C22" s="465" t="e">
        <f>VLOOKUP(B22,生徒情報入力!$A$9:$AD$158,29)</f>
        <v>#N/A</v>
      </c>
      <c r="D22" s="116" t="e">
        <f>DATEDIF(C22,$D$12,"y")</f>
        <v>#N/A</v>
      </c>
      <c r="E22" s="116"/>
      <c r="F22" s="278"/>
      <c r="G22" s="199"/>
      <c r="H22" s="1130" t="s">
        <v>2045</v>
      </c>
      <c r="I22" s="994"/>
      <c r="J22" s="994"/>
      <c r="K22" s="994"/>
      <c r="L22" s="1127" t="str">
        <f>IF(B22="","",B22)</f>
        <v/>
      </c>
      <c r="M22" s="1128"/>
      <c r="N22" s="1128"/>
      <c r="O22" s="1059"/>
      <c r="P22" s="279"/>
      <c r="Q22" s="1131" t="str">
        <f>IF(B22="","",VLOOKUP(B22,生徒情報入力!$A$9:$AD$158,5))</f>
        <v/>
      </c>
      <c r="R22" s="1131"/>
      <c r="S22" s="1131"/>
      <c r="T22" s="1131"/>
      <c r="U22" s="1131"/>
      <c r="V22" s="1131"/>
      <c r="W22" s="1131"/>
      <c r="X22" s="1131"/>
      <c r="Y22" s="1131"/>
      <c r="Z22" s="1131"/>
      <c r="AA22" s="1131"/>
      <c r="AB22" s="1131"/>
      <c r="AC22" s="1131"/>
      <c r="AD22" s="280"/>
      <c r="AE22" s="1127" t="str">
        <f>IF(B22="","",VLOOKUP(B22,生徒情報入力!$A$9:$AD$158,11))</f>
        <v/>
      </c>
      <c r="AF22" s="1128"/>
      <c r="AG22" s="1059"/>
      <c r="AH22" s="1127" t="str">
        <f>IF(B22="","",D22)</f>
        <v/>
      </c>
      <c r="AI22" s="1128"/>
      <c r="AJ22" s="1059"/>
      <c r="AK22" s="1127" t="str">
        <f>IF(B22="","",VLOOKUP(B22,生徒情報入力!$A$9:$AD$158,12))</f>
        <v/>
      </c>
      <c r="AL22" s="1128"/>
      <c r="AM22" s="1059"/>
      <c r="AN22" s="1127" t="str">
        <f>IF(B22="","",E22)</f>
        <v/>
      </c>
      <c r="AO22" s="1128"/>
      <c r="AP22" s="1128"/>
      <c r="AQ22" s="1128"/>
      <c r="AR22" s="1128"/>
      <c r="AS22" s="1128"/>
      <c r="AT22" s="1128"/>
      <c r="AU22" s="1128"/>
      <c r="AV22" s="1129"/>
      <c r="AW22" s="199"/>
    </row>
    <row r="23" spans="1:49" ht="28.5" customHeight="1">
      <c r="A23" s="277" t="s">
        <v>2046</v>
      </c>
      <c r="B23" s="115"/>
      <c r="C23" s="465" t="e">
        <f>VLOOKUP(B23,生徒情報入力!$A$9:$AD$158,29)</f>
        <v>#N/A</v>
      </c>
      <c r="D23" s="116" t="e">
        <f t="shared" ref="D23:D26" si="0">DATEDIF(C23,$D$12,"y")</f>
        <v>#N/A</v>
      </c>
      <c r="E23" s="116"/>
      <c r="G23" s="199"/>
      <c r="H23" s="1130" t="s">
        <v>2046</v>
      </c>
      <c r="I23" s="994"/>
      <c r="J23" s="994"/>
      <c r="K23" s="994"/>
      <c r="L23" s="1127" t="str">
        <f t="shared" ref="L23:L28" si="1">IF(B23="","",B23)</f>
        <v/>
      </c>
      <c r="M23" s="1128"/>
      <c r="N23" s="1128"/>
      <c r="O23" s="1059"/>
      <c r="P23" s="279"/>
      <c r="Q23" s="1131" t="str">
        <f>IF(B23="","",VLOOKUP(B23,生徒情報入力!$A$9:$AD$158,5))</f>
        <v/>
      </c>
      <c r="R23" s="1131"/>
      <c r="S23" s="1131"/>
      <c r="T23" s="1131"/>
      <c r="U23" s="1131"/>
      <c r="V23" s="1131"/>
      <c r="W23" s="1131"/>
      <c r="X23" s="1131"/>
      <c r="Y23" s="1131"/>
      <c r="Z23" s="1131"/>
      <c r="AA23" s="1131"/>
      <c r="AB23" s="1131"/>
      <c r="AC23" s="1131"/>
      <c r="AD23" s="280"/>
      <c r="AE23" s="1127" t="str">
        <f>IF(B23="","",VLOOKUP(B23,生徒情報入力!$A$9:$AD$158,11))</f>
        <v/>
      </c>
      <c r="AF23" s="1128"/>
      <c r="AG23" s="1059"/>
      <c r="AH23" s="1127" t="str">
        <f t="shared" ref="AH23:AH28" si="2">IF(B23="","",D23)</f>
        <v/>
      </c>
      <c r="AI23" s="1128"/>
      <c r="AJ23" s="1059"/>
      <c r="AK23" s="1127" t="str">
        <f>IF(B23="","",VLOOKUP(B23,生徒情報入力!$A$9:$AD$158,12))</f>
        <v/>
      </c>
      <c r="AL23" s="1128"/>
      <c r="AM23" s="1059"/>
      <c r="AN23" s="1127" t="str">
        <f t="shared" ref="AN23:AN28" si="3">IF(B23="","",E23)</f>
        <v/>
      </c>
      <c r="AO23" s="1128"/>
      <c r="AP23" s="1128"/>
      <c r="AQ23" s="1128"/>
      <c r="AR23" s="1128"/>
      <c r="AS23" s="1128"/>
      <c r="AT23" s="1128"/>
      <c r="AU23" s="1128"/>
      <c r="AV23" s="1129"/>
      <c r="AW23" s="199"/>
    </row>
    <row r="24" spans="1:49" ht="28.5" customHeight="1">
      <c r="A24" s="277" t="s">
        <v>2047</v>
      </c>
      <c r="B24" s="115"/>
      <c r="C24" s="465" t="e">
        <f>VLOOKUP(B24,生徒情報入力!$A$9:$AD$158,29)</f>
        <v>#N/A</v>
      </c>
      <c r="D24" s="116" t="e">
        <f t="shared" si="0"/>
        <v>#N/A</v>
      </c>
      <c r="E24" s="116"/>
      <c r="G24" s="199"/>
      <c r="H24" s="1130" t="s">
        <v>2047</v>
      </c>
      <c r="I24" s="994"/>
      <c r="J24" s="994"/>
      <c r="K24" s="994"/>
      <c r="L24" s="1127" t="str">
        <f t="shared" si="1"/>
        <v/>
      </c>
      <c r="M24" s="1128"/>
      <c r="N24" s="1128"/>
      <c r="O24" s="1059"/>
      <c r="P24" s="279"/>
      <c r="Q24" s="1131" t="str">
        <f>IF(B24="","",VLOOKUP(B24,生徒情報入力!$A$9:$AD$158,5))</f>
        <v/>
      </c>
      <c r="R24" s="1131"/>
      <c r="S24" s="1131"/>
      <c r="T24" s="1131"/>
      <c r="U24" s="1131"/>
      <c r="V24" s="1131"/>
      <c r="W24" s="1131"/>
      <c r="X24" s="1131"/>
      <c r="Y24" s="1131"/>
      <c r="Z24" s="1131"/>
      <c r="AA24" s="1131"/>
      <c r="AB24" s="1131"/>
      <c r="AC24" s="1131"/>
      <c r="AD24" s="280"/>
      <c r="AE24" s="1127" t="str">
        <f>IF(B24="","",VLOOKUP(B24,生徒情報入力!$A$9:$AD$158,11))</f>
        <v/>
      </c>
      <c r="AF24" s="1128"/>
      <c r="AG24" s="1059"/>
      <c r="AH24" s="1127" t="str">
        <f t="shared" si="2"/>
        <v/>
      </c>
      <c r="AI24" s="1128"/>
      <c r="AJ24" s="1059"/>
      <c r="AK24" s="1127" t="str">
        <f>IF(B24="","",VLOOKUP(B24,生徒情報入力!$A$9:$AD$158,12))</f>
        <v/>
      </c>
      <c r="AL24" s="1128"/>
      <c r="AM24" s="1059"/>
      <c r="AN24" s="1127" t="str">
        <f t="shared" si="3"/>
        <v/>
      </c>
      <c r="AO24" s="1128"/>
      <c r="AP24" s="1128"/>
      <c r="AQ24" s="1128"/>
      <c r="AR24" s="1128"/>
      <c r="AS24" s="1128"/>
      <c r="AT24" s="1128"/>
      <c r="AU24" s="1128"/>
      <c r="AV24" s="1129"/>
      <c r="AW24" s="199"/>
    </row>
    <row r="25" spans="1:49" ht="28.5" customHeight="1">
      <c r="A25" s="277" t="s">
        <v>2048</v>
      </c>
      <c r="B25" s="115"/>
      <c r="C25" s="465" t="e">
        <f>VLOOKUP(B25,生徒情報入力!$A$9:$AD$158,29)</f>
        <v>#N/A</v>
      </c>
      <c r="D25" s="116" t="e">
        <f t="shared" si="0"/>
        <v>#N/A</v>
      </c>
      <c r="E25" s="116"/>
      <c r="G25" s="199"/>
      <c r="H25" s="1130" t="s">
        <v>2048</v>
      </c>
      <c r="I25" s="994"/>
      <c r="J25" s="994"/>
      <c r="K25" s="994"/>
      <c r="L25" s="1127" t="str">
        <f t="shared" si="1"/>
        <v/>
      </c>
      <c r="M25" s="1128"/>
      <c r="N25" s="1128"/>
      <c r="O25" s="1059"/>
      <c r="P25" s="279"/>
      <c r="Q25" s="1131" t="str">
        <f>IF(B25="","",VLOOKUP(B25,生徒情報入力!$A$9:$AD$158,5))</f>
        <v/>
      </c>
      <c r="R25" s="1131"/>
      <c r="S25" s="1131"/>
      <c r="T25" s="1131"/>
      <c r="U25" s="1131"/>
      <c r="V25" s="1131"/>
      <c r="W25" s="1131"/>
      <c r="X25" s="1131"/>
      <c r="Y25" s="1131"/>
      <c r="Z25" s="1131"/>
      <c r="AA25" s="1131"/>
      <c r="AB25" s="1131"/>
      <c r="AC25" s="1131"/>
      <c r="AD25" s="280"/>
      <c r="AE25" s="1127" t="str">
        <f>IF(B25="","",VLOOKUP(B25,生徒情報入力!$A$9:$AD$158,11))</f>
        <v/>
      </c>
      <c r="AF25" s="1128"/>
      <c r="AG25" s="1059"/>
      <c r="AH25" s="1127" t="str">
        <f t="shared" si="2"/>
        <v/>
      </c>
      <c r="AI25" s="1128"/>
      <c r="AJ25" s="1059"/>
      <c r="AK25" s="1127" t="str">
        <f>IF(B25="","",VLOOKUP(B25,生徒情報入力!$A$9:$AD$158,12))</f>
        <v/>
      </c>
      <c r="AL25" s="1128"/>
      <c r="AM25" s="1059"/>
      <c r="AN25" s="1127" t="str">
        <f t="shared" si="3"/>
        <v/>
      </c>
      <c r="AO25" s="1128"/>
      <c r="AP25" s="1128"/>
      <c r="AQ25" s="1128"/>
      <c r="AR25" s="1128"/>
      <c r="AS25" s="1128"/>
      <c r="AT25" s="1128"/>
      <c r="AU25" s="1128"/>
      <c r="AV25" s="1129"/>
      <c r="AW25" s="199"/>
    </row>
    <row r="26" spans="1:49" ht="28.5" customHeight="1" thickBot="1">
      <c r="A26" s="277" t="s">
        <v>2049</v>
      </c>
      <c r="B26" s="115"/>
      <c r="C26" s="465" t="e">
        <f>VLOOKUP(B26,生徒情報入力!$A$9:$AD$158,29)</f>
        <v>#N/A</v>
      </c>
      <c r="D26" s="116" t="e">
        <f t="shared" si="0"/>
        <v>#N/A</v>
      </c>
      <c r="E26" s="116"/>
      <c r="G26" s="199"/>
      <c r="H26" s="1153" t="s">
        <v>2049</v>
      </c>
      <c r="I26" s="1083"/>
      <c r="J26" s="1083"/>
      <c r="K26" s="1083"/>
      <c r="L26" s="1027" t="str">
        <f t="shared" si="1"/>
        <v/>
      </c>
      <c r="M26" s="1028"/>
      <c r="N26" s="1028"/>
      <c r="O26" s="1029"/>
      <c r="P26" s="281"/>
      <c r="Q26" s="1154" t="str">
        <f>IF(B26="","",VLOOKUP(B26,生徒情報入力!$A$9:$AD$158,5))</f>
        <v/>
      </c>
      <c r="R26" s="1154"/>
      <c r="S26" s="1154"/>
      <c r="T26" s="1154"/>
      <c r="U26" s="1154"/>
      <c r="V26" s="1154"/>
      <c r="W26" s="1154"/>
      <c r="X26" s="1154"/>
      <c r="Y26" s="1154"/>
      <c r="Z26" s="1154"/>
      <c r="AA26" s="1154"/>
      <c r="AB26" s="1154"/>
      <c r="AC26" s="1154"/>
      <c r="AD26" s="282"/>
      <c r="AE26" s="1027" t="str">
        <f>IF(B26="","",VLOOKUP(B26,生徒情報入力!$A$9:$AD$158,11))</f>
        <v/>
      </c>
      <c r="AF26" s="1028"/>
      <c r="AG26" s="1029"/>
      <c r="AH26" s="1027" t="str">
        <f t="shared" si="2"/>
        <v/>
      </c>
      <c r="AI26" s="1028"/>
      <c r="AJ26" s="1029"/>
      <c r="AK26" s="1027" t="str">
        <f>IF(B26="","",VLOOKUP(B26,生徒情報入力!$A$9:$AD$158,12))</f>
        <v/>
      </c>
      <c r="AL26" s="1028"/>
      <c r="AM26" s="1029"/>
      <c r="AN26" s="1027" t="str">
        <f t="shared" si="3"/>
        <v/>
      </c>
      <c r="AO26" s="1028"/>
      <c r="AP26" s="1028"/>
      <c r="AQ26" s="1028"/>
      <c r="AR26" s="1028"/>
      <c r="AS26" s="1028"/>
      <c r="AT26" s="1028"/>
      <c r="AU26" s="1028"/>
      <c r="AV26" s="1145"/>
      <c r="AW26" s="199"/>
    </row>
    <row r="27" spans="1:49" ht="28.5" customHeight="1" thickTop="1">
      <c r="A27" s="277" t="s">
        <v>2759</v>
      </c>
      <c r="B27" s="115"/>
      <c r="C27" s="465" t="e">
        <f>VLOOKUP(B27,生徒情報入力!$A$9:$AD$158,29)</f>
        <v>#N/A</v>
      </c>
      <c r="D27" s="116" t="e">
        <f t="shared" ref="D27:D28" si="4">DATEDIF(C27,$D$12,"y")</f>
        <v>#N/A</v>
      </c>
      <c r="E27" s="116"/>
      <c r="G27" s="199"/>
      <c r="H27" s="1146" t="s">
        <v>2050</v>
      </c>
      <c r="I27" s="1147"/>
      <c r="J27" s="1147"/>
      <c r="K27" s="1147"/>
      <c r="L27" s="1148" t="str">
        <f t="shared" si="1"/>
        <v/>
      </c>
      <c r="M27" s="1149"/>
      <c r="N27" s="1149"/>
      <c r="O27" s="1150"/>
      <c r="P27" s="283"/>
      <c r="Q27" s="1151" t="str">
        <f>IF(B27="","",VLOOKUP(B27,生徒情報入力!$A$9:$AD$158,5))</f>
        <v/>
      </c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284"/>
      <c r="AE27" s="1148" t="str">
        <f>IF(B27="","",VLOOKUP(B27,生徒情報入力!$A$9:$AD$158,11))</f>
        <v/>
      </c>
      <c r="AF27" s="1149"/>
      <c r="AG27" s="1150"/>
      <c r="AH27" s="1148" t="str">
        <f t="shared" si="2"/>
        <v/>
      </c>
      <c r="AI27" s="1149"/>
      <c r="AJ27" s="1150"/>
      <c r="AK27" s="1148" t="str">
        <f>IF(B27="","",VLOOKUP(B27,生徒情報入力!$A$9:$AD$158,12))</f>
        <v/>
      </c>
      <c r="AL27" s="1149"/>
      <c r="AM27" s="1150"/>
      <c r="AN27" s="1348" t="str">
        <f t="shared" si="3"/>
        <v/>
      </c>
      <c r="AO27" s="1349"/>
      <c r="AP27" s="1349"/>
      <c r="AQ27" s="1349"/>
      <c r="AR27" s="1349"/>
      <c r="AS27" s="1349"/>
      <c r="AT27" s="1349"/>
      <c r="AU27" s="1349"/>
      <c r="AV27" s="1350"/>
      <c r="AW27" s="199"/>
    </row>
    <row r="28" spans="1:49" ht="28.5" customHeight="1" thickBot="1">
      <c r="A28" s="277" t="s">
        <v>2760</v>
      </c>
      <c r="B28" s="115"/>
      <c r="C28" s="465" t="e">
        <f>VLOOKUP(B28,生徒情報入力!$A$9:$AD$158,29)</f>
        <v>#N/A</v>
      </c>
      <c r="D28" s="116" t="e">
        <f t="shared" si="4"/>
        <v>#N/A</v>
      </c>
      <c r="E28" s="116"/>
      <c r="G28" s="199"/>
      <c r="H28" s="1162" t="s">
        <v>2050</v>
      </c>
      <c r="I28" s="1163"/>
      <c r="J28" s="1163"/>
      <c r="K28" s="1163"/>
      <c r="L28" s="1155" t="str">
        <f t="shared" si="1"/>
        <v/>
      </c>
      <c r="M28" s="1156"/>
      <c r="N28" s="1156"/>
      <c r="O28" s="1164"/>
      <c r="P28" s="285"/>
      <c r="Q28" s="1165" t="str">
        <f>IF(B28="","",VLOOKUP(B28,生徒情報入力!$A$9:$AD$158,5))</f>
        <v/>
      </c>
      <c r="R28" s="1165"/>
      <c r="S28" s="1165"/>
      <c r="T28" s="1165"/>
      <c r="U28" s="1165"/>
      <c r="V28" s="1165"/>
      <c r="W28" s="1165"/>
      <c r="X28" s="1165"/>
      <c r="Y28" s="1165"/>
      <c r="Z28" s="1165"/>
      <c r="AA28" s="1165"/>
      <c r="AB28" s="1165"/>
      <c r="AC28" s="1165"/>
      <c r="AD28" s="286"/>
      <c r="AE28" s="1155" t="str">
        <f>IF(B28="","",VLOOKUP(B28,生徒情報入力!$A$9:$AD$158,11))</f>
        <v/>
      </c>
      <c r="AF28" s="1156"/>
      <c r="AG28" s="1164"/>
      <c r="AH28" s="1155" t="str">
        <f t="shared" si="2"/>
        <v/>
      </c>
      <c r="AI28" s="1156"/>
      <c r="AJ28" s="1164"/>
      <c r="AK28" s="1155" t="str">
        <f>IF(B28="","",VLOOKUP(B28,生徒情報入力!$A$9:$AD$158,12))</f>
        <v/>
      </c>
      <c r="AL28" s="1156"/>
      <c r="AM28" s="1164"/>
      <c r="AN28" s="1155" t="str">
        <f t="shared" si="3"/>
        <v/>
      </c>
      <c r="AO28" s="1156"/>
      <c r="AP28" s="1156"/>
      <c r="AQ28" s="1156"/>
      <c r="AR28" s="1156"/>
      <c r="AS28" s="1156"/>
      <c r="AT28" s="1156"/>
      <c r="AU28" s="1156"/>
      <c r="AV28" s="1157"/>
      <c r="AW28" s="199"/>
    </row>
    <row r="29" spans="1:49" ht="15.75" customHeight="1">
      <c r="B29" s="287" t="s">
        <v>2803</v>
      </c>
      <c r="E29" s="288" t="s">
        <v>2805</v>
      </c>
      <c r="G29" s="199"/>
      <c r="H29" s="199"/>
      <c r="I29" s="199" t="s">
        <v>2090</v>
      </c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</row>
    <row r="30" spans="1:49" ht="15.75" customHeight="1"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</row>
    <row r="31" spans="1:49" ht="15.75" customHeight="1"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</row>
    <row r="32" spans="1:49" ht="15.75" customHeight="1"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</row>
    <row r="33" spans="7:49" ht="15.75" customHeight="1"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</row>
    <row r="34" spans="7:49" ht="8.25" customHeight="1">
      <c r="G34" s="199"/>
      <c r="H34" s="199"/>
      <c r="I34" s="199"/>
      <c r="J34" s="199"/>
      <c r="K34" s="1071" t="s">
        <v>26</v>
      </c>
      <c r="L34" s="1072"/>
      <c r="M34" s="1072"/>
      <c r="N34" s="1073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90"/>
      <c r="AU34" s="199"/>
      <c r="AV34" s="199"/>
      <c r="AW34" s="199"/>
    </row>
    <row r="35" spans="7:49" ht="15.75" customHeight="1">
      <c r="G35" s="199"/>
      <c r="H35" s="199"/>
      <c r="I35" s="199"/>
      <c r="J35" s="199"/>
      <c r="K35" s="1074"/>
      <c r="L35" s="1075"/>
      <c r="M35" s="1075"/>
      <c r="N35" s="1076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 t="s">
        <v>0</v>
      </c>
      <c r="AI35" s="199"/>
      <c r="AJ35" s="199"/>
      <c r="AK35" s="1070">
        <f>$E$5</f>
        <v>28</v>
      </c>
      <c r="AL35" s="1080"/>
      <c r="AM35" s="257" t="s">
        <v>2</v>
      </c>
      <c r="AN35" s="1070">
        <f>$E$6</f>
        <v>5</v>
      </c>
      <c r="AO35" s="1080"/>
      <c r="AP35" s="257" t="s">
        <v>3</v>
      </c>
      <c r="AQ35" s="1070">
        <f>$E$7</f>
        <v>12</v>
      </c>
      <c r="AR35" s="1080"/>
      <c r="AS35" s="257" t="s">
        <v>4</v>
      </c>
      <c r="AT35" s="291"/>
      <c r="AU35" s="199"/>
      <c r="AV35" s="199"/>
      <c r="AW35" s="199"/>
    </row>
    <row r="36" spans="7:49" ht="13.5" customHeight="1">
      <c r="G36" s="199"/>
      <c r="H36" s="199"/>
      <c r="I36" s="199"/>
      <c r="J36" s="199"/>
      <c r="K36" s="1074"/>
      <c r="L36" s="1075"/>
      <c r="M36" s="1075"/>
      <c r="N36" s="1076"/>
      <c r="O36" s="257"/>
      <c r="P36" s="1158" t="str">
        <f>Q13</f>
        <v/>
      </c>
      <c r="Q36" s="1158"/>
      <c r="R36" s="1158"/>
      <c r="S36" s="1158"/>
      <c r="T36" s="1158"/>
      <c r="U36" s="1158"/>
      <c r="V36" s="1158"/>
      <c r="W36" s="1158"/>
      <c r="X36" s="1158"/>
      <c r="Y36" s="1158"/>
      <c r="Z36" s="1158"/>
      <c r="AA36" s="1158"/>
      <c r="AB36" s="1158"/>
      <c r="AC36" s="292" t="s">
        <v>1385</v>
      </c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91"/>
      <c r="AU36" s="199"/>
      <c r="AV36" s="199"/>
      <c r="AW36" s="199"/>
    </row>
    <row r="37" spans="7:49" ht="12" customHeight="1">
      <c r="G37" s="199"/>
      <c r="H37" s="199"/>
      <c r="I37" s="199"/>
      <c r="J37" s="199"/>
      <c r="K37" s="1074"/>
      <c r="L37" s="1075"/>
      <c r="M37" s="1075"/>
      <c r="N37" s="1076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91"/>
      <c r="AU37" s="199"/>
      <c r="AV37" s="199"/>
      <c r="AW37" s="199"/>
    </row>
    <row r="38" spans="7:49" ht="14.25">
      <c r="G38" s="199"/>
      <c r="H38" s="199"/>
      <c r="I38" s="199"/>
      <c r="J38" s="199"/>
      <c r="K38" s="1074"/>
      <c r="L38" s="1075"/>
      <c r="M38" s="1075"/>
      <c r="N38" s="1076"/>
      <c r="O38" s="257"/>
      <c r="P38" s="257"/>
      <c r="Q38" s="292" t="s">
        <v>1386</v>
      </c>
      <c r="R38" s="257"/>
      <c r="S38" s="257"/>
      <c r="T38" s="257"/>
      <c r="U38" s="1159">
        <v>8500</v>
      </c>
      <c r="V38" s="1082"/>
      <c r="W38" s="1082"/>
      <c r="X38" s="1082"/>
      <c r="Y38" s="1082"/>
      <c r="Z38" s="1082"/>
      <c r="AA38" s="257" t="s">
        <v>1387</v>
      </c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  <c r="AP38" s="257"/>
      <c r="AQ38" s="257"/>
      <c r="AR38" s="257"/>
      <c r="AS38" s="257"/>
      <c r="AT38" s="291"/>
      <c r="AU38" s="199"/>
      <c r="AV38" s="199"/>
      <c r="AW38" s="199"/>
    </row>
    <row r="39" spans="7:49" ht="12" customHeight="1">
      <c r="G39" s="199"/>
      <c r="H39" s="199"/>
      <c r="I39" s="199"/>
      <c r="J39" s="199"/>
      <c r="K39" s="1074"/>
      <c r="L39" s="1075"/>
      <c r="M39" s="1075"/>
      <c r="N39" s="1076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57"/>
      <c r="AT39" s="291"/>
      <c r="AU39" s="199"/>
      <c r="AV39" s="199"/>
      <c r="AW39" s="199"/>
    </row>
    <row r="40" spans="7:49" ht="15.75" customHeight="1">
      <c r="G40" s="199"/>
      <c r="H40" s="199"/>
      <c r="I40" s="199"/>
      <c r="J40" s="199"/>
      <c r="K40" s="1074"/>
      <c r="L40" s="1075"/>
      <c r="M40" s="1075"/>
      <c r="N40" s="1076"/>
      <c r="O40" s="257"/>
      <c r="P40" s="257"/>
      <c r="Q40" s="257"/>
      <c r="R40" s="257" t="s">
        <v>2012</v>
      </c>
      <c r="S40" s="257"/>
      <c r="T40" s="464" t="str">
        <f>$E$3</f>
        <v>全国高等学校剣道大会団体戦都予選</v>
      </c>
      <c r="U40" s="464"/>
      <c r="V40" s="464"/>
      <c r="W40" s="464"/>
      <c r="X40" s="464"/>
      <c r="Y40" s="464"/>
      <c r="Z40" s="464"/>
      <c r="AA40" s="464"/>
      <c r="AB40" s="464"/>
      <c r="AC40" s="464"/>
      <c r="AD40" s="464"/>
      <c r="AE40" s="464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91"/>
      <c r="AU40" s="199"/>
      <c r="AV40" s="199"/>
      <c r="AW40" s="199"/>
    </row>
    <row r="41" spans="7:49" ht="15.75" customHeight="1">
      <c r="G41" s="199"/>
      <c r="H41" s="199"/>
      <c r="I41" s="199"/>
      <c r="J41" s="199"/>
      <c r="K41" s="1074"/>
      <c r="L41" s="1075"/>
      <c r="M41" s="1075"/>
      <c r="N41" s="1076"/>
      <c r="O41" s="257"/>
      <c r="P41" s="257"/>
      <c r="Q41" s="257" t="s">
        <v>2087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91"/>
      <c r="AU41" s="199"/>
      <c r="AV41" s="199"/>
      <c r="AW41" s="199"/>
    </row>
    <row r="42" spans="7:49" ht="15.75" customHeight="1">
      <c r="G42" s="199"/>
      <c r="H42" s="199"/>
      <c r="I42" s="199"/>
      <c r="J42" s="199"/>
      <c r="K42" s="1074"/>
      <c r="L42" s="1075"/>
      <c r="M42" s="1075"/>
      <c r="N42" s="1076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  <c r="AP42" s="257"/>
      <c r="AQ42" s="257"/>
      <c r="AR42" s="257"/>
      <c r="AS42" s="257"/>
      <c r="AT42" s="291"/>
      <c r="AU42" s="199"/>
      <c r="AV42" s="199"/>
      <c r="AW42" s="199"/>
    </row>
    <row r="43" spans="7:49" ht="25.5" customHeight="1">
      <c r="G43" s="199"/>
      <c r="H43" s="199"/>
      <c r="I43" s="199"/>
      <c r="J43" s="199"/>
      <c r="K43" s="1074"/>
      <c r="L43" s="1075"/>
      <c r="M43" s="1075"/>
      <c r="N43" s="1076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1160" t="s">
        <v>1</v>
      </c>
      <c r="AA43" s="1160"/>
      <c r="AB43" s="1160"/>
      <c r="AC43" s="1160"/>
      <c r="AD43" s="1160"/>
      <c r="AE43" s="1160"/>
      <c r="AF43" s="1160"/>
      <c r="AG43" s="1160"/>
      <c r="AH43" s="1160"/>
      <c r="AI43" s="1160"/>
      <c r="AJ43" s="1160"/>
      <c r="AK43" s="1160"/>
      <c r="AL43" s="1160"/>
      <c r="AM43" s="1160"/>
      <c r="AN43" s="1160"/>
      <c r="AO43" s="1160"/>
      <c r="AP43" s="1160"/>
      <c r="AQ43" s="1160"/>
      <c r="AR43" s="1160"/>
      <c r="AS43" s="257"/>
      <c r="AT43" s="291"/>
      <c r="AU43" s="199"/>
      <c r="AV43" s="199"/>
      <c r="AW43" s="199"/>
    </row>
    <row r="44" spans="7:49" ht="25.5" customHeight="1">
      <c r="G44" s="199"/>
      <c r="H44" s="199"/>
      <c r="I44" s="199"/>
      <c r="J44" s="199"/>
      <c r="K44" s="1074"/>
      <c r="L44" s="1075"/>
      <c r="M44" s="1075"/>
      <c r="N44" s="1076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199"/>
      <c r="AA44" s="257"/>
      <c r="AB44" s="257"/>
      <c r="AC44" s="199"/>
      <c r="AD44" s="257"/>
      <c r="AE44" s="1081" t="s">
        <v>27</v>
      </c>
      <c r="AF44" s="1006"/>
      <c r="AG44" s="1006"/>
      <c r="AH44" s="1006"/>
      <c r="AI44" s="1006"/>
      <c r="AJ44" s="1006"/>
      <c r="AK44" s="1006"/>
      <c r="AL44" s="1006"/>
      <c r="AM44" s="1006"/>
      <c r="AN44" s="1006"/>
      <c r="AO44" s="1006"/>
      <c r="AP44" s="257"/>
      <c r="AQ44" s="257" t="s">
        <v>13</v>
      </c>
      <c r="AR44" s="257"/>
      <c r="AS44" s="257"/>
      <c r="AT44" s="291"/>
      <c r="AU44" s="199"/>
      <c r="AV44" s="199"/>
      <c r="AW44" s="199"/>
    </row>
    <row r="45" spans="7:49" ht="25.5" customHeight="1">
      <c r="G45" s="199"/>
      <c r="H45" s="199"/>
      <c r="I45" s="199"/>
      <c r="J45" s="199"/>
      <c r="K45" s="1074"/>
      <c r="L45" s="1075"/>
      <c r="M45" s="1075"/>
      <c r="N45" s="1076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199"/>
      <c r="AA45" s="257"/>
      <c r="AB45" s="257"/>
      <c r="AC45" s="257"/>
      <c r="AD45" s="199"/>
      <c r="AE45" s="1161" t="s">
        <v>28</v>
      </c>
      <c r="AF45" s="1161"/>
      <c r="AG45" s="1161"/>
      <c r="AH45" s="1161"/>
      <c r="AI45" s="1161"/>
      <c r="AJ45" s="1161"/>
      <c r="AK45" s="1161"/>
      <c r="AL45" s="1161"/>
      <c r="AM45" s="1161"/>
      <c r="AN45" s="1161"/>
      <c r="AO45" s="1161"/>
      <c r="AP45" s="257"/>
      <c r="AQ45" s="257" t="s">
        <v>13</v>
      </c>
      <c r="AR45" s="257"/>
      <c r="AS45" s="257"/>
      <c r="AT45" s="291"/>
      <c r="AU45" s="199"/>
      <c r="AV45" s="199"/>
      <c r="AW45" s="199"/>
    </row>
    <row r="46" spans="7:49" ht="8.25" customHeight="1">
      <c r="G46" s="199"/>
      <c r="H46" s="199"/>
      <c r="I46" s="199"/>
      <c r="J46" s="199"/>
      <c r="K46" s="1077"/>
      <c r="L46" s="1078"/>
      <c r="M46" s="1078"/>
      <c r="N46" s="1079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73"/>
      <c r="AU46" s="199"/>
      <c r="AV46" s="199"/>
      <c r="AW46" s="199"/>
    </row>
    <row r="47" spans="7:49" ht="15.75" customHeight="1" thickBot="1"/>
    <row r="48" spans="7:49" ht="15.75" customHeight="1"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256"/>
      <c r="X48" s="257"/>
      <c r="Y48" s="257"/>
      <c r="Z48" s="258"/>
      <c r="AA48" s="256" t="s">
        <v>5</v>
      </c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1351" t="str">
        <f>IF(COUNTA(B68:B74)=3,"3人",IF(COUNTA(B68:B74)=4,"4人",""))</f>
        <v/>
      </c>
      <c r="AQ48" s="1351"/>
      <c r="AR48" s="1352"/>
      <c r="AS48" s="1166" t="s">
        <v>32</v>
      </c>
      <c r="AT48" s="1167"/>
      <c r="AU48" s="1167"/>
      <c r="AV48" s="1167"/>
      <c r="AW48" s="1168"/>
    </row>
    <row r="49" spans="7:82" ht="15.75" customHeight="1" thickBot="1"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256"/>
      <c r="X49" s="257"/>
      <c r="Y49" s="257"/>
      <c r="Z49" s="258"/>
      <c r="AA49" s="1115">
        <f>H54</f>
        <v>0</v>
      </c>
      <c r="AB49" s="1116"/>
      <c r="AC49" s="260" t="s">
        <v>6</v>
      </c>
      <c r="AD49" s="1116">
        <f>L54</f>
        <v>0</v>
      </c>
      <c r="AE49" s="1116"/>
      <c r="AF49" s="1117"/>
      <c r="AG49" s="1118" t="str">
        <f>基本情報入力!$I$5</f>
        <v/>
      </c>
      <c r="AH49" s="1082"/>
      <c r="AI49" s="1082"/>
      <c r="AJ49" s="1082"/>
      <c r="AK49" s="1082"/>
      <c r="AL49" s="1082"/>
      <c r="AM49" s="1082"/>
      <c r="AN49" s="1082"/>
      <c r="AO49" s="1082"/>
      <c r="AP49" s="1082"/>
      <c r="AQ49" s="1082"/>
      <c r="AR49" s="1119"/>
      <c r="AS49" s="1169"/>
      <c r="AT49" s="1170"/>
      <c r="AU49" s="1170"/>
      <c r="AV49" s="1170"/>
      <c r="AW49" s="1171"/>
      <c r="AZ49" s="1135" t="s">
        <v>1929</v>
      </c>
      <c r="BA49" s="1135"/>
      <c r="BB49" s="1134" t="s">
        <v>1927</v>
      </c>
      <c r="BC49" s="1134"/>
      <c r="BD49" s="1134"/>
      <c r="BE49" s="1134"/>
      <c r="BF49" s="1134"/>
      <c r="BG49" s="1134"/>
      <c r="BH49" s="1134"/>
      <c r="BI49" s="1134"/>
      <c r="BJ49" s="1134"/>
      <c r="BK49" s="1134"/>
      <c r="BL49" s="1134"/>
      <c r="BM49" s="1134"/>
      <c r="BN49" s="1134"/>
      <c r="BO49" s="1134"/>
      <c r="BP49" s="1134"/>
      <c r="BQ49" s="1134"/>
      <c r="BR49" s="1134"/>
      <c r="BS49" s="1134"/>
      <c r="BT49" s="1134"/>
      <c r="BU49" s="1134"/>
      <c r="BV49" s="1134"/>
      <c r="BW49" s="1134"/>
      <c r="BX49" s="1134"/>
      <c r="BY49" s="1134"/>
      <c r="BZ49" s="1134"/>
      <c r="CA49" s="1134"/>
      <c r="CB49" s="1134"/>
      <c r="CC49" s="1134"/>
      <c r="CD49" s="1134"/>
    </row>
    <row r="50" spans="7:82" ht="15.75" customHeight="1"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256"/>
      <c r="X50" s="256"/>
      <c r="Y50" s="256"/>
      <c r="Z50" s="261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/>
      <c r="AL50" s="262" t="s">
        <v>7</v>
      </c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3"/>
      <c r="AZ50" s="1135"/>
      <c r="BA50" s="1135"/>
      <c r="BB50" s="1134"/>
      <c r="BC50" s="1134"/>
      <c r="BD50" s="1134"/>
      <c r="BE50" s="1134"/>
      <c r="BF50" s="1134"/>
      <c r="BG50" s="1134"/>
      <c r="BH50" s="1134"/>
      <c r="BI50" s="1134"/>
      <c r="BJ50" s="1134"/>
      <c r="BK50" s="1134"/>
      <c r="BL50" s="1134"/>
      <c r="BM50" s="1134"/>
      <c r="BN50" s="1134"/>
      <c r="BO50" s="1134"/>
      <c r="BP50" s="1134"/>
      <c r="BQ50" s="1134"/>
      <c r="BR50" s="1134"/>
      <c r="BS50" s="1134"/>
      <c r="BT50" s="1134"/>
      <c r="BU50" s="1134"/>
      <c r="BV50" s="1134"/>
      <c r="BW50" s="1134"/>
      <c r="BX50" s="1134"/>
      <c r="BY50" s="1134"/>
      <c r="BZ50" s="1134"/>
      <c r="CA50" s="1134"/>
      <c r="CB50" s="1134"/>
      <c r="CC50" s="1134"/>
      <c r="CD50" s="1134"/>
    </row>
    <row r="51" spans="7:82" ht="9.75" customHeight="1"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Z51" s="1135"/>
      <c r="BA51" s="1135"/>
      <c r="BB51" s="1134"/>
      <c r="BC51" s="1134"/>
      <c r="BD51" s="1134"/>
      <c r="BE51" s="1134"/>
      <c r="BF51" s="1134"/>
      <c r="BG51" s="1134"/>
      <c r="BH51" s="1134"/>
      <c r="BI51" s="1134"/>
      <c r="BJ51" s="1134"/>
      <c r="BK51" s="1134"/>
      <c r="BL51" s="1134"/>
      <c r="BM51" s="1134"/>
      <c r="BN51" s="1134"/>
      <c r="BO51" s="1134"/>
      <c r="BP51" s="1134"/>
      <c r="BQ51" s="1134"/>
      <c r="BR51" s="1134"/>
      <c r="BS51" s="1134"/>
      <c r="BT51" s="1134"/>
      <c r="BU51" s="1134"/>
      <c r="BV51" s="1134"/>
      <c r="BW51" s="1134"/>
      <c r="BX51" s="1134"/>
      <c r="BY51" s="1134"/>
      <c r="BZ51" s="1134"/>
      <c r="CA51" s="1134"/>
      <c r="CB51" s="1134"/>
      <c r="CC51" s="1134"/>
      <c r="CD51" s="1134"/>
    </row>
    <row r="52" spans="7:82" ht="15.75" customHeight="1"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177" t="str">
        <f>$F$3</f>
        <v>③</v>
      </c>
      <c r="AN52" s="1177"/>
      <c r="AO52" s="205" t="s">
        <v>2097</v>
      </c>
      <c r="AP52" s="199"/>
      <c r="AQ52" s="199"/>
      <c r="AR52" s="199"/>
      <c r="AS52" s="199"/>
      <c r="AT52" s="199"/>
      <c r="AU52" s="199"/>
      <c r="AV52" s="199"/>
      <c r="AW52" s="199"/>
      <c r="BB52" s="1134"/>
      <c r="BC52" s="1134"/>
      <c r="BD52" s="1134"/>
      <c r="BE52" s="1134"/>
      <c r="BF52" s="1134"/>
      <c r="BG52" s="1134"/>
      <c r="BH52" s="1134"/>
      <c r="BI52" s="1134"/>
      <c r="BJ52" s="1134"/>
      <c r="BK52" s="1134"/>
      <c r="BL52" s="1134"/>
      <c r="BM52" s="1134"/>
      <c r="BN52" s="1134"/>
      <c r="BO52" s="1134"/>
      <c r="BP52" s="1134"/>
      <c r="BQ52" s="1134"/>
      <c r="BR52" s="1134"/>
      <c r="BS52" s="1134"/>
      <c r="BT52" s="1134"/>
      <c r="BU52" s="1134"/>
      <c r="BV52" s="1134"/>
      <c r="BW52" s="1134"/>
      <c r="BX52" s="1134"/>
      <c r="BY52" s="1134"/>
      <c r="BZ52" s="1134"/>
      <c r="CA52" s="1134"/>
      <c r="CB52" s="1134"/>
      <c r="CC52" s="1134"/>
      <c r="CD52" s="1134"/>
    </row>
    <row r="53" spans="7:82" ht="15.75" customHeight="1">
      <c r="G53" s="199"/>
      <c r="H53" s="1067" t="s">
        <v>5</v>
      </c>
      <c r="I53" s="1067"/>
      <c r="J53" s="1067"/>
      <c r="K53" s="1067"/>
      <c r="L53" s="1067"/>
      <c r="M53" s="1067"/>
      <c r="N53" s="1067"/>
      <c r="O53" s="1067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</row>
    <row r="54" spans="7:82" ht="15.75" customHeight="1">
      <c r="G54" s="199"/>
      <c r="H54" s="1061">
        <f>基本情報入力!$B$3</f>
        <v>0</v>
      </c>
      <c r="I54" s="1062"/>
      <c r="J54" s="1062"/>
      <c r="K54" s="1068" t="s">
        <v>6</v>
      </c>
      <c r="L54" s="1062">
        <f>基本情報入力!$D$3</f>
        <v>0</v>
      </c>
      <c r="M54" s="1062"/>
      <c r="N54" s="1062"/>
      <c r="O54" s="1065"/>
      <c r="P54" s="199"/>
      <c r="Q54" s="199"/>
      <c r="R54" s="199"/>
      <c r="S54" s="199"/>
      <c r="T54" s="199"/>
      <c r="U54" s="199"/>
      <c r="V54" s="199"/>
      <c r="W54" s="1007" t="s">
        <v>8</v>
      </c>
      <c r="X54" s="1007"/>
      <c r="Y54" s="1007"/>
      <c r="Z54" s="1070">
        <f>$E$6</f>
        <v>5</v>
      </c>
      <c r="AA54" s="1070"/>
      <c r="AB54" s="199" t="s">
        <v>3</v>
      </c>
      <c r="AC54" s="1070">
        <f>$E$7</f>
        <v>12</v>
      </c>
      <c r="AD54" s="1070"/>
      <c r="AE54" s="199" t="s">
        <v>4</v>
      </c>
      <c r="AF54" s="458" t="s">
        <v>1872</v>
      </c>
      <c r="AG54" s="463" t="str">
        <f>$E$8</f>
        <v>木</v>
      </c>
      <c r="AH54" s="199" t="s">
        <v>1873</v>
      </c>
      <c r="AI54" s="1007" t="s">
        <v>1874</v>
      </c>
      <c r="AJ54" s="1007"/>
      <c r="AK54" s="1007"/>
      <c r="AL54" s="1007"/>
      <c r="AM54" s="1007"/>
      <c r="AN54" s="1007"/>
      <c r="AO54" s="1007"/>
      <c r="AP54" s="1006"/>
      <c r="AQ54" s="1006"/>
      <c r="AR54" s="1006"/>
      <c r="AS54" s="1007" t="s">
        <v>9</v>
      </c>
      <c r="AT54" s="1007"/>
      <c r="AU54" s="1007"/>
      <c r="AV54" s="1007"/>
      <c r="AW54" s="1007"/>
    </row>
    <row r="55" spans="7:82" ht="9.75" customHeight="1">
      <c r="G55" s="199"/>
      <c r="H55" s="1063"/>
      <c r="I55" s="1064"/>
      <c r="J55" s="1064"/>
      <c r="K55" s="1069"/>
      <c r="L55" s="1064"/>
      <c r="M55" s="1064"/>
      <c r="N55" s="1064"/>
      <c r="O55" s="1066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</row>
    <row r="56" spans="7:82" ht="15.75" customHeight="1"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</row>
    <row r="57" spans="7:82" ht="17.25">
      <c r="G57" s="270"/>
      <c r="H57" s="270"/>
      <c r="I57" s="270"/>
      <c r="J57" s="270"/>
      <c r="K57" s="270"/>
      <c r="L57" s="270" t="str">
        <f>$E$3</f>
        <v>全国高等学校剣道大会団体戦都予選</v>
      </c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 t="s">
        <v>2094</v>
      </c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</row>
    <row r="58" spans="7:82" ht="15.75" customHeight="1"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</row>
    <row r="59" spans="7:82" ht="21" customHeight="1">
      <c r="G59" s="199"/>
      <c r="H59" s="199"/>
      <c r="I59" s="199"/>
      <c r="J59" s="1037" t="s">
        <v>10</v>
      </c>
      <c r="K59" s="1038"/>
      <c r="L59" s="1038"/>
      <c r="M59" s="1038"/>
      <c r="N59" s="1038"/>
      <c r="O59" s="1038"/>
      <c r="P59" s="1039"/>
      <c r="Q59" s="987" t="str">
        <f>基本情報入力!$B$5</f>
        <v/>
      </c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/>
      <c r="AD59" s="996"/>
      <c r="AE59" s="996"/>
      <c r="AF59" s="996"/>
      <c r="AG59" s="996"/>
      <c r="AH59" s="996"/>
      <c r="AI59" s="997"/>
      <c r="AJ59" s="922" t="s">
        <v>11</v>
      </c>
      <c r="AK59" s="923"/>
      <c r="AL59" s="923"/>
      <c r="AM59" s="924"/>
      <c r="AN59" s="199"/>
      <c r="AO59" s="199"/>
      <c r="AP59" s="199"/>
      <c r="AQ59" s="271"/>
      <c r="AR59" s="271"/>
      <c r="AS59" s="271"/>
      <c r="AT59" s="271"/>
      <c r="AU59" s="271"/>
      <c r="AV59" s="199"/>
      <c r="AW59" s="199"/>
    </row>
    <row r="60" spans="7:82" ht="21" customHeight="1">
      <c r="G60" s="199"/>
      <c r="H60" s="199"/>
      <c r="I60" s="199"/>
      <c r="J60" s="1037" t="s">
        <v>12</v>
      </c>
      <c r="K60" s="1038"/>
      <c r="L60" s="1038"/>
      <c r="M60" s="1038"/>
      <c r="N60" s="1038"/>
      <c r="O60" s="1038"/>
      <c r="P60" s="1039"/>
      <c r="Q60" s="987">
        <f>基本情報入力!$B$9</f>
        <v>0</v>
      </c>
      <c r="R60" s="996"/>
      <c r="S60" s="996"/>
      <c r="T60" s="996"/>
      <c r="U60" s="996"/>
      <c r="V60" s="996"/>
      <c r="W60" s="996"/>
      <c r="X60" s="996"/>
      <c r="Y60" s="996"/>
      <c r="Z60" s="996"/>
      <c r="AA60" s="996"/>
      <c r="AB60" s="996"/>
      <c r="AC60" s="996"/>
      <c r="AD60" s="996"/>
      <c r="AE60" s="996"/>
      <c r="AF60" s="996"/>
      <c r="AG60" s="996"/>
      <c r="AH60" s="996"/>
      <c r="AI60" s="997"/>
      <c r="AJ60" s="925"/>
      <c r="AK60" s="912"/>
      <c r="AL60" s="912"/>
      <c r="AM60" s="911"/>
      <c r="AN60" s="199"/>
      <c r="AO60" s="199"/>
      <c r="AP60" s="199"/>
      <c r="AQ60" s="1136"/>
      <c r="AR60" s="1137"/>
      <c r="AS60" s="1137"/>
      <c r="AT60" s="1137"/>
      <c r="AU60" s="1138"/>
      <c r="AV60" s="199"/>
      <c r="AW60" s="199"/>
    </row>
    <row r="61" spans="7:82" ht="21" customHeight="1">
      <c r="G61" s="199"/>
      <c r="H61" s="199"/>
      <c r="I61" s="199"/>
      <c r="J61" s="1037" t="s">
        <v>1802</v>
      </c>
      <c r="K61" s="1038"/>
      <c r="L61" s="1038"/>
      <c r="M61" s="1038"/>
      <c r="N61" s="1038"/>
      <c r="O61" s="1038"/>
      <c r="P61" s="1039"/>
      <c r="Q61" s="987">
        <f>基本情報入力!$E$12</f>
        <v>0</v>
      </c>
      <c r="R61" s="996"/>
      <c r="S61" s="996"/>
      <c r="T61" s="996"/>
      <c r="U61" s="996"/>
      <c r="V61" s="996">
        <f>基本情報入力!$B$12</f>
        <v>0</v>
      </c>
      <c r="W61" s="996"/>
      <c r="X61" s="996"/>
      <c r="Y61" s="996"/>
      <c r="Z61" s="996"/>
      <c r="AA61" s="996"/>
      <c r="AB61" s="996"/>
      <c r="AC61" s="996"/>
      <c r="AD61" s="996"/>
      <c r="AE61" s="996"/>
      <c r="AF61" s="996"/>
      <c r="AG61" s="996"/>
      <c r="AH61" s="996"/>
      <c r="AI61" s="996"/>
      <c r="AJ61" s="996"/>
      <c r="AK61" s="196" t="s">
        <v>13</v>
      </c>
      <c r="AL61" s="196"/>
      <c r="AM61" s="197"/>
      <c r="AN61" s="199"/>
      <c r="AO61" s="199"/>
      <c r="AP61" s="199"/>
      <c r="AQ61" s="1139"/>
      <c r="AR61" s="1140"/>
      <c r="AS61" s="1140"/>
      <c r="AT61" s="1140"/>
      <c r="AU61" s="1141"/>
      <c r="AV61" s="199"/>
      <c r="AW61" s="199"/>
    </row>
    <row r="62" spans="7:82" ht="21" customHeight="1">
      <c r="G62" s="199"/>
      <c r="H62" s="199"/>
      <c r="I62" s="199"/>
      <c r="J62" s="1037" t="s">
        <v>14</v>
      </c>
      <c r="K62" s="1038"/>
      <c r="L62" s="1038"/>
      <c r="M62" s="1038"/>
      <c r="N62" s="1038"/>
      <c r="O62" s="1038"/>
      <c r="P62" s="1039"/>
      <c r="Q62" s="987">
        <f>基本情報入力!$I$15</f>
        <v>0</v>
      </c>
      <c r="R62" s="996"/>
      <c r="S62" s="996"/>
      <c r="T62" s="996"/>
      <c r="U62" s="996"/>
      <c r="V62" s="996">
        <f>基本情報入力!$F$15</f>
        <v>0</v>
      </c>
      <c r="W62" s="996"/>
      <c r="X62" s="996"/>
      <c r="Y62" s="996"/>
      <c r="Z62" s="996"/>
      <c r="AA62" s="996"/>
      <c r="AB62" s="996"/>
      <c r="AC62" s="996"/>
      <c r="AD62" s="996"/>
      <c r="AE62" s="996"/>
      <c r="AF62" s="996"/>
      <c r="AG62" s="996"/>
      <c r="AH62" s="996"/>
      <c r="AI62" s="996"/>
      <c r="AJ62" s="996"/>
      <c r="AK62" s="272" t="s">
        <v>13</v>
      </c>
      <c r="AL62" s="263"/>
      <c r="AM62" s="273"/>
      <c r="AN62" s="199"/>
      <c r="AO62" s="199"/>
      <c r="AP62" s="199"/>
      <c r="AQ62" s="1142"/>
      <c r="AR62" s="1143"/>
      <c r="AS62" s="1143"/>
      <c r="AT62" s="1143"/>
      <c r="AU62" s="1144"/>
      <c r="AV62" s="199"/>
      <c r="AW62" s="199"/>
    </row>
    <row r="63" spans="7:82" ht="21" customHeight="1">
      <c r="G63" s="199"/>
      <c r="H63" s="199"/>
      <c r="I63" s="199"/>
      <c r="J63" s="1037" t="s">
        <v>15</v>
      </c>
      <c r="K63" s="1038"/>
      <c r="L63" s="1038"/>
      <c r="M63" s="1038"/>
      <c r="N63" s="1038"/>
      <c r="O63" s="1038"/>
      <c r="P63" s="1039"/>
      <c r="Q63" s="987">
        <f>基本情報入力!$F$18</f>
        <v>0</v>
      </c>
      <c r="R63" s="996"/>
      <c r="S63" s="996"/>
      <c r="T63" s="996"/>
      <c r="U63" s="996"/>
      <c r="V63" s="996"/>
      <c r="W63" s="996"/>
      <c r="X63" s="996"/>
      <c r="Y63" s="996"/>
      <c r="Z63" s="996"/>
      <c r="AA63" s="996"/>
      <c r="AB63" s="996"/>
      <c r="AC63" s="996"/>
      <c r="AD63" s="996"/>
      <c r="AE63" s="996"/>
      <c r="AF63" s="996"/>
      <c r="AG63" s="996"/>
      <c r="AH63" s="996"/>
      <c r="AI63" s="996"/>
      <c r="AJ63" s="263"/>
      <c r="AK63" s="272"/>
      <c r="AL63" s="263"/>
      <c r="AM63" s="273"/>
      <c r="AN63" s="199"/>
      <c r="AO63" s="199"/>
      <c r="AP63" s="199"/>
      <c r="AQ63" s="1132" t="s">
        <v>16</v>
      </c>
      <c r="AR63" s="1133"/>
      <c r="AS63" s="1133"/>
      <c r="AT63" s="1133"/>
      <c r="AU63" s="1133"/>
      <c r="AV63" s="199"/>
      <c r="AW63" s="199"/>
    </row>
    <row r="64" spans="7:82" ht="15.75" customHeight="1">
      <c r="G64" s="199"/>
      <c r="H64" s="199"/>
      <c r="I64" s="199"/>
      <c r="J64" s="199" t="s">
        <v>17</v>
      </c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</row>
    <row r="65" spans="1:49" ht="15.75" customHeight="1" thickBot="1">
      <c r="A65" s="1190" t="s">
        <v>2762</v>
      </c>
      <c r="B65" s="1191"/>
      <c r="C65" s="1191"/>
      <c r="D65" s="1191"/>
      <c r="E65" s="1192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</row>
    <row r="66" spans="1:49" ht="12" customHeight="1">
      <c r="A66" s="1193"/>
      <c r="B66" s="1194"/>
      <c r="C66" s="1194"/>
      <c r="D66" s="1194"/>
      <c r="E66" s="1195"/>
      <c r="G66" s="199"/>
      <c r="H66" s="1040" t="s">
        <v>18</v>
      </c>
      <c r="I66" s="1041"/>
      <c r="J66" s="1041"/>
      <c r="K66" s="1042"/>
      <c r="L66" s="1045" t="s">
        <v>19</v>
      </c>
      <c r="M66" s="1041"/>
      <c r="N66" s="1041"/>
      <c r="O66" s="1042"/>
      <c r="P66" s="1045" t="s">
        <v>20</v>
      </c>
      <c r="Q66" s="1041"/>
      <c r="R66" s="1041"/>
      <c r="S66" s="1041"/>
      <c r="T66" s="1041"/>
      <c r="U66" s="1041"/>
      <c r="V66" s="1041"/>
      <c r="W66" s="1041"/>
      <c r="X66" s="1041"/>
      <c r="Y66" s="1041"/>
      <c r="Z66" s="1041"/>
      <c r="AA66" s="1041"/>
      <c r="AB66" s="1041"/>
      <c r="AC66" s="1041"/>
      <c r="AD66" s="1042"/>
      <c r="AE66" s="1045" t="s">
        <v>21</v>
      </c>
      <c r="AF66" s="1041"/>
      <c r="AG66" s="1042"/>
      <c r="AH66" s="1045" t="s">
        <v>22</v>
      </c>
      <c r="AI66" s="1041"/>
      <c r="AJ66" s="1042"/>
      <c r="AK66" s="1121" t="s">
        <v>23</v>
      </c>
      <c r="AL66" s="1122"/>
      <c r="AM66" s="1123"/>
      <c r="AN66" s="1121" t="s">
        <v>24</v>
      </c>
      <c r="AO66" s="1124"/>
      <c r="AP66" s="1124"/>
      <c r="AQ66" s="1124"/>
      <c r="AR66" s="1124"/>
      <c r="AS66" s="1124"/>
      <c r="AT66" s="1124"/>
      <c r="AU66" s="1124"/>
      <c r="AV66" s="1125"/>
      <c r="AW66" s="199"/>
    </row>
    <row r="67" spans="1:49" ht="12" customHeight="1">
      <c r="A67" s="274" t="s">
        <v>18</v>
      </c>
      <c r="B67" s="274" t="s">
        <v>19</v>
      </c>
      <c r="C67" s="274" t="s">
        <v>3141</v>
      </c>
      <c r="D67" s="274" t="s">
        <v>22</v>
      </c>
      <c r="E67" s="276" t="s">
        <v>24</v>
      </c>
      <c r="G67" s="199"/>
      <c r="H67" s="1043"/>
      <c r="I67" s="910"/>
      <c r="J67" s="910"/>
      <c r="K67" s="1044"/>
      <c r="L67" s="1046"/>
      <c r="M67" s="1047"/>
      <c r="N67" s="1047"/>
      <c r="O67" s="1048"/>
      <c r="P67" s="1046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7"/>
      <c r="AD67" s="1048"/>
      <c r="AE67" s="1120"/>
      <c r="AF67" s="910"/>
      <c r="AG67" s="1044"/>
      <c r="AH67" s="1120"/>
      <c r="AI67" s="910"/>
      <c r="AJ67" s="1044"/>
      <c r="AK67" s="909" t="s">
        <v>25</v>
      </c>
      <c r="AL67" s="912"/>
      <c r="AM67" s="911"/>
      <c r="AN67" s="909"/>
      <c r="AO67" s="1067"/>
      <c r="AP67" s="1067"/>
      <c r="AQ67" s="1067"/>
      <c r="AR67" s="1067"/>
      <c r="AS67" s="1067"/>
      <c r="AT67" s="1067"/>
      <c r="AU67" s="1067"/>
      <c r="AV67" s="1126"/>
      <c r="AW67" s="199"/>
    </row>
    <row r="68" spans="1:49" ht="28.5" customHeight="1">
      <c r="A68" s="277" t="s">
        <v>2045</v>
      </c>
      <c r="B68" s="115"/>
      <c r="C68" s="465" t="e">
        <f>VLOOKUP(B68,生徒情報入力!$A$9:$AD$158,29)</f>
        <v>#N/A</v>
      </c>
      <c r="D68" s="116" t="e">
        <f t="shared" ref="D68:D74" si="5">DATEDIF(C68,$D$13,"y")</f>
        <v>#N/A</v>
      </c>
      <c r="E68" s="116"/>
      <c r="G68" s="199"/>
      <c r="H68" s="1130" t="s">
        <v>2045</v>
      </c>
      <c r="I68" s="994"/>
      <c r="J68" s="994"/>
      <c r="K68" s="994"/>
      <c r="L68" s="1127" t="str">
        <f>IF(B68="","",B68)</f>
        <v/>
      </c>
      <c r="M68" s="1128"/>
      <c r="N68" s="1128"/>
      <c r="O68" s="1059"/>
      <c r="P68" s="279"/>
      <c r="Q68" s="1131" t="str">
        <f>IF(B68="","",VLOOKUP(B68,生徒情報入力!$A$9:$AD$158,5))</f>
        <v/>
      </c>
      <c r="R68" s="1131"/>
      <c r="S68" s="1131"/>
      <c r="T68" s="1131"/>
      <c r="U68" s="1131"/>
      <c r="V68" s="1131"/>
      <c r="W68" s="1131"/>
      <c r="X68" s="1131"/>
      <c r="Y68" s="1131"/>
      <c r="Z68" s="1131"/>
      <c r="AA68" s="1131"/>
      <c r="AB68" s="1131"/>
      <c r="AC68" s="1131"/>
      <c r="AD68" s="280"/>
      <c r="AE68" s="1127" t="str">
        <f>IF(B68="","",VLOOKUP(B68,生徒情報入力!$A$9:$AD$158,11))</f>
        <v/>
      </c>
      <c r="AF68" s="1128"/>
      <c r="AG68" s="1059"/>
      <c r="AH68" s="1127" t="str">
        <f>IF(B68="","",D68)</f>
        <v/>
      </c>
      <c r="AI68" s="1128"/>
      <c r="AJ68" s="1059"/>
      <c r="AK68" s="1127" t="str">
        <f>IF(B68="","",VLOOKUP(B68,生徒情報入力!$A$9:$AD$158,12))</f>
        <v/>
      </c>
      <c r="AL68" s="1128"/>
      <c r="AM68" s="1059"/>
      <c r="AN68" s="1127" t="str">
        <f>IF(B68="","",E68)</f>
        <v/>
      </c>
      <c r="AO68" s="1128"/>
      <c r="AP68" s="1128"/>
      <c r="AQ68" s="1128"/>
      <c r="AR68" s="1128"/>
      <c r="AS68" s="1128"/>
      <c r="AT68" s="1128"/>
      <c r="AU68" s="1128"/>
      <c r="AV68" s="1129"/>
      <c r="AW68" s="199"/>
    </row>
    <row r="69" spans="1:49" ht="28.5" customHeight="1">
      <c r="A69" s="277" t="s">
        <v>2046</v>
      </c>
      <c r="B69" s="115"/>
      <c r="C69" s="465" t="e">
        <f>VLOOKUP(B69,生徒情報入力!$A$9:$AD$158,29)</f>
        <v>#N/A</v>
      </c>
      <c r="D69" s="116" t="e">
        <f t="shared" si="5"/>
        <v>#N/A</v>
      </c>
      <c r="E69" s="116"/>
      <c r="G69" s="199"/>
      <c r="H69" s="1130" t="s">
        <v>2046</v>
      </c>
      <c r="I69" s="994"/>
      <c r="J69" s="994"/>
      <c r="K69" s="994"/>
      <c r="L69" s="1127" t="str">
        <f t="shared" ref="L69:L74" si="6">IF(B69="","",B69)</f>
        <v/>
      </c>
      <c r="M69" s="1128"/>
      <c r="N69" s="1128"/>
      <c r="O69" s="1059"/>
      <c r="P69" s="279"/>
      <c r="Q69" s="1131" t="str">
        <f>IF(B69="","",VLOOKUP(B69,生徒情報入力!$A$9:$AD$158,5))</f>
        <v/>
      </c>
      <c r="R69" s="1131"/>
      <c r="S69" s="1131"/>
      <c r="T69" s="1131"/>
      <c r="U69" s="1131"/>
      <c r="V69" s="1131"/>
      <c r="W69" s="1131"/>
      <c r="X69" s="1131"/>
      <c r="Y69" s="1131"/>
      <c r="Z69" s="1131"/>
      <c r="AA69" s="1131"/>
      <c r="AB69" s="1131"/>
      <c r="AC69" s="1131"/>
      <c r="AD69" s="280"/>
      <c r="AE69" s="1127" t="str">
        <f>IF(B69="","",VLOOKUP(B69,生徒情報入力!$A$9:$AD$158,11))</f>
        <v/>
      </c>
      <c r="AF69" s="1128"/>
      <c r="AG69" s="1059"/>
      <c r="AH69" s="1127" t="str">
        <f t="shared" ref="AH69:AH74" si="7">IF(B69="","",D69)</f>
        <v/>
      </c>
      <c r="AI69" s="1128"/>
      <c r="AJ69" s="1059"/>
      <c r="AK69" s="1127" t="str">
        <f>IF(B69="","",VLOOKUP(B69,生徒情報入力!$A$9:$AD$158,12))</f>
        <v/>
      </c>
      <c r="AL69" s="1128"/>
      <c r="AM69" s="1059"/>
      <c r="AN69" s="1127" t="str">
        <f t="shared" ref="AN69:AN74" si="8">IF(B69="","",E69)</f>
        <v/>
      </c>
      <c r="AO69" s="1128"/>
      <c r="AP69" s="1128"/>
      <c r="AQ69" s="1128"/>
      <c r="AR69" s="1128"/>
      <c r="AS69" s="1128"/>
      <c r="AT69" s="1128"/>
      <c r="AU69" s="1128"/>
      <c r="AV69" s="1129"/>
      <c r="AW69" s="199"/>
    </row>
    <row r="70" spans="1:49" ht="28.5" customHeight="1">
      <c r="A70" s="277" t="s">
        <v>2047</v>
      </c>
      <c r="B70" s="115"/>
      <c r="C70" s="465" t="e">
        <f>VLOOKUP(B70,生徒情報入力!$A$9:$AD$158,29)</f>
        <v>#N/A</v>
      </c>
      <c r="D70" s="116" t="e">
        <f t="shared" ref="D70:D72" si="9">DATEDIF(C70,$D$13,"y")</f>
        <v>#N/A</v>
      </c>
      <c r="E70" s="116"/>
      <c r="G70" s="199"/>
      <c r="H70" s="1130" t="s">
        <v>2047</v>
      </c>
      <c r="I70" s="994"/>
      <c r="J70" s="994"/>
      <c r="K70" s="994"/>
      <c r="L70" s="1127" t="str">
        <f t="shared" si="6"/>
        <v/>
      </c>
      <c r="M70" s="1128"/>
      <c r="N70" s="1128"/>
      <c r="O70" s="1059"/>
      <c r="P70" s="279"/>
      <c r="Q70" s="1131" t="str">
        <f>IF(B70="","",VLOOKUP(B70,生徒情報入力!$A$9:$AD$158,5))</f>
        <v/>
      </c>
      <c r="R70" s="1131"/>
      <c r="S70" s="1131"/>
      <c r="T70" s="1131"/>
      <c r="U70" s="1131"/>
      <c r="V70" s="1131"/>
      <c r="W70" s="1131"/>
      <c r="X70" s="1131"/>
      <c r="Y70" s="1131"/>
      <c r="Z70" s="1131"/>
      <c r="AA70" s="1131"/>
      <c r="AB70" s="1131"/>
      <c r="AC70" s="1131"/>
      <c r="AD70" s="280"/>
      <c r="AE70" s="1127" t="str">
        <f>IF(B70="","",VLOOKUP(B70,生徒情報入力!$A$9:$AD$158,11))</f>
        <v/>
      </c>
      <c r="AF70" s="1128"/>
      <c r="AG70" s="1059"/>
      <c r="AH70" s="1127" t="str">
        <f t="shared" si="7"/>
        <v/>
      </c>
      <c r="AI70" s="1128"/>
      <c r="AJ70" s="1059"/>
      <c r="AK70" s="1127" t="str">
        <f>IF(B70="","",VLOOKUP(B70,生徒情報入力!$A$9:$AD$158,12))</f>
        <v/>
      </c>
      <c r="AL70" s="1128"/>
      <c r="AM70" s="1059"/>
      <c r="AN70" s="1127" t="str">
        <f t="shared" si="8"/>
        <v/>
      </c>
      <c r="AO70" s="1128"/>
      <c r="AP70" s="1128"/>
      <c r="AQ70" s="1128"/>
      <c r="AR70" s="1128"/>
      <c r="AS70" s="1128"/>
      <c r="AT70" s="1128"/>
      <c r="AU70" s="1128"/>
      <c r="AV70" s="1129"/>
      <c r="AW70" s="199"/>
    </row>
    <row r="71" spans="1:49" ht="28.5" customHeight="1">
      <c r="A71" s="277" t="s">
        <v>2048</v>
      </c>
      <c r="B71" s="115"/>
      <c r="C71" s="465" t="e">
        <f>VLOOKUP(B71,生徒情報入力!$A$9:$AD$158,29)</f>
        <v>#N/A</v>
      </c>
      <c r="D71" s="116" t="e">
        <f t="shared" si="9"/>
        <v>#N/A</v>
      </c>
      <c r="E71" s="116"/>
      <c r="G71" s="199"/>
      <c r="H71" s="1130" t="s">
        <v>2048</v>
      </c>
      <c r="I71" s="994"/>
      <c r="J71" s="994"/>
      <c r="K71" s="994"/>
      <c r="L71" s="1127" t="str">
        <f t="shared" si="6"/>
        <v/>
      </c>
      <c r="M71" s="1128"/>
      <c r="N71" s="1128"/>
      <c r="O71" s="1059"/>
      <c r="P71" s="279"/>
      <c r="Q71" s="1131" t="str">
        <f>IF(B71="","",VLOOKUP(B71,生徒情報入力!$A$9:$AD$158,5))</f>
        <v/>
      </c>
      <c r="R71" s="1131"/>
      <c r="S71" s="1131"/>
      <c r="T71" s="1131"/>
      <c r="U71" s="1131"/>
      <c r="V71" s="1131"/>
      <c r="W71" s="1131"/>
      <c r="X71" s="1131"/>
      <c r="Y71" s="1131"/>
      <c r="Z71" s="1131"/>
      <c r="AA71" s="1131"/>
      <c r="AB71" s="1131"/>
      <c r="AC71" s="1131"/>
      <c r="AD71" s="280"/>
      <c r="AE71" s="1127" t="str">
        <f>IF(B71="","",VLOOKUP(B71,生徒情報入力!$A$9:$AD$158,11))</f>
        <v/>
      </c>
      <c r="AF71" s="1128"/>
      <c r="AG71" s="1059"/>
      <c r="AH71" s="1127" t="str">
        <f t="shared" si="7"/>
        <v/>
      </c>
      <c r="AI71" s="1128"/>
      <c r="AJ71" s="1059"/>
      <c r="AK71" s="1127" t="str">
        <f>IF(B71="","",VLOOKUP(B71,生徒情報入力!$A$9:$AD$158,12))</f>
        <v/>
      </c>
      <c r="AL71" s="1128"/>
      <c r="AM71" s="1059"/>
      <c r="AN71" s="1127" t="str">
        <f t="shared" si="8"/>
        <v/>
      </c>
      <c r="AO71" s="1128"/>
      <c r="AP71" s="1128"/>
      <c r="AQ71" s="1128"/>
      <c r="AR71" s="1128"/>
      <c r="AS71" s="1128"/>
      <c r="AT71" s="1128"/>
      <c r="AU71" s="1128"/>
      <c r="AV71" s="1129"/>
      <c r="AW71" s="199"/>
    </row>
    <row r="72" spans="1:49" ht="28.5" customHeight="1" thickBot="1">
      <c r="A72" s="277" t="s">
        <v>2049</v>
      </c>
      <c r="B72" s="115"/>
      <c r="C72" s="465" t="e">
        <f>VLOOKUP(B72,生徒情報入力!$A$9:$AD$158,29)</f>
        <v>#N/A</v>
      </c>
      <c r="D72" s="116" t="e">
        <f t="shared" si="9"/>
        <v>#N/A</v>
      </c>
      <c r="E72" s="116"/>
      <c r="G72" s="199"/>
      <c r="H72" s="1153" t="s">
        <v>2049</v>
      </c>
      <c r="I72" s="1083"/>
      <c r="J72" s="1083"/>
      <c r="K72" s="1083"/>
      <c r="L72" s="1027" t="str">
        <f t="shared" si="6"/>
        <v/>
      </c>
      <c r="M72" s="1028"/>
      <c r="N72" s="1028"/>
      <c r="O72" s="1029"/>
      <c r="P72" s="281"/>
      <c r="Q72" s="1154" t="str">
        <f>IF(B72="","",VLOOKUP(B72,生徒情報入力!$A$9:$AD$158,5))</f>
        <v/>
      </c>
      <c r="R72" s="1154"/>
      <c r="S72" s="1154"/>
      <c r="T72" s="1154"/>
      <c r="U72" s="1154"/>
      <c r="V72" s="1154"/>
      <c r="W72" s="1154"/>
      <c r="X72" s="1154"/>
      <c r="Y72" s="1154"/>
      <c r="Z72" s="1154"/>
      <c r="AA72" s="1154"/>
      <c r="AB72" s="1154"/>
      <c r="AC72" s="1154"/>
      <c r="AD72" s="282"/>
      <c r="AE72" s="1027" t="str">
        <f>IF(B72="","",VLOOKUP(B72,生徒情報入力!$A$9:$AD$158,11))</f>
        <v/>
      </c>
      <c r="AF72" s="1028"/>
      <c r="AG72" s="1029"/>
      <c r="AH72" s="1027" t="str">
        <f t="shared" si="7"/>
        <v/>
      </c>
      <c r="AI72" s="1028"/>
      <c r="AJ72" s="1029"/>
      <c r="AK72" s="1027" t="str">
        <f>IF(B72="","",VLOOKUP(B72,生徒情報入力!$A$9:$AD$158,12))</f>
        <v/>
      </c>
      <c r="AL72" s="1028"/>
      <c r="AM72" s="1029"/>
      <c r="AN72" s="1027" t="str">
        <f t="shared" si="8"/>
        <v/>
      </c>
      <c r="AO72" s="1028"/>
      <c r="AP72" s="1028"/>
      <c r="AQ72" s="1028"/>
      <c r="AR72" s="1028"/>
      <c r="AS72" s="1028"/>
      <c r="AT72" s="1028"/>
      <c r="AU72" s="1028"/>
      <c r="AV72" s="1145"/>
      <c r="AW72" s="199"/>
    </row>
    <row r="73" spans="1:49" ht="28.5" customHeight="1" thickTop="1">
      <c r="A73" s="277" t="s">
        <v>2759</v>
      </c>
      <c r="B73" s="115"/>
      <c r="C73" s="465" t="e">
        <f>VLOOKUP(B73,生徒情報入力!$A$9:$AD$158,29)</f>
        <v>#N/A</v>
      </c>
      <c r="D73" s="116" t="e">
        <f t="shared" si="5"/>
        <v>#N/A</v>
      </c>
      <c r="E73" s="116"/>
      <c r="G73" s="199"/>
      <c r="H73" s="1146" t="s">
        <v>2050</v>
      </c>
      <c r="I73" s="1147"/>
      <c r="J73" s="1147"/>
      <c r="K73" s="1147"/>
      <c r="L73" s="1148" t="str">
        <f t="shared" si="6"/>
        <v/>
      </c>
      <c r="M73" s="1149"/>
      <c r="N73" s="1149"/>
      <c r="O73" s="1150"/>
      <c r="P73" s="283"/>
      <c r="Q73" s="1151" t="str">
        <f>IF(B73="","",VLOOKUP(B73,生徒情報入力!$A$9:$AD$158,5))</f>
        <v/>
      </c>
      <c r="R73" s="1151"/>
      <c r="S73" s="1151"/>
      <c r="T73" s="1151"/>
      <c r="U73" s="1151"/>
      <c r="V73" s="1151"/>
      <c r="W73" s="1151"/>
      <c r="X73" s="1151"/>
      <c r="Y73" s="1151"/>
      <c r="Z73" s="1151"/>
      <c r="AA73" s="1151"/>
      <c r="AB73" s="1151"/>
      <c r="AC73" s="1151"/>
      <c r="AD73" s="284"/>
      <c r="AE73" s="1148" t="str">
        <f>IF(B73="","",VLOOKUP(B73,生徒情報入力!$A$9:$AD$158,11))</f>
        <v/>
      </c>
      <c r="AF73" s="1149"/>
      <c r="AG73" s="1150"/>
      <c r="AH73" s="1148" t="str">
        <f t="shared" si="7"/>
        <v/>
      </c>
      <c r="AI73" s="1149"/>
      <c r="AJ73" s="1150"/>
      <c r="AK73" s="1148" t="str">
        <f>IF(B73="","",VLOOKUP(B73,生徒情報入力!$A$9:$AD$158,12))</f>
        <v/>
      </c>
      <c r="AL73" s="1149"/>
      <c r="AM73" s="1150"/>
      <c r="AN73" s="1148" t="str">
        <f t="shared" si="8"/>
        <v/>
      </c>
      <c r="AO73" s="1149"/>
      <c r="AP73" s="1149"/>
      <c r="AQ73" s="1149"/>
      <c r="AR73" s="1149"/>
      <c r="AS73" s="1149"/>
      <c r="AT73" s="1149"/>
      <c r="AU73" s="1149"/>
      <c r="AV73" s="1152"/>
      <c r="AW73" s="199"/>
    </row>
    <row r="74" spans="1:49" ht="28.5" customHeight="1" thickBot="1">
      <c r="A74" s="277" t="s">
        <v>2760</v>
      </c>
      <c r="B74" s="115"/>
      <c r="C74" s="465" t="e">
        <f>VLOOKUP(B74,生徒情報入力!$A$9:$AD$158,29)</f>
        <v>#N/A</v>
      </c>
      <c r="D74" s="116" t="e">
        <f t="shared" si="5"/>
        <v>#N/A</v>
      </c>
      <c r="E74" s="116"/>
      <c r="G74" s="199"/>
      <c r="H74" s="1162" t="s">
        <v>2050</v>
      </c>
      <c r="I74" s="1163"/>
      <c r="J74" s="1163"/>
      <c r="K74" s="1163"/>
      <c r="L74" s="1155" t="str">
        <f t="shared" si="6"/>
        <v/>
      </c>
      <c r="M74" s="1156"/>
      <c r="N74" s="1156"/>
      <c r="O74" s="1164"/>
      <c r="P74" s="285"/>
      <c r="Q74" s="1165" t="str">
        <f>IF(B74="","",VLOOKUP(B74,生徒情報入力!$A$9:$AD$158,5))</f>
        <v/>
      </c>
      <c r="R74" s="1165"/>
      <c r="S74" s="1165"/>
      <c r="T74" s="1165"/>
      <c r="U74" s="1165"/>
      <c r="V74" s="1165"/>
      <c r="W74" s="1165"/>
      <c r="X74" s="1165"/>
      <c r="Y74" s="1165"/>
      <c r="Z74" s="1165"/>
      <c r="AA74" s="1165"/>
      <c r="AB74" s="1165"/>
      <c r="AC74" s="1165"/>
      <c r="AD74" s="286"/>
      <c r="AE74" s="1155" t="str">
        <f>IF(B74="","",VLOOKUP(B74,生徒情報入力!$A$9:$AD$158,11))</f>
        <v/>
      </c>
      <c r="AF74" s="1156"/>
      <c r="AG74" s="1164"/>
      <c r="AH74" s="1155" t="str">
        <f t="shared" si="7"/>
        <v/>
      </c>
      <c r="AI74" s="1156"/>
      <c r="AJ74" s="1164"/>
      <c r="AK74" s="1155" t="str">
        <f>IF(B74="","",VLOOKUP(B74,生徒情報入力!$A$9:$AD$158,12))</f>
        <v/>
      </c>
      <c r="AL74" s="1156"/>
      <c r="AM74" s="1164"/>
      <c r="AN74" s="1155" t="str">
        <f t="shared" si="8"/>
        <v/>
      </c>
      <c r="AO74" s="1156"/>
      <c r="AP74" s="1156"/>
      <c r="AQ74" s="1156"/>
      <c r="AR74" s="1156"/>
      <c r="AS74" s="1156"/>
      <c r="AT74" s="1156"/>
      <c r="AU74" s="1156"/>
      <c r="AV74" s="1157"/>
      <c r="AW74" s="199"/>
    </row>
    <row r="75" spans="1:49" ht="15.75" customHeight="1">
      <c r="B75" s="287" t="s">
        <v>2803</v>
      </c>
      <c r="E75" s="288" t="s">
        <v>2805</v>
      </c>
      <c r="G75" s="199"/>
      <c r="H75" s="199"/>
      <c r="I75" s="199" t="s">
        <v>2090</v>
      </c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</row>
    <row r="76" spans="1:49" ht="15.75" customHeight="1"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</row>
    <row r="77" spans="1:49" ht="15.75" customHeight="1"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</row>
    <row r="78" spans="1:49" ht="15.75" customHeight="1"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</row>
    <row r="79" spans="1:49" ht="15.75" customHeight="1"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</row>
    <row r="80" spans="1:49" ht="8.25" customHeight="1">
      <c r="G80" s="199"/>
      <c r="H80" s="199"/>
      <c r="I80" s="199"/>
      <c r="J80" s="199"/>
      <c r="K80" s="1071" t="s">
        <v>26</v>
      </c>
      <c r="L80" s="1072"/>
      <c r="M80" s="1072"/>
      <c r="N80" s="1073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90"/>
      <c r="AU80" s="199"/>
      <c r="AV80" s="199"/>
      <c r="AW80" s="199"/>
    </row>
    <row r="81" spans="7:49" ht="15.75" customHeight="1">
      <c r="G81" s="199"/>
      <c r="H81" s="199"/>
      <c r="I81" s="199"/>
      <c r="J81" s="199"/>
      <c r="K81" s="1074"/>
      <c r="L81" s="1075"/>
      <c r="M81" s="1075"/>
      <c r="N81" s="1076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 t="s">
        <v>0</v>
      </c>
      <c r="AI81" s="199"/>
      <c r="AJ81" s="199"/>
      <c r="AK81" s="1070">
        <f>$E$5</f>
        <v>28</v>
      </c>
      <c r="AL81" s="1080"/>
      <c r="AM81" s="257" t="s">
        <v>2</v>
      </c>
      <c r="AN81" s="1070">
        <f>$E$6</f>
        <v>5</v>
      </c>
      <c r="AO81" s="1080"/>
      <c r="AP81" s="257" t="s">
        <v>3</v>
      </c>
      <c r="AQ81" s="1070">
        <f>$E$7</f>
        <v>12</v>
      </c>
      <c r="AR81" s="1080"/>
      <c r="AS81" s="257" t="s">
        <v>4</v>
      </c>
      <c r="AT81" s="291"/>
      <c r="AU81" s="199"/>
      <c r="AV81" s="199"/>
      <c r="AW81" s="199"/>
    </row>
    <row r="82" spans="7:49" ht="14.25">
      <c r="G82" s="199"/>
      <c r="H82" s="199"/>
      <c r="I82" s="199"/>
      <c r="J82" s="199"/>
      <c r="K82" s="1074"/>
      <c r="L82" s="1075"/>
      <c r="M82" s="1075"/>
      <c r="N82" s="1076"/>
      <c r="O82" s="257"/>
      <c r="P82" s="1158" t="str">
        <f>Q59</f>
        <v/>
      </c>
      <c r="Q82" s="1158"/>
      <c r="R82" s="1158"/>
      <c r="S82" s="1158"/>
      <c r="T82" s="1158"/>
      <c r="U82" s="1158"/>
      <c r="V82" s="1158"/>
      <c r="W82" s="1158"/>
      <c r="X82" s="1158"/>
      <c r="Y82" s="1158"/>
      <c r="Z82" s="1158"/>
      <c r="AA82" s="1158"/>
      <c r="AB82" s="1158"/>
      <c r="AC82" s="292" t="s">
        <v>1385</v>
      </c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  <c r="AP82" s="257"/>
      <c r="AQ82" s="257"/>
      <c r="AR82" s="257"/>
      <c r="AS82" s="257"/>
      <c r="AT82" s="291"/>
      <c r="AU82" s="199"/>
      <c r="AV82" s="199"/>
      <c r="AW82" s="199"/>
    </row>
    <row r="83" spans="7:49" ht="12" customHeight="1">
      <c r="G83" s="199"/>
      <c r="H83" s="199"/>
      <c r="I83" s="199"/>
      <c r="J83" s="199"/>
      <c r="K83" s="1074"/>
      <c r="L83" s="1075"/>
      <c r="M83" s="1075"/>
      <c r="N83" s="1076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  <c r="AP83" s="257"/>
      <c r="AQ83" s="257"/>
      <c r="AR83" s="257"/>
      <c r="AS83" s="257"/>
      <c r="AT83" s="291"/>
      <c r="AU83" s="199"/>
      <c r="AV83" s="199"/>
      <c r="AW83" s="199"/>
    </row>
    <row r="84" spans="7:49" ht="14.25">
      <c r="G84" s="199"/>
      <c r="H84" s="199"/>
      <c r="I84" s="199"/>
      <c r="J84" s="199"/>
      <c r="K84" s="1074"/>
      <c r="L84" s="1075"/>
      <c r="M84" s="1075"/>
      <c r="N84" s="1076"/>
      <c r="O84" s="257"/>
      <c r="P84" s="257"/>
      <c r="Q84" s="292" t="s">
        <v>1386</v>
      </c>
      <c r="R84" s="257"/>
      <c r="S84" s="257"/>
      <c r="T84" s="257"/>
      <c r="U84" s="1159">
        <v>8500</v>
      </c>
      <c r="V84" s="1082"/>
      <c r="W84" s="1082"/>
      <c r="X84" s="1082"/>
      <c r="Y84" s="1082"/>
      <c r="Z84" s="1082"/>
      <c r="AA84" s="257" t="s">
        <v>1387</v>
      </c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  <c r="AP84" s="257"/>
      <c r="AQ84" s="257"/>
      <c r="AR84" s="257"/>
      <c r="AS84" s="257"/>
      <c r="AT84" s="291"/>
      <c r="AU84" s="199"/>
      <c r="AV84" s="199"/>
      <c r="AW84" s="199"/>
    </row>
    <row r="85" spans="7:49" ht="12" customHeight="1">
      <c r="G85" s="199"/>
      <c r="H85" s="199"/>
      <c r="I85" s="199"/>
      <c r="J85" s="199"/>
      <c r="K85" s="1074"/>
      <c r="L85" s="1075"/>
      <c r="M85" s="1075"/>
      <c r="N85" s="1076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  <c r="AP85" s="257"/>
      <c r="AQ85" s="257"/>
      <c r="AR85" s="257"/>
      <c r="AS85" s="257"/>
      <c r="AT85" s="291"/>
      <c r="AU85" s="199"/>
      <c r="AV85" s="199"/>
      <c r="AW85" s="199"/>
    </row>
    <row r="86" spans="7:49" ht="15.75" customHeight="1">
      <c r="G86" s="199"/>
      <c r="H86" s="199"/>
      <c r="I86" s="199"/>
      <c r="J86" s="199"/>
      <c r="K86" s="1074"/>
      <c r="L86" s="1075"/>
      <c r="M86" s="1075"/>
      <c r="N86" s="1076"/>
      <c r="O86" s="257"/>
      <c r="P86" s="257"/>
      <c r="Q86" s="257"/>
      <c r="R86" s="257" t="s">
        <v>2012</v>
      </c>
      <c r="S86" s="257"/>
      <c r="T86" s="257"/>
      <c r="U86" s="257" t="str">
        <f>$E$3</f>
        <v>全国高等学校剣道大会団体戦都予選</v>
      </c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  <c r="AP86" s="257"/>
      <c r="AQ86" s="257"/>
      <c r="AR86" s="257"/>
      <c r="AS86" s="257"/>
      <c r="AT86" s="291"/>
      <c r="AU86" s="199"/>
      <c r="AV86" s="199"/>
      <c r="AW86" s="199"/>
    </row>
    <row r="87" spans="7:49" ht="15.75" customHeight="1">
      <c r="G87" s="199"/>
      <c r="H87" s="199"/>
      <c r="I87" s="199"/>
      <c r="J87" s="199"/>
      <c r="K87" s="1074"/>
      <c r="L87" s="1075"/>
      <c r="M87" s="1075"/>
      <c r="N87" s="1076"/>
      <c r="O87" s="257"/>
      <c r="P87" s="257"/>
      <c r="Q87" s="257" t="s">
        <v>2088</v>
      </c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  <c r="AP87" s="257"/>
      <c r="AQ87" s="257"/>
      <c r="AR87" s="257"/>
      <c r="AS87" s="257"/>
      <c r="AT87" s="291"/>
      <c r="AU87" s="199"/>
      <c r="AV87" s="199"/>
      <c r="AW87" s="199"/>
    </row>
    <row r="88" spans="7:49" ht="15.75" customHeight="1">
      <c r="G88" s="199"/>
      <c r="H88" s="199"/>
      <c r="I88" s="199"/>
      <c r="J88" s="199"/>
      <c r="K88" s="1074"/>
      <c r="L88" s="1075"/>
      <c r="M88" s="1075"/>
      <c r="N88" s="1076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  <c r="AP88" s="257"/>
      <c r="AQ88" s="257"/>
      <c r="AR88" s="257"/>
      <c r="AS88" s="257"/>
      <c r="AT88" s="291"/>
      <c r="AU88" s="199"/>
      <c r="AV88" s="199"/>
      <c r="AW88" s="199"/>
    </row>
    <row r="89" spans="7:49" ht="25.5" customHeight="1">
      <c r="G89" s="199"/>
      <c r="H89" s="199"/>
      <c r="I89" s="199"/>
      <c r="J89" s="199"/>
      <c r="K89" s="1074"/>
      <c r="L89" s="1075"/>
      <c r="M89" s="1075"/>
      <c r="N89" s="1076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1160" t="s">
        <v>1</v>
      </c>
      <c r="AA89" s="1160"/>
      <c r="AB89" s="1160"/>
      <c r="AC89" s="1160"/>
      <c r="AD89" s="1160"/>
      <c r="AE89" s="1160"/>
      <c r="AF89" s="1160"/>
      <c r="AG89" s="1160"/>
      <c r="AH89" s="1160"/>
      <c r="AI89" s="1160"/>
      <c r="AJ89" s="1160"/>
      <c r="AK89" s="1160"/>
      <c r="AL89" s="1160"/>
      <c r="AM89" s="1160"/>
      <c r="AN89" s="1160"/>
      <c r="AO89" s="1160"/>
      <c r="AP89" s="1160"/>
      <c r="AQ89" s="1160"/>
      <c r="AR89" s="1160"/>
      <c r="AS89" s="257"/>
      <c r="AT89" s="291"/>
      <c r="AU89" s="199"/>
      <c r="AV89" s="199"/>
      <c r="AW89" s="199"/>
    </row>
    <row r="90" spans="7:49" ht="25.5" customHeight="1">
      <c r="G90" s="199"/>
      <c r="H90" s="199"/>
      <c r="I90" s="199"/>
      <c r="J90" s="199"/>
      <c r="K90" s="1074"/>
      <c r="L90" s="1075"/>
      <c r="M90" s="1075"/>
      <c r="N90" s="1076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199"/>
      <c r="AA90" s="257"/>
      <c r="AB90" s="257"/>
      <c r="AC90" s="199"/>
      <c r="AD90" s="257"/>
      <c r="AE90" s="1081" t="s">
        <v>27</v>
      </c>
      <c r="AF90" s="1006"/>
      <c r="AG90" s="1006"/>
      <c r="AH90" s="1006"/>
      <c r="AI90" s="1006"/>
      <c r="AJ90" s="1006"/>
      <c r="AK90" s="1006"/>
      <c r="AL90" s="1006"/>
      <c r="AM90" s="1006"/>
      <c r="AN90" s="1006"/>
      <c r="AO90" s="1006"/>
      <c r="AP90" s="257"/>
      <c r="AQ90" s="257" t="s">
        <v>13</v>
      </c>
      <c r="AR90" s="257"/>
      <c r="AS90" s="257"/>
      <c r="AT90" s="291"/>
      <c r="AU90" s="199"/>
      <c r="AV90" s="199"/>
      <c r="AW90" s="199"/>
    </row>
    <row r="91" spans="7:49" ht="25.5" customHeight="1">
      <c r="G91" s="199"/>
      <c r="H91" s="199"/>
      <c r="I91" s="199"/>
      <c r="J91" s="199"/>
      <c r="K91" s="1074"/>
      <c r="L91" s="1075"/>
      <c r="M91" s="1075"/>
      <c r="N91" s="1076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199"/>
      <c r="AA91" s="257"/>
      <c r="AB91" s="257"/>
      <c r="AC91" s="257"/>
      <c r="AD91" s="199"/>
      <c r="AE91" s="1161" t="s">
        <v>28</v>
      </c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257"/>
      <c r="AQ91" s="257" t="s">
        <v>13</v>
      </c>
      <c r="AR91" s="257"/>
      <c r="AS91" s="257"/>
      <c r="AT91" s="291"/>
      <c r="AU91" s="199"/>
      <c r="AV91" s="199"/>
      <c r="AW91" s="199"/>
    </row>
    <row r="92" spans="7:49" ht="8.25" customHeight="1">
      <c r="G92" s="199"/>
      <c r="H92" s="199"/>
      <c r="I92" s="199"/>
      <c r="J92" s="199"/>
      <c r="K92" s="1077"/>
      <c r="L92" s="1078"/>
      <c r="M92" s="1078"/>
      <c r="N92" s="1079"/>
      <c r="O92" s="263"/>
      <c r="P92" s="263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263"/>
      <c r="AG92" s="263"/>
      <c r="AH92" s="263"/>
      <c r="AI92" s="263"/>
      <c r="AJ92" s="263"/>
      <c r="AK92" s="263"/>
      <c r="AL92" s="263"/>
      <c r="AM92" s="263"/>
      <c r="AN92" s="263"/>
      <c r="AO92" s="263"/>
      <c r="AP92" s="263"/>
      <c r="AQ92" s="263"/>
      <c r="AR92" s="263"/>
      <c r="AS92" s="263"/>
      <c r="AT92" s="273"/>
      <c r="AU92" s="199"/>
      <c r="AV92" s="199"/>
      <c r="AW92" s="199"/>
    </row>
    <row r="93" spans="7:49" ht="15.75" customHeight="1"/>
    <row r="94" spans="7:49" ht="15.75" customHeight="1"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</row>
    <row r="95" spans="7:49" ht="15.75" customHeight="1"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293" t="s">
        <v>1950</v>
      </c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</row>
    <row r="96" spans="7:49" ht="15.75" customHeight="1"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</row>
    <row r="97" spans="7:49" ht="15.75" customHeight="1"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005" t="s">
        <v>1951</v>
      </c>
      <c r="AF97" s="1006"/>
      <c r="AG97" s="1006"/>
      <c r="AH97" s="1006"/>
      <c r="AI97" s="1006"/>
      <c r="AJ97" s="1006"/>
      <c r="AK97" s="1006"/>
      <c r="AL97" s="998">
        <f>$E$5</f>
        <v>28</v>
      </c>
      <c r="AM97" s="998"/>
      <c r="AN97" s="998" t="s">
        <v>2</v>
      </c>
      <c r="AO97" s="998"/>
      <c r="AP97" s="998">
        <f>$E$6</f>
        <v>5</v>
      </c>
      <c r="AQ97" s="998"/>
      <c r="AR97" s="998" t="s">
        <v>3</v>
      </c>
      <c r="AS97" s="1007"/>
      <c r="AT97" s="998">
        <f>$E$7</f>
        <v>12</v>
      </c>
      <c r="AU97" s="998"/>
      <c r="AV97" s="998" t="s">
        <v>1952</v>
      </c>
      <c r="AW97" s="998"/>
    </row>
    <row r="98" spans="7:49" ht="15.75" customHeight="1"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</row>
    <row r="99" spans="7:49" ht="15.75" customHeight="1">
      <c r="G99" s="199"/>
      <c r="H99" s="199"/>
      <c r="I99" s="199"/>
      <c r="J99" s="199" t="s">
        <v>1953</v>
      </c>
      <c r="K99" s="199"/>
      <c r="L99" s="199"/>
      <c r="M99" s="199"/>
      <c r="N99" s="199"/>
      <c r="O99" s="199"/>
      <c r="P99" s="199"/>
      <c r="Q99" s="199" t="str">
        <f>$E$3</f>
        <v>全国高等学校剣道大会団体戦都予選</v>
      </c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</row>
    <row r="100" spans="7:49" ht="15.75" customHeight="1"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 t="str">
        <f>$E$4</f>
        <v>全国高等学校剣道大会個人戦都予選</v>
      </c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</row>
    <row r="101" spans="7:49" ht="15.75" customHeight="1"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</row>
    <row r="102" spans="7:49" ht="15.75" customHeight="1">
      <c r="G102" s="199"/>
      <c r="H102" s="199"/>
      <c r="I102" s="199"/>
      <c r="J102" s="199" t="s">
        <v>1954</v>
      </c>
      <c r="K102" s="199"/>
      <c r="L102" s="199"/>
      <c r="M102" s="199"/>
      <c r="N102" s="199"/>
      <c r="O102" s="199"/>
      <c r="P102" s="199"/>
      <c r="Q102" s="199" t="s">
        <v>1955</v>
      </c>
      <c r="R102" s="199"/>
      <c r="S102" s="199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99"/>
      <c r="AE102" s="199"/>
      <c r="AF102" s="199"/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199"/>
      <c r="AQ102" s="199"/>
      <c r="AR102" s="199"/>
      <c r="AS102" s="199"/>
      <c r="AT102" s="199"/>
      <c r="AU102" s="199"/>
      <c r="AV102" s="199"/>
      <c r="AW102" s="199"/>
    </row>
    <row r="103" spans="7:49" ht="15.75" customHeight="1">
      <c r="G103" s="199"/>
      <c r="H103" s="199"/>
      <c r="I103" s="199"/>
      <c r="J103" s="199"/>
      <c r="K103" s="199"/>
      <c r="L103" s="199"/>
      <c r="M103" s="199"/>
      <c r="N103" s="199"/>
      <c r="O103" s="199"/>
      <c r="P103" s="199"/>
      <c r="Q103" s="199"/>
      <c r="R103" s="199"/>
      <c r="S103" s="199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9"/>
      <c r="AE103" s="199"/>
      <c r="AF103" s="199"/>
      <c r="AG103" s="199"/>
      <c r="AH103" s="199"/>
      <c r="AI103" s="199"/>
      <c r="AJ103" s="199"/>
      <c r="AK103" s="199"/>
      <c r="AL103" s="199"/>
      <c r="AM103" s="199"/>
      <c r="AN103" s="199"/>
      <c r="AO103" s="199"/>
      <c r="AP103" s="199"/>
      <c r="AQ103" s="199"/>
      <c r="AR103" s="199"/>
      <c r="AS103" s="199"/>
      <c r="AT103" s="199"/>
      <c r="AU103" s="199"/>
      <c r="AV103" s="199"/>
      <c r="AW103" s="199"/>
    </row>
    <row r="104" spans="7:49" ht="15.75" customHeight="1">
      <c r="G104" s="199"/>
      <c r="H104" s="199"/>
      <c r="I104" s="199"/>
      <c r="J104" s="199" t="s">
        <v>1956</v>
      </c>
      <c r="K104" s="199"/>
      <c r="L104" s="199"/>
      <c r="M104" s="199"/>
      <c r="N104" s="199"/>
      <c r="O104" s="199"/>
      <c r="P104" s="199"/>
      <c r="Q104" s="1172" t="s">
        <v>2299</v>
      </c>
      <c r="R104" s="1172"/>
      <c r="S104" s="1172"/>
      <c r="T104" s="1172"/>
      <c r="U104" s="1172"/>
      <c r="V104" s="199"/>
      <c r="W104" s="1175">
        <f>D12</f>
        <v>42512</v>
      </c>
      <c r="X104" s="1172"/>
      <c r="Y104" s="1172"/>
      <c r="Z104" s="1172"/>
      <c r="AA104" s="1172"/>
      <c r="AB104" s="1172"/>
      <c r="AC104" s="1172"/>
      <c r="AD104" s="1172"/>
      <c r="AE104" s="1172"/>
      <c r="AF104" s="1172"/>
      <c r="AG104" s="1172"/>
      <c r="AH104" s="458" t="s">
        <v>1872</v>
      </c>
      <c r="AI104" s="998" t="s">
        <v>4</v>
      </c>
      <c r="AJ104" s="1006"/>
      <c r="AK104" s="467" t="s">
        <v>1873</v>
      </c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  <c r="AW104" s="199"/>
    </row>
    <row r="105" spans="7:49" ht="15.75" customHeight="1"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462"/>
      <c r="R105" s="462"/>
      <c r="S105" s="462"/>
      <c r="T105" s="462"/>
      <c r="U105" s="462"/>
      <c r="V105" s="199"/>
      <c r="W105" s="467" t="s">
        <v>2302</v>
      </c>
      <c r="X105" s="199"/>
      <c r="Y105" s="457"/>
      <c r="Z105" s="457"/>
      <c r="AA105" s="199"/>
      <c r="AB105" s="457"/>
      <c r="AC105" s="457"/>
      <c r="AD105" s="199"/>
      <c r="AE105" s="457"/>
      <c r="AF105" s="457"/>
      <c r="AG105" s="460"/>
      <c r="AH105" s="458"/>
      <c r="AI105" s="457"/>
      <c r="AJ105" s="459"/>
      <c r="AK105" s="467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</row>
    <row r="106" spans="7:49" ht="13.5" customHeight="1"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172" t="s">
        <v>2063</v>
      </c>
      <c r="R106" s="1172"/>
      <c r="S106" s="1172"/>
      <c r="T106" s="1172"/>
      <c r="U106" s="1172"/>
      <c r="V106" s="199"/>
      <c r="W106" s="1175">
        <v>42525</v>
      </c>
      <c r="X106" s="1175"/>
      <c r="Y106" s="1175"/>
      <c r="Z106" s="1175"/>
      <c r="AA106" s="1175"/>
      <c r="AB106" s="1175"/>
      <c r="AC106" s="1175"/>
      <c r="AD106" s="1175"/>
      <c r="AE106" s="1175"/>
      <c r="AF106" s="1175"/>
      <c r="AG106" s="1175"/>
      <c r="AH106" s="458" t="s">
        <v>1872</v>
      </c>
      <c r="AI106" s="998" t="s">
        <v>2054</v>
      </c>
      <c r="AJ106" s="1006"/>
      <c r="AK106" s="467" t="s">
        <v>2055</v>
      </c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</row>
    <row r="107" spans="7:49"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462"/>
      <c r="R107" s="462"/>
      <c r="S107" s="462"/>
      <c r="T107" s="462"/>
      <c r="U107" s="462"/>
      <c r="V107" s="199"/>
      <c r="W107" s="467" t="s">
        <v>3028</v>
      </c>
      <c r="X107" s="199"/>
      <c r="Y107" s="457"/>
      <c r="Z107" s="457"/>
      <c r="AA107" s="199"/>
      <c r="AB107" s="457"/>
      <c r="AC107" s="457"/>
      <c r="AD107" s="199"/>
      <c r="AE107" s="457"/>
      <c r="AF107" s="457"/>
      <c r="AG107" s="460"/>
      <c r="AH107" s="458"/>
      <c r="AI107" s="457"/>
      <c r="AJ107" s="459"/>
      <c r="AK107" s="467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</row>
    <row r="108" spans="7:49" ht="13.5" customHeight="1"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172" t="s">
        <v>2300</v>
      </c>
      <c r="R108" s="1172"/>
      <c r="S108" s="1172"/>
      <c r="T108" s="1172"/>
      <c r="U108" s="1172"/>
      <c r="V108" s="199"/>
      <c r="W108" s="1176">
        <v>42539</v>
      </c>
      <c r="X108" s="1176"/>
      <c r="Y108" s="1176"/>
      <c r="Z108" s="1176"/>
      <c r="AA108" s="1176"/>
      <c r="AB108" s="1176"/>
      <c r="AC108" s="1176"/>
      <c r="AD108" s="1176"/>
      <c r="AE108" s="1176"/>
      <c r="AF108" s="1176"/>
      <c r="AG108" s="1176"/>
      <c r="AH108" s="458" t="s">
        <v>2057</v>
      </c>
      <c r="AI108" s="998" t="s">
        <v>2054</v>
      </c>
      <c r="AJ108" s="1006"/>
      <c r="AK108" s="467" t="s">
        <v>2055</v>
      </c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</row>
    <row r="109" spans="7:49" ht="13.5" customHeight="1">
      <c r="G109" s="199"/>
      <c r="H109" s="199"/>
      <c r="I109" s="199"/>
      <c r="J109" s="199"/>
      <c r="K109" s="199"/>
      <c r="L109" s="199"/>
      <c r="M109" s="199"/>
      <c r="N109" s="199"/>
      <c r="O109" s="199"/>
      <c r="P109" s="199"/>
      <c r="Q109" s="462"/>
      <c r="R109" s="462"/>
      <c r="S109" s="462"/>
      <c r="T109" s="462"/>
      <c r="U109" s="462"/>
      <c r="V109" s="199"/>
      <c r="W109" s="467" t="s">
        <v>2301</v>
      </c>
      <c r="X109" s="199"/>
      <c r="Y109" s="457"/>
      <c r="Z109" s="457"/>
      <c r="AA109" s="199"/>
      <c r="AB109" s="457"/>
      <c r="AC109" s="457"/>
      <c r="AD109" s="199"/>
      <c r="AE109" s="457"/>
      <c r="AF109" s="457"/>
      <c r="AG109" s="460"/>
      <c r="AH109" s="458"/>
      <c r="AI109" s="457"/>
      <c r="AJ109" s="459"/>
      <c r="AK109" s="467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</row>
    <row r="110" spans="7:49">
      <c r="G110" s="199"/>
      <c r="H110" s="199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</row>
    <row r="111" spans="7:49">
      <c r="G111" s="199"/>
      <c r="H111" s="199"/>
      <c r="I111" s="199" t="s">
        <v>1958</v>
      </c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</row>
    <row r="112" spans="7:49">
      <c r="G112" s="199"/>
      <c r="H112" s="199"/>
      <c r="I112" s="199" t="s">
        <v>1959</v>
      </c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</row>
    <row r="113" spans="2:49">
      <c r="G113" s="199"/>
      <c r="H113" s="199"/>
      <c r="I113" s="199" t="s">
        <v>1960</v>
      </c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</row>
    <row r="114" spans="2:49">
      <c r="G114" s="199"/>
      <c r="H114" s="199"/>
      <c r="I114" s="199" t="s">
        <v>3003</v>
      </c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</row>
    <row r="115" spans="2:49">
      <c r="G115" s="199"/>
      <c r="H115" s="199"/>
      <c r="I115" s="199"/>
      <c r="J115" s="199" t="s">
        <v>3004</v>
      </c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</row>
    <row r="116" spans="2:49">
      <c r="G116" s="199"/>
      <c r="H116" s="199"/>
      <c r="I116" s="199" t="s">
        <v>1961</v>
      </c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</row>
    <row r="117" spans="2:49"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</row>
    <row r="118" spans="2:49" ht="17.25">
      <c r="G118" s="270"/>
      <c r="H118" s="270"/>
      <c r="I118" s="270"/>
      <c r="J118" s="270"/>
      <c r="K118" s="270"/>
      <c r="L118" s="270"/>
      <c r="M118" s="270" t="str">
        <f>$E$3</f>
        <v>全国高等学校剣道大会団体戦都予選</v>
      </c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 t="s">
        <v>2059</v>
      </c>
      <c r="AN118" s="270"/>
      <c r="AO118" s="270"/>
      <c r="AP118" s="270"/>
      <c r="AQ118" s="270"/>
      <c r="AR118" s="270"/>
      <c r="AS118" s="270"/>
      <c r="AT118" s="270"/>
      <c r="AU118" s="270"/>
      <c r="AV118" s="270"/>
      <c r="AW118" s="270"/>
    </row>
    <row r="119" spans="2:49" ht="17.25">
      <c r="G119" s="199"/>
      <c r="H119" s="199"/>
      <c r="I119" s="199"/>
      <c r="J119" s="199"/>
      <c r="K119" s="237"/>
      <c r="L119" s="199"/>
      <c r="M119" s="237" t="str">
        <f>E4</f>
        <v>全国高等学校剣道大会個人戦都予選</v>
      </c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</row>
    <row r="120" spans="2:49" ht="22.5" customHeight="1"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</row>
    <row r="121" spans="2:49" ht="22.5" customHeight="1">
      <c r="G121" s="199"/>
      <c r="H121" s="199"/>
      <c r="I121" s="199"/>
      <c r="J121" s="199"/>
      <c r="K121" s="199"/>
      <c r="L121" s="199"/>
      <c r="M121" s="295"/>
      <c r="N121" s="296" t="s">
        <v>2308</v>
      </c>
      <c r="O121" s="296"/>
      <c r="P121" s="296">
        <f>基本情報入力!$B$3</f>
        <v>0</v>
      </c>
      <c r="Q121" s="296" t="s">
        <v>2307</v>
      </c>
      <c r="R121" s="296"/>
      <c r="S121" s="297"/>
      <c r="T121" s="298" t="s">
        <v>1965</v>
      </c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201">
        <f>基本情報入力!B3</f>
        <v>0</v>
      </c>
      <c r="AE121" s="1201"/>
      <c r="AF121" s="1201"/>
      <c r="AG121" s="1201"/>
      <c r="AH121" s="196"/>
      <c r="AI121" s="196" t="s">
        <v>1909</v>
      </c>
      <c r="AJ121" s="196"/>
      <c r="AK121" s="1201">
        <f>基本情報入力!D3</f>
        <v>0</v>
      </c>
      <c r="AL121" s="1201"/>
      <c r="AM121" s="1201"/>
      <c r="AN121" s="1201"/>
      <c r="AO121" s="1201"/>
      <c r="AP121" s="196"/>
      <c r="AQ121" s="196"/>
      <c r="AR121" s="197"/>
      <c r="AS121" s="258"/>
      <c r="AT121" s="257"/>
      <c r="AU121" s="199"/>
      <c r="AV121" s="199"/>
      <c r="AW121" s="199"/>
    </row>
    <row r="122" spans="2:49" ht="22.5" customHeight="1">
      <c r="G122" s="199"/>
      <c r="H122" s="199"/>
      <c r="I122" s="199"/>
      <c r="J122" s="199"/>
      <c r="K122" s="199"/>
      <c r="L122" s="199"/>
      <c r="M122" s="1186" t="s">
        <v>1966</v>
      </c>
      <c r="N122" s="1187"/>
      <c r="O122" s="1187"/>
      <c r="P122" s="1187"/>
      <c r="Q122" s="1187"/>
      <c r="R122" s="1187"/>
      <c r="S122" s="1188"/>
      <c r="T122" s="295"/>
      <c r="U122" s="1187" t="str">
        <f>基本情報入力!B5</f>
        <v/>
      </c>
      <c r="V122" s="1187"/>
      <c r="W122" s="1187"/>
      <c r="X122" s="1187"/>
      <c r="Y122" s="1187"/>
      <c r="Z122" s="1187"/>
      <c r="AA122" s="1187"/>
      <c r="AB122" s="1187"/>
      <c r="AC122" s="1187"/>
      <c r="AD122" s="1187"/>
      <c r="AE122" s="1187"/>
      <c r="AF122" s="1187"/>
      <c r="AG122" s="1187"/>
      <c r="AH122" s="1187"/>
      <c r="AI122" s="1187"/>
      <c r="AJ122" s="1187"/>
      <c r="AK122" s="1187"/>
      <c r="AL122" s="1187"/>
      <c r="AM122" s="1187"/>
      <c r="AN122" s="1187"/>
      <c r="AO122" s="1187"/>
      <c r="AP122" s="1187"/>
      <c r="AQ122" s="1187"/>
      <c r="AR122" s="297"/>
      <c r="AS122" s="199"/>
      <c r="AT122" s="199"/>
      <c r="AU122" s="199"/>
      <c r="AV122" s="199"/>
      <c r="AW122" s="199"/>
    </row>
    <row r="123" spans="2:49" ht="22.5" customHeight="1">
      <c r="G123" s="199"/>
      <c r="H123" s="199"/>
      <c r="I123" s="199"/>
      <c r="J123" s="199"/>
      <c r="K123" s="199"/>
      <c r="L123" s="199"/>
      <c r="M123" s="299"/>
      <c r="N123" s="299"/>
      <c r="O123" s="299"/>
      <c r="P123" s="299"/>
      <c r="Q123" s="299"/>
      <c r="R123" s="299"/>
      <c r="S123" s="299"/>
      <c r="T123" s="300"/>
      <c r="U123" s="300"/>
      <c r="V123" s="300"/>
      <c r="W123" s="300"/>
      <c r="X123" s="300"/>
      <c r="Y123" s="300"/>
      <c r="Z123" s="300"/>
      <c r="AA123" s="300"/>
      <c r="AB123" s="300"/>
      <c r="AC123" s="300"/>
      <c r="AD123" s="300"/>
      <c r="AE123" s="300"/>
      <c r="AF123" s="300"/>
      <c r="AG123" s="300"/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300"/>
      <c r="AS123" s="199"/>
      <c r="AT123" s="199"/>
      <c r="AU123" s="199"/>
      <c r="AV123" s="199"/>
      <c r="AW123" s="199"/>
    </row>
    <row r="124" spans="2:49"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</row>
    <row r="125" spans="2:49">
      <c r="G125" s="199"/>
      <c r="H125" s="199"/>
      <c r="I125" s="922"/>
      <c r="J125" s="1100"/>
      <c r="K125" s="922" t="s">
        <v>1967</v>
      </c>
      <c r="L125" s="1189"/>
      <c r="M125" s="1189"/>
      <c r="N125" s="1189"/>
      <c r="O125" s="1189"/>
      <c r="P125" s="1189"/>
      <c r="Q125" s="1189"/>
      <c r="R125" s="1189"/>
      <c r="S125" s="1189"/>
      <c r="T125" s="1100"/>
      <c r="U125" s="922" t="s">
        <v>1968</v>
      </c>
      <c r="V125" s="1189"/>
      <c r="W125" s="1100"/>
      <c r="X125" s="922" t="s">
        <v>1969</v>
      </c>
      <c r="Y125" s="1189"/>
      <c r="Z125" s="1100"/>
      <c r="AA125" s="922" t="s">
        <v>22</v>
      </c>
      <c r="AB125" s="1189"/>
      <c r="AC125" s="1100"/>
      <c r="AD125" s="922" t="s">
        <v>2299</v>
      </c>
      <c r="AE125" s="1189"/>
      <c r="AF125" s="1189"/>
      <c r="AG125" s="1189"/>
      <c r="AH125" s="1189"/>
      <c r="AI125" s="1100"/>
      <c r="AJ125" s="922" t="s">
        <v>2063</v>
      </c>
      <c r="AK125" s="1189"/>
      <c r="AL125" s="1189"/>
      <c r="AM125" s="1189"/>
      <c r="AN125" s="1189"/>
      <c r="AO125" s="1100"/>
      <c r="AP125" s="922" t="s">
        <v>2300</v>
      </c>
      <c r="AQ125" s="1189"/>
      <c r="AR125" s="1189"/>
      <c r="AS125" s="1189"/>
      <c r="AT125" s="1189"/>
      <c r="AU125" s="1100"/>
      <c r="AV125" s="199"/>
      <c r="AW125" s="199"/>
    </row>
    <row r="126" spans="2:49">
      <c r="G126" s="199"/>
      <c r="H126" s="199"/>
      <c r="I126" s="909"/>
      <c r="J126" s="1182"/>
      <c r="K126" s="909"/>
      <c r="L126" s="1067"/>
      <c r="M126" s="1067"/>
      <c r="N126" s="1067"/>
      <c r="O126" s="1067"/>
      <c r="P126" s="1067"/>
      <c r="Q126" s="1067"/>
      <c r="R126" s="1067"/>
      <c r="S126" s="1067"/>
      <c r="T126" s="1182"/>
      <c r="U126" s="909"/>
      <c r="V126" s="1067"/>
      <c r="W126" s="1182"/>
      <c r="X126" s="909"/>
      <c r="Y126" s="1067"/>
      <c r="Z126" s="1182"/>
      <c r="AA126" s="909"/>
      <c r="AB126" s="1067"/>
      <c r="AC126" s="1182"/>
      <c r="AD126" s="909" t="s">
        <v>2304</v>
      </c>
      <c r="AE126" s="1067"/>
      <c r="AF126" s="1067"/>
      <c r="AG126" s="1067"/>
      <c r="AH126" s="1067"/>
      <c r="AI126" s="1182"/>
      <c r="AJ126" s="909" t="s">
        <v>2305</v>
      </c>
      <c r="AK126" s="1067"/>
      <c r="AL126" s="1067"/>
      <c r="AM126" s="1067"/>
      <c r="AN126" s="1067"/>
      <c r="AO126" s="1182"/>
      <c r="AP126" s="909" t="s">
        <v>2306</v>
      </c>
      <c r="AQ126" s="1067"/>
      <c r="AR126" s="1067"/>
      <c r="AS126" s="1067"/>
      <c r="AT126" s="1067"/>
      <c r="AU126" s="1182"/>
      <c r="AV126" s="199"/>
      <c r="AW126" s="199"/>
    </row>
    <row r="127" spans="2:49" ht="33.75" customHeight="1">
      <c r="B127" s="301"/>
      <c r="C127" s="301"/>
      <c r="D127" s="301"/>
      <c r="E127" s="302"/>
      <c r="G127" s="199"/>
      <c r="H127" s="199"/>
      <c r="I127" s="987">
        <v>1</v>
      </c>
      <c r="J127" s="997"/>
      <c r="K127" s="303"/>
      <c r="L127" s="1053" t="str">
        <f>IF(基本情報入力!C21="","",基本情報入力!C21)</f>
        <v/>
      </c>
      <c r="M127" s="1053"/>
      <c r="N127" s="1053"/>
      <c r="O127" s="1053"/>
      <c r="P127" s="1053"/>
      <c r="Q127" s="1053"/>
      <c r="R127" s="1053"/>
      <c r="S127" s="1053"/>
      <c r="T127" s="197"/>
      <c r="U127" s="1052" t="str">
        <f>IF(基本情報入力!G21="","",基本情報入力!G21)</f>
        <v/>
      </c>
      <c r="V127" s="1053"/>
      <c r="W127" s="1054"/>
      <c r="X127" s="1052" t="str">
        <f>IF(基本情報入力!H21="","",基本情報入力!H21)</f>
        <v/>
      </c>
      <c r="Y127" s="1053"/>
      <c r="Z127" s="1054"/>
      <c r="AA127" s="1052" t="str">
        <f>IF(基本情報入力!I21="","",基本情報入力!I21)</f>
        <v/>
      </c>
      <c r="AB127" s="1053"/>
      <c r="AC127" s="1054"/>
      <c r="AD127" s="1353"/>
      <c r="AE127" s="1354"/>
      <c r="AF127" s="1354"/>
      <c r="AG127" s="1354"/>
      <c r="AH127" s="1354"/>
      <c r="AI127" s="1355"/>
      <c r="AJ127" s="1353"/>
      <c r="AK127" s="1354"/>
      <c r="AL127" s="1354"/>
      <c r="AM127" s="1354"/>
      <c r="AN127" s="1354"/>
      <c r="AO127" s="1355"/>
      <c r="AP127" s="1353"/>
      <c r="AQ127" s="1354"/>
      <c r="AR127" s="1354"/>
      <c r="AS127" s="1354"/>
      <c r="AT127" s="1354"/>
      <c r="AU127" s="1355"/>
      <c r="AV127" s="199"/>
      <c r="AW127" s="199"/>
    </row>
    <row r="128" spans="2:49" ht="33.75" customHeight="1">
      <c r="B128" s="304"/>
      <c r="C128" s="301"/>
      <c r="D128" s="305"/>
      <c r="E128" s="305"/>
      <c r="G128" s="199"/>
      <c r="H128" s="199"/>
      <c r="I128" s="987">
        <v>2</v>
      </c>
      <c r="J128" s="997"/>
      <c r="K128" s="303"/>
      <c r="L128" s="1053" t="str">
        <f>IF(基本情報入力!C22="","",基本情報入力!C22)</f>
        <v/>
      </c>
      <c r="M128" s="1053"/>
      <c r="N128" s="1053"/>
      <c r="O128" s="1053"/>
      <c r="P128" s="1053"/>
      <c r="Q128" s="1053"/>
      <c r="R128" s="1053"/>
      <c r="S128" s="1053"/>
      <c r="T128" s="197"/>
      <c r="U128" s="1052" t="str">
        <f>IF(基本情報入力!G22="","",基本情報入力!G22)</f>
        <v/>
      </c>
      <c r="V128" s="1053"/>
      <c r="W128" s="1054"/>
      <c r="X128" s="1052" t="str">
        <f>IF(基本情報入力!H22="","",基本情報入力!H22)</f>
        <v/>
      </c>
      <c r="Y128" s="1053"/>
      <c r="Z128" s="1054"/>
      <c r="AA128" s="1052" t="str">
        <f>IF(基本情報入力!I22="","",基本情報入力!I22)</f>
        <v/>
      </c>
      <c r="AB128" s="1053"/>
      <c r="AC128" s="1054"/>
      <c r="AD128" s="1353"/>
      <c r="AE128" s="1354"/>
      <c r="AF128" s="1354"/>
      <c r="AG128" s="1354"/>
      <c r="AH128" s="1354"/>
      <c r="AI128" s="1355"/>
      <c r="AJ128" s="1353"/>
      <c r="AK128" s="1354"/>
      <c r="AL128" s="1354"/>
      <c r="AM128" s="1354"/>
      <c r="AN128" s="1354"/>
      <c r="AO128" s="1355"/>
      <c r="AP128" s="1353"/>
      <c r="AQ128" s="1354"/>
      <c r="AR128" s="1354"/>
      <c r="AS128" s="1354"/>
      <c r="AT128" s="1354"/>
      <c r="AU128" s="1355"/>
      <c r="AV128" s="199"/>
      <c r="AW128" s="199"/>
    </row>
    <row r="129" spans="2:49" ht="33.75" customHeight="1">
      <c r="B129" s="304"/>
      <c r="C129" s="301"/>
      <c r="D129" s="305"/>
      <c r="E129" s="305"/>
      <c r="G129" s="199"/>
      <c r="H129" s="199"/>
      <c r="I129" s="987">
        <v>3</v>
      </c>
      <c r="J129" s="997"/>
      <c r="K129" s="303"/>
      <c r="L129" s="1053" t="str">
        <f>IF(基本情報入力!C23="","",基本情報入力!C23)</f>
        <v/>
      </c>
      <c r="M129" s="1053"/>
      <c r="N129" s="1053"/>
      <c r="O129" s="1053"/>
      <c r="P129" s="1053"/>
      <c r="Q129" s="1053"/>
      <c r="R129" s="1053"/>
      <c r="S129" s="1053"/>
      <c r="T129" s="197"/>
      <c r="U129" s="1052" t="str">
        <f>IF(基本情報入力!G23="","",基本情報入力!G23)</f>
        <v/>
      </c>
      <c r="V129" s="1053"/>
      <c r="W129" s="1054"/>
      <c r="X129" s="1052" t="str">
        <f>IF(基本情報入力!H23="","",基本情報入力!H23)</f>
        <v/>
      </c>
      <c r="Y129" s="1053"/>
      <c r="Z129" s="1054"/>
      <c r="AA129" s="1052" t="str">
        <f>IF(基本情報入力!I23="","",基本情報入力!I23)</f>
        <v/>
      </c>
      <c r="AB129" s="1053"/>
      <c r="AC129" s="1054"/>
      <c r="AD129" s="1353"/>
      <c r="AE129" s="1354"/>
      <c r="AF129" s="1354"/>
      <c r="AG129" s="1354"/>
      <c r="AH129" s="1354"/>
      <c r="AI129" s="1355"/>
      <c r="AJ129" s="1353"/>
      <c r="AK129" s="1354"/>
      <c r="AL129" s="1354"/>
      <c r="AM129" s="1354"/>
      <c r="AN129" s="1354"/>
      <c r="AO129" s="1355"/>
      <c r="AP129" s="1353"/>
      <c r="AQ129" s="1354"/>
      <c r="AR129" s="1354"/>
      <c r="AS129" s="1354"/>
      <c r="AT129" s="1354"/>
      <c r="AU129" s="1355"/>
      <c r="AV129" s="199"/>
      <c r="AW129" s="199"/>
    </row>
    <row r="130" spans="2:49" ht="33.75" customHeight="1">
      <c r="B130" s="304"/>
      <c r="C130" s="301"/>
      <c r="D130" s="305"/>
      <c r="E130" s="305"/>
      <c r="G130" s="199"/>
      <c r="H130" s="199"/>
      <c r="I130" s="987">
        <v>4</v>
      </c>
      <c r="J130" s="997"/>
      <c r="K130" s="303"/>
      <c r="L130" s="1053" t="str">
        <f>IF(基本情報入力!C24="","",基本情報入力!C24)</f>
        <v/>
      </c>
      <c r="M130" s="1053"/>
      <c r="N130" s="1053"/>
      <c r="O130" s="1053"/>
      <c r="P130" s="1053"/>
      <c r="Q130" s="1053"/>
      <c r="R130" s="1053"/>
      <c r="S130" s="1053"/>
      <c r="T130" s="197"/>
      <c r="U130" s="1052" t="str">
        <f>IF(基本情報入力!G24="","",基本情報入力!G24)</f>
        <v/>
      </c>
      <c r="V130" s="1053"/>
      <c r="W130" s="1054"/>
      <c r="X130" s="1052" t="str">
        <f>IF(基本情報入力!H24="","",基本情報入力!H24)</f>
        <v/>
      </c>
      <c r="Y130" s="1053"/>
      <c r="Z130" s="1054"/>
      <c r="AA130" s="1052" t="str">
        <f>IF(基本情報入力!I24="","",基本情報入力!I24)</f>
        <v/>
      </c>
      <c r="AB130" s="1053"/>
      <c r="AC130" s="1054"/>
      <c r="AD130" s="1353"/>
      <c r="AE130" s="1354"/>
      <c r="AF130" s="1354"/>
      <c r="AG130" s="1354"/>
      <c r="AH130" s="1354"/>
      <c r="AI130" s="1355"/>
      <c r="AJ130" s="1353"/>
      <c r="AK130" s="1354"/>
      <c r="AL130" s="1354"/>
      <c r="AM130" s="1354"/>
      <c r="AN130" s="1354"/>
      <c r="AO130" s="1355"/>
      <c r="AP130" s="1353"/>
      <c r="AQ130" s="1354"/>
      <c r="AR130" s="1354"/>
      <c r="AS130" s="1354"/>
      <c r="AT130" s="1354"/>
      <c r="AU130" s="1355"/>
      <c r="AV130" s="199"/>
      <c r="AW130" s="199"/>
    </row>
    <row r="131" spans="2:49" ht="33.75" customHeight="1">
      <c r="B131" s="304"/>
      <c r="C131" s="301"/>
      <c r="D131" s="305"/>
      <c r="E131" s="305"/>
      <c r="G131" s="199"/>
      <c r="H131" s="199"/>
      <c r="I131" s="987">
        <v>5</v>
      </c>
      <c r="J131" s="997"/>
      <c r="K131" s="303"/>
      <c r="L131" s="1053" t="str">
        <f>IF(基本情報入力!C25="","",基本情報入力!C25)</f>
        <v/>
      </c>
      <c r="M131" s="1053"/>
      <c r="N131" s="1053"/>
      <c r="O131" s="1053"/>
      <c r="P131" s="1053"/>
      <c r="Q131" s="1053"/>
      <c r="R131" s="1053"/>
      <c r="S131" s="1053"/>
      <c r="T131" s="197"/>
      <c r="U131" s="1052" t="str">
        <f>IF(基本情報入力!G25="","",基本情報入力!G25)</f>
        <v/>
      </c>
      <c r="V131" s="1053"/>
      <c r="W131" s="1054"/>
      <c r="X131" s="1052" t="str">
        <f>IF(基本情報入力!H25="","",基本情報入力!H25)</f>
        <v/>
      </c>
      <c r="Y131" s="1053"/>
      <c r="Z131" s="1054"/>
      <c r="AA131" s="1052" t="str">
        <f>IF(基本情報入力!I25="","",基本情報入力!I25)</f>
        <v/>
      </c>
      <c r="AB131" s="1053"/>
      <c r="AC131" s="1054"/>
      <c r="AD131" s="1353"/>
      <c r="AE131" s="1354"/>
      <c r="AF131" s="1354"/>
      <c r="AG131" s="1354"/>
      <c r="AH131" s="1354"/>
      <c r="AI131" s="1355"/>
      <c r="AJ131" s="1353"/>
      <c r="AK131" s="1354"/>
      <c r="AL131" s="1354"/>
      <c r="AM131" s="1354"/>
      <c r="AN131" s="1354"/>
      <c r="AO131" s="1355"/>
      <c r="AP131" s="1353"/>
      <c r="AQ131" s="1354"/>
      <c r="AR131" s="1354"/>
      <c r="AS131" s="1354"/>
      <c r="AT131" s="1354"/>
      <c r="AU131" s="1355"/>
      <c r="AV131" s="199"/>
      <c r="AW131" s="199"/>
    </row>
    <row r="132" spans="2:49" ht="17.25">
      <c r="B132" s="304"/>
      <c r="C132" s="301"/>
      <c r="D132" s="305"/>
      <c r="E132" s="305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288" t="s">
        <v>2805</v>
      </c>
      <c r="AE132" s="199"/>
      <c r="AF132" s="199"/>
      <c r="AG132" s="199"/>
      <c r="AH132" s="199"/>
      <c r="AI132" s="199"/>
      <c r="AJ132" s="288" t="s">
        <v>2805</v>
      </c>
      <c r="AK132" s="199"/>
      <c r="AL132" s="199"/>
      <c r="AM132" s="199"/>
      <c r="AN132" s="199"/>
      <c r="AO132" s="199"/>
      <c r="AP132" s="288" t="s">
        <v>2805</v>
      </c>
      <c r="AQ132" s="199"/>
      <c r="AR132" s="199"/>
      <c r="AS132" s="199"/>
      <c r="AT132" s="199"/>
      <c r="AU132" s="199"/>
      <c r="AV132" s="199"/>
      <c r="AW132" s="199"/>
    </row>
    <row r="133" spans="2:49" ht="18" customHeight="1">
      <c r="B133" s="304"/>
      <c r="C133" s="301"/>
      <c r="D133" s="305"/>
      <c r="E133" s="305"/>
      <c r="G133" s="199"/>
      <c r="H133" s="199"/>
      <c r="I133" s="1183" t="s">
        <v>1972</v>
      </c>
      <c r="J133" s="1184"/>
      <c r="K133" s="1184"/>
      <c r="L133" s="1184"/>
      <c r="M133" s="1184"/>
      <c r="N133" s="1184"/>
      <c r="O133" s="1184"/>
      <c r="P133" s="1184"/>
      <c r="Q133" s="1184"/>
      <c r="R133" s="1184"/>
      <c r="S133" s="1184"/>
      <c r="T133" s="1184"/>
      <c r="U133" s="1184"/>
      <c r="V133" s="1184"/>
      <c r="W133" s="1184"/>
      <c r="X133" s="1184"/>
      <c r="Y133" s="1184"/>
      <c r="Z133" s="1184"/>
      <c r="AA133" s="1184"/>
      <c r="AB133" s="1184"/>
      <c r="AC133" s="1185"/>
      <c r="AD133" s="1049" t="s">
        <v>1973</v>
      </c>
      <c r="AE133" s="1050"/>
      <c r="AF133" s="1050"/>
      <c r="AG133" s="1050"/>
      <c r="AH133" s="1050"/>
      <c r="AI133" s="1050"/>
      <c r="AJ133" s="1050"/>
      <c r="AK133" s="1050"/>
      <c r="AL133" s="1051"/>
      <c r="AM133" s="1049" t="s">
        <v>1973</v>
      </c>
      <c r="AN133" s="1050"/>
      <c r="AO133" s="1050"/>
      <c r="AP133" s="1050"/>
      <c r="AQ133" s="1050"/>
      <c r="AR133" s="1050"/>
      <c r="AS133" s="1050"/>
      <c r="AT133" s="1050"/>
      <c r="AU133" s="1051"/>
      <c r="AV133" s="199"/>
      <c r="AW133" s="199"/>
    </row>
    <row r="134" spans="2:49" ht="18" customHeight="1">
      <c r="B134" s="304"/>
      <c r="C134" s="301"/>
      <c r="D134" s="305"/>
      <c r="E134" s="305"/>
      <c r="G134" s="199"/>
      <c r="H134" s="199"/>
      <c r="I134" s="258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  <c r="AA134" s="257"/>
      <c r="AB134" s="257"/>
      <c r="AC134" s="257"/>
      <c r="AD134" s="258"/>
      <c r="AE134" s="257"/>
      <c r="AF134" s="257"/>
      <c r="AG134" s="257"/>
      <c r="AH134" s="257"/>
      <c r="AI134" s="257"/>
      <c r="AJ134" s="257"/>
      <c r="AK134" s="257"/>
      <c r="AL134" s="291"/>
      <c r="AM134" s="257"/>
      <c r="AN134" s="257"/>
      <c r="AO134" s="257"/>
      <c r="AP134" s="257"/>
      <c r="AQ134" s="257"/>
      <c r="AR134" s="257"/>
      <c r="AS134" s="257"/>
      <c r="AT134" s="257"/>
      <c r="AU134" s="291"/>
      <c r="AV134" s="199"/>
      <c r="AW134" s="199"/>
    </row>
    <row r="135" spans="2:49" ht="18" customHeight="1">
      <c r="G135" s="199"/>
      <c r="H135" s="199"/>
      <c r="I135" s="258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  <c r="AA135" s="257"/>
      <c r="AB135" s="257"/>
      <c r="AC135" s="257"/>
      <c r="AD135" s="258"/>
      <c r="AE135" s="257"/>
      <c r="AF135" s="257"/>
      <c r="AG135" s="257"/>
      <c r="AH135" s="257"/>
      <c r="AI135" s="257"/>
      <c r="AJ135" s="257"/>
      <c r="AK135" s="257"/>
      <c r="AL135" s="291"/>
      <c r="AM135" s="257"/>
      <c r="AN135" s="257"/>
      <c r="AO135" s="257"/>
      <c r="AP135" s="257"/>
      <c r="AQ135" s="257"/>
      <c r="AR135" s="257"/>
      <c r="AS135" s="257"/>
      <c r="AT135" s="257"/>
      <c r="AU135" s="291"/>
      <c r="AV135" s="199"/>
      <c r="AW135" s="199"/>
    </row>
    <row r="136" spans="2:49" ht="18" customHeight="1">
      <c r="G136" s="199"/>
      <c r="H136" s="199"/>
      <c r="I136" s="306"/>
      <c r="J136" s="263"/>
      <c r="K136" s="263"/>
      <c r="L136" s="263"/>
      <c r="M136" s="263"/>
      <c r="N136" s="263"/>
      <c r="O136" s="263"/>
      <c r="P136" s="263"/>
      <c r="Q136" s="263"/>
      <c r="R136" s="263"/>
      <c r="S136" s="263"/>
      <c r="T136" s="263"/>
      <c r="U136" s="263"/>
      <c r="V136" s="263"/>
      <c r="W136" s="263"/>
      <c r="X136" s="263"/>
      <c r="Y136" s="263"/>
      <c r="Z136" s="263"/>
      <c r="AA136" s="263"/>
      <c r="AB136" s="263"/>
      <c r="AC136" s="263"/>
      <c r="AD136" s="306"/>
      <c r="AE136" s="263"/>
      <c r="AF136" s="263"/>
      <c r="AG136" s="263"/>
      <c r="AH136" s="263"/>
      <c r="AI136" s="263"/>
      <c r="AJ136" s="263"/>
      <c r="AK136" s="263"/>
      <c r="AL136" s="273"/>
      <c r="AM136" s="263"/>
      <c r="AN136" s="263"/>
      <c r="AO136" s="263"/>
      <c r="AP136" s="263"/>
      <c r="AQ136" s="263"/>
      <c r="AR136" s="263"/>
      <c r="AS136" s="263"/>
      <c r="AT136" s="263"/>
      <c r="AU136" s="273"/>
      <c r="AV136" s="199"/>
      <c r="AW136" s="199"/>
    </row>
    <row r="137" spans="2:49"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</row>
    <row r="139" spans="2:49"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</row>
    <row r="140" spans="2:49" ht="14.25"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178" t="str">
        <f>$F$4</f>
        <v>④</v>
      </c>
      <c r="AM140" s="1178"/>
      <c r="AN140" s="205" t="s">
        <v>2095</v>
      </c>
      <c r="AO140" s="199"/>
      <c r="AP140" s="199"/>
      <c r="AQ140" s="199"/>
      <c r="AR140" s="199"/>
      <c r="AS140" s="199"/>
      <c r="AT140" s="199"/>
      <c r="AU140" s="199"/>
      <c r="AV140" s="199"/>
      <c r="AW140" s="199"/>
    </row>
    <row r="141" spans="2:49">
      <c r="G141" s="1067" t="s">
        <v>5</v>
      </c>
      <c r="H141" s="1067"/>
      <c r="I141" s="1067"/>
      <c r="J141" s="1067"/>
      <c r="K141" s="1067"/>
      <c r="L141" s="1067"/>
      <c r="M141" s="1067"/>
      <c r="N141" s="1067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</row>
    <row r="142" spans="2:49">
      <c r="G142" s="1061">
        <f>基本情報入力!$B$3</f>
        <v>0</v>
      </c>
      <c r="H142" s="1062"/>
      <c r="I142" s="1062"/>
      <c r="J142" s="1068" t="s">
        <v>6</v>
      </c>
      <c r="K142" s="1062">
        <f>基本情報入力!$D$3</f>
        <v>0</v>
      </c>
      <c r="L142" s="1062"/>
      <c r="M142" s="1062"/>
      <c r="N142" s="1065"/>
      <c r="O142" s="199"/>
      <c r="P142" s="199"/>
      <c r="Q142" s="199"/>
      <c r="R142" s="199"/>
      <c r="S142" s="199"/>
      <c r="T142" s="199"/>
      <c r="U142" s="199"/>
      <c r="V142" s="1007" t="s">
        <v>8</v>
      </c>
      <c r="W142" s="1007"/>
      <c r="X142" s="1007"/>
      <c r="Y142" s="1070">
        <f>$E$6</f>
        <v>5</v>
      </c>
      <c r="Z142" s="1070"/>
      <c r="AA142" s="199" t="s">
        <v>3</v>
      </c>
      <c r="AB142" s="1070">
        <f>$E$7</f>
        <v>12</v>
      </c>
      <c r="AC142" s="1070"/>
      <c r="AD142" s="199" t="s">
        <v>4</v>
      </c>
      <c r="AE142" s="458" t="s">
        <v>1872</v>
      </c>
      <c r="AF142" s="463" t="str">
        <f>$E$8</f>
        <v>木</v>
      </c>
      <c r="AG142" s="199" t="s">
        <v>1873</v>
      </c>
      <c r="AH142" s="1007" t="s">
        <v>1874</v>
      </c>
      <c r="AI142" s="1007"/>
      <c r="AJ142" s="1007"/>
      <c r="AK142" s="1007"/>
      <c r="AL142" s="1007"/>
      <c r="AM142" s="1007"/>
      <c r="AN142" s="1007"/>
      <c r="AO142" s="1006"/>
      <c r="AP142" s="1006"/>
      <c r="AQ142" s="1006"/>
      <c r="AR142" s="1007" t="s">
        <v>9</v>
      </c>
      <c r="AS142" s="1007"/>
      <c r="AT142" s="1007"/>
      <c r="AU142" s="1007"/>
      <c r="AV142" s="1007"/>
      <c r="AW142" s="199"/>
    </row>
    <row r="143" spans="2:49">
      <c r="G143" s="1063"/>
      <c r="H143" s="1064"/>
      <c r="I143" s="1064"/>
      <c r="J143" s="1069"/>
      <c r="K143" s="1064"/>
      <c r="L143" s="1064"/>
      <c r="M143" s="1064"/>
      <c r="N143" s="1066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</row>
    <row r="144" spans="2:49"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</row>
    <row r="145" spans="1:49" ht="17.25">
      <c r="G145" s="199"/>
      <c r="H145" s="199"/>
      <c r="J145" s="270"/>
      <c r="K145" s="270"/>
      <c r="L145" s="270"/>
      <c r="M145" s="270"/>
      <c r="N145" s="270" t="str">
        <f>$E$4</f>
        <v>全国高等学校剣道大会個人戦都予選</v>
      </c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  <c r="AA145" s="270"/>
      <c r="AB145" s="270"/>
      <c r="AC145" s="270"/>
      <c r="AD145" s="237"/>
      <c r="AE145" s="199"/>
      <c r="AF145" s="199"/>
      <c r="AG145" s="199"/>
      <c r="AH145" s="237" t="s">
        <v>2010</v>
      </c>
      <c r="AI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</row>
    <row r="146" spans="1:49"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</row>
    <row r="147" spans="1:49" ht="25.5" customHeight="1">
      <c r="G147" s="199"/>
      <c r="H147" s="199"/>
      <c r="I147" s="199"/>
      <c r="J147" s="199"/>
      <c r="K147" s="199"/>
      <c r="L147" s="1037" t="s">
        <v>10</v>
      </c>
      <c r="M147" s="1038"/>
      <c r="N147" s="1038"/>
      <c r="O147" s="1038"/>
      <c r="P147" s="1038"/>
      <c r="Q147" s="1038"/>
      <c r="R147" s="1039"/>
      <c r="S147" s="987" t="str">
        <f>基本情報入力!$B$5</f>
        <v/>
      </c>
      <c r="T147" s="996"/>
      <c r="U147" s="996"/>
      <c r="V147" s="996"/>
      <c r="W147" s="996"/>
      <c r="X147" s="996"/>
      <c r="Y147" s="996"/>
      <c r="Z147" s="996"/>
      <c r="AA147" s="996"/>
      <c r="AB147" s="996"/>
      <c r="AC147" s="996"/>
      <c r="AD147" s="996"/>
      <c r="AE147" s="996"/>
      <c r="AF147" s="996"/>
      <c r="AG147" s="996"/>
      <c r="AH147" s="996"/>
      <c r="AI147" s="996"/>
      <c r="AJ147" s="996"/>
      <c r="AK147" s="997"/>
      <c r="AL147" s="922" t="s">
        <v>11</v>
      </c>
      <c r="AM147" s="923"/>
      <c r="AN147" s="923"/>
      <c r="AO147" s="924"/>
      <c r="AP147" s="199"/>
      <c r="AQ147" s="199"/>
      <c r="AR147" s="199"/>
      <c r="AS147" s="199"/>
      <c r="AT147" s="199"/>
      <c r="AU147" s="199"/>
      <c r="AV147" s="199"/>
      <c r="AW147" s="199"/>
    </row>
    <row r="148" spans="1:49" ht="25.5" customHeight="1">
      <c r="G148" s="199"/>
      <c r="H148" s="199"/>
      <c r="I148" s="199"/>
      <c r="J148" s="199"/>
      <c r="K148" s="199"/>
      <c r="L148" s="1037" t="s">
        <v>12</v>
      </c>
      <c r="M148" s="1038"/>
      <c r="N148" s="1038"/>
      <c r="O148" s="1038"/>
      <c r="P148" s="1038"/>
      <c r="Q148" s="1038"/>
      <c r="R148" s="1039"/>
      <c r="S148" s="987">
        <f>基本情報入力!$B$9</f>
        <v>0</v>
      </c>
      <c r="T148" s="996"/>
      <c r="U148" s="996"/>
      <c r="V148" s="996"/>
      <c r="W148" s="996"/>
      <c r="X148" s="996"/>
      <c r="Y148" s="996"/>
      <c r="Z148" s="996"/>
      <c r="AA148" s="996"/>
      <c r="AB148" s="996"/>
      <c r="AC148" s="996"/>
      <c r="AD148" s="996"/>
      <c r="AE148" s="996"/>
      <c r="AF148" s="996"/>
      <c r="AG148" s="996"/>
      <c r="AH148" s="996"/>
      <c r="AI148" s="996"/>
      <c r="AJ148" s="996"/>
      <c r="AK148" s="997"/>
      <c r="AL148" s="925"/>
      <c r="AM148" s="912"/>
      <c r="AN148" s="912"/>
      <c r="AO148" s="911"/>
      <c r="AP148" s="199"/>
      <c r="AQ148" s="199"/>
      <c r="AR148" s="199"/>
      <c r="AS148" s="199"/>
      <c r="AT148" s="199"/>
      <c r="AU148" s="199"/>
      <c r="AV148" s="199"/>
      <c r="AW148" s="199"/>
    </row>
    <row r="149" spans="1:49" ht="25.5" customHeight="1">
      <c r="G149" s="199"/>
      <c r="H149" s="199"/>
      <c r="I149" s="199"/>
      <c r="J149" s="199"/>
      <c r="K149" s="199"/>
      <c r="L149" s="1037" t="s">
        <v>1802</v>
      </c>
      <c r="M149" s="1038"/>
      <c r="N149" s="1038"/>
      <c r="O149" s="1038"/>
      <c r="P149" s="1038"/>
      <c r="Q149" s="1038"/>
      <c r="R149" s="1039"/>
      <c r="S149" s="987">
        <f>基本情報入力!$E$12</f>
        <v>0</v>
      </c>
      <c r="T149" s="996"/>
      <c r="U149" s="996"/>
      <c r="V149" s="996"/>
      <c r="W149" s="996"/>
      <c r="X149" s="996">
        <f>基本情報入力!$B$12</f>
        <v>0</v>
      </c>
      <c r="Y149" s="996"/>
      <c r="Z149" s="996"/>
      <c r="AA149" s="996"/>
      <c r="AB149" s="996"/>
      <c r="AC149" s="996"/>
      <c r="AD149" s="996"/>
      <c r="AE149" s="996"/>
      <c r="AF149" s="996"/>
      <c r="AG149" s="996"/>
      <c r="AH149" s="996"/>
      <c r="AI149" s="996"/>
      <c r="AJ149" s="996"/>
      <c r="AK149" s="996"/>
      <c r="AL149" s="996"/>
      <c r="AM149" s="196" t="s">
        <v>13</v>
      </c>
      <c r="AN149" s="196"/>
      <c r="AO149" s="197"/>
      <c r="AP149" s="199"/>
      <c r="AQ149" s="199"/>
      <c r="AR149" s="199"/>
      <c r="AS149" s="199"/>
      <c r="AT149" s="199"/>
      <c r="AU149" s="199"/>
      <c r="AV149" s="199"/>
      <c r="AW149" s="199"/>
    </row>
    <row r="150" spans="1:49" ht="25.5" customHeight="1">
      <c r="G150" s="199"/>
      <c r="H150" s="199"/>
      <c r="I150" s="199"/>
      <c r="J150" s="199"/>
      <c r="K150" s="199"/>
      <c r="L150" s="1091" t="s">
        <v>14</v>
      </c>
      <c r="M150" s="1092"/>
      <c r="N150" s="1092"/>
      <c r="O150" s="1092"/>
      <c r="P150" s="1092"/>
      <c r="Q150" s="1092"/>
      <c r="R150" s="1093"/>
      <c r="S150" s="987">
        <f>基本情報入力!$E$15</f>
        <v>0</v>
      </c>
      <c r="T150" s="996"/>
      <c r="U150" s="996"/>
      <c r="V150" s="996"/>
      <c r="W150" s="996"/>
      <c r="X150" s="996">
        <f>基本情報入力!$B$15</f>
        <v>0</v>
      </c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272" t="s">
        <v>13</v>
      </c>
      <c r="AN150" s="263"/>
      <c r="AO150" s="273"/>
      <c r="AP150" s="199"/>
      <c r="AQ150" s="199"/>
      <c r="AR150" s="199"/>
      <c r="AS150" s="199"/>
      <c r="AT150" s="199"/>
      <c r="AU150" s="199"/>
      <c r="AV150" s="199"/>
      <c r="AW150" s="199"/>
    </row>
    <row r="151" spans="1:49" ht="25.5" customHeight="1" thickBot="1">
      <c r="G151" s="199"/>
      <c r="H151" s="199"/>
      <c r="I151" s="199"/>
      <c r="J151" s="199"/>
      <c r="K151" s="199"/>
      <c r="L151" s="1091" t="s">
        <v>2066</v>
      </c>
      <c r="M151" s="1092"/>
      <c r="N151" s="1092"/>
      <c r="O151" s="1092"/>
      <c r="P151" s="1092"/>
      <c r="Q151" s="1092"/>
      <c r="R151" s="1093"/>
      <c r="S151" s="987">
        <f>基本情報入力!$B$18</f>
        <v>0</v>
      </c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263"/>
      <c r="AM151" s="272"/>
      <c r="AN151" s="263"/>
      <c r="AO151" s="273"/>
      <c r="AP151" s="199"/>
      <c r="AQ151" s="199"/>
      <c r="AR151" s="199"/>
      <c r="AS151" s="199"/>
      <c r="AT151" s="199"/>
      <c r="AU151" s="199"/>
      <c r="AV151" s="199"/>
      <c r="AW151" s="199"/>
    </row>
    <row r="152" spans="1:49" ht="21" customHeight="1">
      <c r="A152" s="1365" t="s">
        <v>2765</v>
      </c>
      <c r="B152" s="1366"/>
      <c r="C152" s="1366"/>
      <c r="D152" s="1366"/>
      <c r="E152" s="1367"/>
      <c r="G152" s="199"/>
      <c r="H152" s="199"/>
      <c r="I152" s="199"/>
      <c r="J152" s="199"/>
      <c r="K152" s="199"/>
      <c r="L152" s="199" t="s">
        <v>17</v>
      </c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</row>
    <row r="153" spans="1:49" ht="21" customHeight="1" thickBot="1">
      <c r="A153" s="1368"/>
      <c r="B153" s="1369"/>
      <c r="C153" s="1369"/>
      <c r="D153" s="1369"/>
      <c r="E153" s="1370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</row>
    <row r="154" spans="1:49" ht="18" customHeight="1">
      <c r="A154" s="359" t="s">
        <v>2650</v>
      </c>
      <c r="B154" s="1361" t="s">
        <v>19</v>
      </c>
      <c r="C154" s="360"/>
      <c r="D154" s="360"/>
      <c r="E154" s="1363" t="s">
        <v>24</v>
      </c>
      <c r="G154" s="1094" t="s">
        <v>2067</v>
      </c>
      <c r="H154" s="1095"/>
      <c r="I154" s="1281"/>
      <c r="J154" s="1315"/>
      <c r="K154" s="922" t="s">
        <v>2069</v>
      </c>
      <c r="L154" s="924"/>
      <c r="M154" s="922" t="s">
        <v>2070</v>
      </c>
      <c r="N154" s="927"/>
      <c r="O154" s="927"/>
      <c r="P154" s="927"/>
      <c r="Q154" s="927"/>
      <c r="R154" s="927"/>
      <c r="S154" s="927"/>
      <c r="T154" s="927"/>
      <c r="U154" s="927"/>
      <c r="V154" s="928"/>
      <c r="W154" s="922" t="s">
        <v>1966</v>
      </c>
      <c r="X154" s="923"/>
      <c r="Y154" s="923"/>
      <c r="Z154" s="923"/>
      <c r="AA154" s="923"/>
      <c r="AB154" s="923"/>
      <c r="AC154" s="923"/>
      <c r="AD154" s="924"/>
      <c r="AE154" s="922" t="s">
        <v>21</v>
      </c>
      <c r="AF154" s="923"/>
      <c r="AG154" s="924"/>
      <c r="AH154" s="922" t="s">
        <v>2071</v>
      </c>
      <c r="AI154" s="923"/>
      <c r="AJ154" s="924"/>
      <c r="AK154" s="922" t="s">
        <v>2072</v>
      </c>
      <c r="AL154" s="923"/>
      <c r="AM154" s="923"/>
      <c r="AN154" s="1083" t="s">
        <v>24</v>
      </c>
      <c r="AO154" s="1084"/>
      <c r="AP154" s="1084"/>
      <c r="AQ154" s="1084"/>
      <c r="AR154" s="1084"/>
      <c r="AS154" s="1084"/>
      <c r="AT154" s="1084"/>
      <c r="AU154" s="1084"/>
      <c r="AV154" s="257"/>
      <c r="AW154" s="257"/>
    </row>
    <row r="155" spans="1:49" ht="18" customHeight="1" thickBot="1">
      <c r="A155" s="361" t="s">
        <v>2649</v>
      </c>
      <c r="B155" s="1362"/>
      <c r="C155" s="362" t="s">
        <v>1930</v>
      </c>
      <c r="D155" s="363" t="s">
        <v>22</v>
      </c>
      <c r="E155" s="1364"/>
      <c r="G155" s="1096"/>
      <c r="H155" s="1097"/>
      <c r="I155" s="1229"/>
      <c r="J155" s="1356"/>
      <c r="K155" s="1085" t="s">
        <v>2074</v>
      </c>
      <c r="L155" s="1087"/>
      <c r="M155" s="1101"/>
      <c r="N155" s="1102"/>
      <c r="O155" s="1102"/>
      <c r="P155" s="1102"/>
      <c r="Q155" s="1102"/>
      <c r="R155" s="1102"/>
      <c r="S155" s="1102"/>
      <c r="T155" s="1102"/>
      <c r="U155" s="1102"/>
      <c r="V155" s="1103"/>
      <c r="W155" s="925"/>
      <c r="X155" s="912"/>
      <c r="Y155" s="912"/>
      <c r="Z155" s="912"/>
      <c r="AA155" s="912"/>
      <c r="AB155" s="912"/>
      <c r="AC155" s="912"/>
      <c r="AD155" s="911"/>
      <c r="AE155" s="1104"/>
      <c r="AF155" s="1088"/>
      <c r="AG155" s="1087"/>
      <c r="AH155" s="1104"/>
      <c r="AI155" s="1088"/>
      <c r="AJ155" s="1087"/>
      <c r="AK155" s="1085" t="s">
        <v>25</v>
      </c>
      <c r="AL155" s="1088"/>
      <c r="AM155" s="1088"/>
      <c r="AN155" s="1089" t="s">
        <v>2075</v>
      </c>
      <c r="AO155" s="1090"/>
      <c r="AP155" s="1090"/>
      <c r="AQ155" s="1090"/>
      <c r="AR155" s="1090"/>
      <c r="AS155" s="1090"/>
      <c r="AT155" s="1090"/>
      <c r="AU155" s="1090"/>
      <c r="AV155" s="257"/>
      <c r="AW155" s="257"/>
    </row>
    <row r="156" spans="1:49" ht="18" customHeight="1">
      <c r="A156" s="1339"/>
      <c r="B156" s="1357"/>
      <c r="C156" s="1357" t="e">
        <f>VLOOKUP(B156,生徒情報入力!$A$9:$AD$158,29)</f>
        <v>#N/A</v>
      </c>
      <c r="D156" s="1358" t="e">
        <f t="shared" ref="D156:D163" si="10">DATEDIF(C156,$D$13,"y")</f>
        <v>#N/A</v>
      </c>
      <c r="E156" s="1358"/>
      <c r="G156" s="1096"/>
      <c r="H156" s="1097"/>
      <c r="I156" s="1341" t="str">
        <f>IF(COUNTA(B$156:B$163)&lt;4,"",A156)</f>
        <v/>
      </c>
      <c r="J156" s="1342"/>
      <c r="K156" s="1033" t="str">
        <f>IF(B156="","",B156)</f>
        <v/>
      </c>
      <c r="L156" s="1034"/>
      <c r="M156" s="281"/>
      <c r="N156" s="1028" t="str">
        <f>IF(B156="","",VLOOKUP(B156,生徒情報入力!$A$9:$AD$158,5))</f>
        <v/>
      </c>
      <c r="O156" s="1028"/>
      <c r="P156" s="1028"/>
      <c r="Q156" s="1028"/>
      <c r="R156" s="1028"/>
      <c r="S156" s="1028"/>
      <c r="T156" s="1028"/>
      <c r="U156" s="1028"/>
      <c r="V156" s="310"/>
      <c r="W156" s="1021" t="str">
        <f>IF(B156="","",基本情報入力!$I$5)</f>
        <v/>
      </c>
      <c r="X156" s="1022"/>
      <c r="Y156" s="1022"/>
      <c r="Z156" s="1022"/>
      <c r="AA156" s="1022"/>
      <c r="AB156" s="1022"/>
      <c r="AC156" s="1022"/>
      <c r="AD156" s="1023"/>
      <c r="AE156" s="1027" t="str">
        <f>IF(B156="","",VLOOKUP(B156,生徒情報入力!$A$9:$AD$158,11))</f>
        <v/>
      </c>
      <c r="AF156" s="1028"/>
      <c r="AG156" s="1029"/>
      <c r="AH156" s="1027" t="str">
        <f>IF(B156="","",D156)</f>
        <v/>
      </c>
      <c r="AI156" s="1028"/>
      <c r="AJ156" s="1029"/>
      <c r="AK156" s="1027" t="str">
        <f>IF(B156="","",VLOOKUP(B156,生徒情報入力!$A$9:$AD$158,12))</f>
        <v/>
      </c>
      <c r="AL156" s="1028"/>
      <c r="AM156" s="1029"/>
      <c r="AN156" s="1059" t="str">
        <f>IF(E156="","",E156)</f>
        <v/>
      </c>
      <c r="AO156" s="1060"/>
      <c r="AP156" s="1060"/>
      <c r="AQ156" s="1060"/>
      <c r="AR156" s="1060"/>
      <c r="AS156" s="1060"/>
      <c r="AT156" s="1060"/>
      <c r="AU156" s="1060"/>
      <c r="AV156" s="1105" t="s">
        <v>2076</v>
      </c>
      <c r="AW156" s="1106"/>
    </row>
    <row r="157" spans="1:49" ht="18" customHeight="1">
      <c r="A157" s="1340"/>
      <c r="B157" s="1018"/>
      <c r="C157" s="1018" t="e">
        <f>VLOOKUP(B157,生徒情報入力!$A$9:$AD$158,29)</f>
        <v>#N/A</v>
      </c>
      <c r="D157" s="1020" t="e">
        <f t="shared" si="10"/>
        <v>#N/A</v>
      </c>
      <c r="E157" s="1020"/>
      <c r="G157" s="1096"/>
      <c r="H157" s="1097"/>
      <c r="I157" s="1343"/>
      <c r="J157" s="1344"/>
      <c r="K157" s="1035"/>
      <c r="L157" s="1036"/>
      <c r="M157" s="311"/>
      <c r="N157" s="1031"/>
      <c r="O157" s="1031"/>
      <c r="P157" s="1031"/>
      <c r="Q157" s="1031"/>
      <c r="R157" s="1031"/>
      <c r="S157" s="1031"/>
      <c r="T157" s="1031"/>
      <c r="U157" s="1031"/>
      <c r="V157" s="312"/>
      <c r="W157" s="1024"/>
      <c r="X157" s="1025"/>
      <c r="Y157" s="1025"/>
      <c r="Z157" s="1025"/>
      <c r="AA157" s="1025"/>
      <c r="AB157" s="1025"/>
      <c r="AC157" s="1025"/>
      <c r="AD157" s="1026"/>
      <c r="AE157" s="1030"/>
      <c r="AF157" s="1031"/>
      <c r="AG157" s="1032"/>
      <c r="AH157" s="1030"/>
      <c r="AI157" s="1031"/>
      <c r="AJ157" s="1032"/>
      <c r="AK157" s="1030"/>
      <c r="AL157" s="1031"/>
      <c r="AM157" s="1032"/>
      <c r="AN157" s="1059"/>
      <c r="AO157" s="1060"/>
      <c r="AP157" s="1060"/>
      <c r="AQ157" s="1060"/>
      <c r="AR157" s="1060"/>
      <c r="AS157" s="1060"/>
      <c r="AT157" s="1060"/>
      <c r="AU157" s="1060"/>
      <c r="AV157" s="1105"/>
      <c r="AW157" s="1106"/>
    </row>
    <row r="158" spans="1:49" ht="18" customHeight="1">
      <c r="A158" s="1340"/>
      <c r="B158" s="1017"/>
      <c r="C158" s="1017" t="e">
        <f>VLOOKUP(B158,生徒情報入力!$A$9:$AD$158,29)</f>
        <v>#N/A</v>
      </c>
      <c r="D158" s="1019" t="e">
        <f t="shared" si="10"/>
        <v>#N/A</v>
      </c>
      <c r="E158" s="1019"/>
      <c r="G158" s="1096"/>
      <c r="H158" s="1097"/>
      <c r="I158" s="1341" t="str">
        <f t="shared" ref="I158" si="11">IF(COUNTA(B$156:B$163)&lt;4,"",A158)</f>
        <v/>
      </c>
      <c r="J158" s="1342"/>
      <c r="K158" s="1033" t="str">
        <f t="shared" ref="K158" si="12">IF(B158="","",B158)</f>
        <v/>
      </c>
      <c r="L158" s="1034"/>
      <c r="M158" s="281"/>
      <c r="N158" s="1028" t="str">
        <f>IF(B158="","",VLOOKUP(B158,生徒情報入力!$A$9:$AD$158,5))</f>
        <v/>
      </c>
      <c r="O158" s="1028"/>
      <c r="P158" s="1028"/>
      <c r="Q158" s="1028"/>
      <c r="R158" s="1028"/>
      <c r="S158" s="1028"/>
      <c r="T158" s="1028"/>
      <c r="U158" s="1028"/>
      <c r="V158" s="310"/>
      <c r="W158" s="1021" t="str">
        <f>IF(B158="","",基本情報入力!$I$5)</f>
        <v/>
      </c>
      <c r="X158" s="1022"/>
      <c r="Y158" s="1022"/>
      <c r="Z158" s="1022"/>
      <c r="AA158" s="1022"/>
      <c r="AB158" s="1022"/>
      <c r="AC158" s="1022"/>
      <c r="AD158" s="1023"/>
      <c r="AE158" s="1027" t="str">
        <f>IF(B158="","",VLOOKUP(B158,生徒情報入力!$A$9:$AD$158,11))</f>
        <v/>
      </c>
      <c r="AF158" s="1028"/>
      <c r="AG158" s="1029"/>
      <c r="AH158" s="1027" t="str">
        <f t="shared" ref="AH158" si="13">IF(B158="","",D158)</f>
        <v/>
      </c>
      <c r="AI158" s="1028"/>
      <c r="AJ158" s="1029"/>
      <c r="AK158" s="1027" t="str">
        <f>IF(B158="","",VLOOKUP(B158,生徒情報入力!$A$9:$AD$158,12))</f>
        <v/>
      </c>
      <c r="AL158" s="1028"/>
      <c r="AM158" s="1029"/>
      <c r="AN158" s="1059" t="str">
        <f t="shared" ref="AN158" si="14">IF(E158="","",E158)</f>
        <v/>
      </c>
      <c r="AO158" s="1060"/>
      <c r="AP158" s="1060"/>
      <c r="AQ158" s="1060"/>
      <c r="AR158" s="1060"/>
      <c r="AS158" s="1060"/>
      <c r="AT158" s="1060"/>
      <c r="AU158" s="1060"/>
      <c r="AV158" s="1105" t="s">
        <v>2076</v>
      </c>
      <c r="AW158" s="1106"/>
    </row>
    <row r="159" spans="1:49" ht="18" customHeight="1">
      <c r="A159" s="1340"/>
      <c r="B159" s="1018"/>
      <c r="C159" s="1018" t="e">
        <f>VLOOKUP(B159,生徒情報入力!$A$9:$AD$158,29)</f>
        <v>#N/A</v>
      </c>
      <c r="D159" s="1020" t="e">
        <f t="shared" si="10"/>
        <v>#N/A</v>
      </c>
      <c r="E159" s="1020"/>
      <c r="G159" s="1096"/>
      <c r="H159" s="1097"/>
      <c r="I159" s="1343"/>
      <c r="J159" s="1344"/>
      <c r="K159" s="1035"/>
      <c r="L159" s="1036"/>
      <c r="M159" s="311"/>
      <c r="N159" s="1031"/>
      <c r="O159" s="1031"/>
      <c r="P159" s="1031"/>
      <c r="Q159" s="1031"/>
      <c r="R159" s="1031"/>
      <c r="S159" s="1031"/>
      <c r="T159" s="1031"/>
      <c r="U159" s="1031"/>
      <c r="V159" s="312"/>
      <c r="W159" s="1024"/>
      <c r="X159" s="1025"/>
      <c r="Y159" s="1025"/>
      <c r="Z159" s="1025"/>
      <c r="AA159" s="1025"/>
      <c r="AB159" s="1025"/>
      <c r="AC159" s="1025"/>
      <c r="AD159" s="1026"/>
      <c r="AE159" s="1030"/>
      <c r="AF159" s="1031"/>
      <c r="AG159" s="1032"/>
      <c r="AH159" s="1030"/>
      <c r="AI159" s="1031"/>
      <c r="AJ159" s="1032"/>
      <c r="AK159" s="1030"/>
      <c r="AL159" s="1031"/>
      <c r="AM159" s="1032"/>
      <c r="AN159" s="1059"/>
      <c r="AO159" s="1060"/>
      <c r="AP159" s="1060"/>
      <c r="AQ159" s="1060"/>
      <c r="AR159" s="1060"/>
      <c r="AS159" s="1060"/>
      <c r="AT159" s="1060"/>
      <c r="AU159" s="1060"/>
      <c r="AV159" s="1105"/>
      <c r="AW159" s="1106"/>
    </row>
    <row r="160" spans="1:49" ht="18" customHeight="1">
      <c r="A160" s="1340"/>
      <c r="B160" s="1017"/>
      <c r="C160" s="1017" t="e">
        <f>VLOOKUP(B160,生徒情報入力!$A$9:$AD$158,29)</f>
        <v>#N/A</v>
      </c>
      <c r="D160" s="1019" t="e">
        <f t="shared" si="10"/>
        <v>#N/A</v>
      </c>
      <c r="E160" s="1019"/>
      <c r="G160" s="1096"/>
      <c r="H160" s="1097"/>
      <c r="I160" s="1341" t="str">
        <f t="shared" ref="I160" si="15">IF(COUNTA(B$156:B$163)&lt;4,"",A160)</f>
        <v/>
      </c>
      <c r="J160" s="1342"/>
      <c r="K160" s="1033" t="str">
        <f t="shared" ref="K160" si="16">IF(B160="","",B160)</f>
        <v/>
      </c>
      <c r="L160" s="1034"/>
      <c r="M160" s="281"/>
      <c r="N160" s="1028" t="str">
        <f>IF(B160="","",VLOOKUP(B160,生徒情報入力!$A$9:$AD$158,5))</f>
        <v/>
      </c>
      <c r="O160" s="1028"/>
      <c r="P160" s="1028"/>
      <c r="Q160" s="1028"/>
      <c r="R160" s="1028"/>
      <c r="S160" s="1028"/>
      <c r="T160" s="1028"/>
      <c r="U160" s="1028"/>
      <c r="V160" s="310"/>
      <c r="W160" s="1021" t="str">
        <f>IF(B160="","",基本情報入力!$I$5)</f>
        <v/>
      </c>
      <c r="X160" s="1022"/>
      <c r="Y160" s="1022"/>
      <c r="Z160" s="1022"/>
      <c r="AA160" s="1022"/>
      <c r="AB160" s="1022"/>
      <c r="AC160" s="1022"/>
      <c r="AD160" s="1023"/>
      <c r="AE160" s="1027" t="str">
        <f>IF(B160="","",VLOOKUP(B160,生徒情報入力!$A$9:$AD$158,11))</f>
        <v/>
      </c>
      <c r="AF160" s="1028"/>
      <c r="AG160" s="1029"/>
      <c r="AH160" s="1027" t="str">
        <f t="shared" ref="AH160" si="17">IF(B160="","",D160)</f>
        <v/>
      </c>
      <c r="AI160" s="1028"/>
      <c r="AJ160" s="1029"/>
      <c r="AK160" s="1027" t="str">
        <f>IF(B160="","",VLOOKUP(B160,生徒情報入力!$A$9:$AD$158,12))</f>
        <v/>
      </c>
      <c r="AL160" s="1028"/>
      <c r="AM160" s="1029"/>
      <c r="AN160" s="1059" t="str">
        <f t="shared" ref="AN160" si="18">IF(E160="","",E160)</f>
        <v/>
      </c>
      <c r="AO160" s="1060"/>
      <c r="AP160" s="1060"/>
      <c r="AQ160" s="1060"/>
      <c r="AR160" s="1060"/>
      <c r="AS160" s="1060"/>
      <c r="AT160" s="1060"/>
      <c r="AU160" s="1060"/>
      <c r="AV160" s="1105" t="s">
        <v>2076</v>
      </c>
      <c r="AW160" s="1106"/>
    </row>
    <row r="161" spans="1:49" ht="18" customHeight="1">
      <c r="A161" s="1340"/>
      <c r="B161" s="1018"/>
      <c r="C161" s="1018" t="e">
        <f>VLOOKUP(B161,生徒情報入力!$A$9:$AD$158,29)</f>
        <v>#N/A</v>
      </c>
      <c r="D161" s="1020" t="e">
        <f t="shared" si="10"/>
        <v>#N/A</v>
      </c>
      <c r="E161" s="1020"/>
      <c r="G161" s="1096"/>
      <c r="H161" s="1097"/>
      <c r="I161" s="1343"/>
      <c r="J161" s="1344"/>
      <c r="K161" s="1035"/>
      <c r="L161" s="1036"/>
      <c r="M161" s="311"/>
      <c r="N161" s="1031"/>
      <c r="O161" s="1031"/>
      <c r="P161" s="1031"/>
      <c r="Q161" s="1031"/>
      <c r="R161" s="1031"/>
      <c r="S161" s="1031"/>
      <c r="T161" s="1031"/>
      <c r="U161" s="1031"/>
      <c r="V161" s="312"/>
      <c r="W161" s="1024"/>
      <c r="X161" s="1025"/>
      <c r="Y161" s="1025"/>
      <c r="Z161" s="1025"/>
      <c r="AA161" s="1025"/>
      <c r="AB161" s="1025"/>
      <c r="AC161" s="1025"/>
      <c r="AD161" s="1026"/>
      <c r="AE161" s="1030"/>
      <c r="AF161" s="1031"/>
      <c r="AG161" s="1032"/>
      <c r="AH161" s="1030"/>
      <c r="AI161" s="1031"/>
      <c r="AJ161" s="1032"/>
      <c r="AK161" s="1030"/>
      <c r="AL161" s="1031"/>
      <c r="AM161" s="1032"/>
      <c r="AN161" s="1059"/>
      <c r="AO161" s="1060"/>
      <c r="AP161" s="1060"/>
      <c r="AQ161" s="1060"/>
      <c r="AR161" s="1060"/>
      <c r="AS161" s="1060"/>
      <c r="AT161" s="1060"/>
      <c r="AU161" s="1060"/>
      <c r="AV161" s="1105"/>
      <c r="AW161" s="1106"/>
    </row>
    <row r="162" spans="1:49" ht="18" customHeight="1">
      <c r="A162" s="1340"/>
      <c r="B162" s="1017"/>
      <c r="C162" s="1017" t="e">
        <f>VLOOKUP(B162,生徒情報入力!$A$9:$AD$158,29)</f>
        <v>#N/A</v>
      </c>
      <c r="D162" s="1019" t="e">
        <f t="shared" si="10"/>
        <v>#N/A</v>
      </c>
      <c r="E162" s="1019"/>
      <c r="G162" s="1096"/>
      <c r="H162" s="1097"/>
      <c r="I162" s="1341" t="str">
        <f t="shared" ref="I162" si="19">IF(COUNTA(B$156:B$163)&lt;4,"",A162)</f>
        <v/>
      </c>
      <c r="J162" s="1342"/>
      <c r="K162" s="1033" t="str">
        <f t="shared" ref="K162" si="20">IF(B162="","",B162)</f>
        <v/>
      </c>
      <c r="L162" s="1034"/>
      <c r="M162" s="281"/>
      <c r="N162" s="1028" t="str">
        <f>IF(B162="","",VLOOKUP(B162,生徒情報入力!$A$9:$AD$158,5))</f>
        <v/>
      </c>
      <c r="O162" s="1028"/>
      <c r="P162" s="1028"/>
      <c r="Q162" s="1028"/>
      <c r="R162" s="1028"/>
      <c r="S162" s="1028"/>
      <c r="T162" s="1028"/>
      <c r="U162" s="1028"/>
      <c r="V162" s="310"/>
      <c r="W162" s="1021" t="str">
        <f>IF(B162="","",基本情報入力!$I$5)</f>
        <v/>
      </c>
      <c r="X162" s="1022"/>
      <c r="Y162" s="1022"/>
      <c r="Z162" s="1022"/>
      <c r="AA162" s="1022"/>
      <c r="AB162" s="1022"/>
      <c r="AC162" s="1022"/>
      <c r="AD162" s="1023"/>
      <c r="AE162" s="1027" t="str">
        <f>IF(B162="","",VLOOKUP(B162,生徒情報入力!$A$9:$AD$158,11))</f>
        <v/>
      </c>
      <c r="AF162" s="1028"/>
      <c r="AG162" s="1029"/>
      <c r="AH162" s="1027" t="str">
        <f t="shared" ref="AH162" si="21">IF(B162="","",D162)</f>
        <v/>
      </c>
      <c r="AI162" s="1028"/>
      <c r="AJ162" s="1029"/>
      <c r="AK162" s="1027" t="str">
        <f>IF(B162="","",VLOOKUP(B162,生徒情報入力!$A$9:$AD$158,12))</f>
        <v/>
      </c>
      <c r="AL162" s="1028"/>
      <c r="AM162" s="1029"/>
      <c r="AN162" s="1059" t="str">
        <f t="shared" ref="AN162" si="22">IF(E162="","",E162)</f>
        <v/>
      </c>
      <c r="AO162" s="1060"/>
      <c r="AP162" s="1060"/>
      <c r="AQ162" s="1060"/>
      <c r="AR162" s="1060"/>
      <c r="AS162" s="1060"/>
      <c r="AT162" s="1060"/>
      <c r="AU162" s="1060"/>
      <c r="AV162" s="1105" t="s">
        <v>2076</v>
      </c>
      <c r="AW162" s="1106"/>
    </row>
    <row r="163" spans="1:49" ht="18" customHeight="1">
      <c r="A163" s="1340"/>
      <c r="B163" s="1018"/>
      <c r="C163" s="1018" t="e">
        <f>VLOOKUP(B163,生徒情報入力!$A$9:$AD$158,29)</f>
        <v>#N/A</v>
      </c>
      <c r="D163" s="1020" t="e">
        <f t="shared" si="10"/>
        <v>#N/A</v>
      </c>
      <c r="E163" s="1020"/>
      <c r="G163" s="1098"/>
      <c r="H163" s="1099"/>
      <c r="I163" s="1343"/>
      <c r="J163" s="1344"/>
      <c r="K163" s="1035"/>
      <c r="L163" s="1036"/>
      <c r="M163" s="311"/>
      <c r="N163" s="1031"/>
      <c r="O163" s="1031"/>
      <c r="P163" s="1031"/>
      <c r="Q163" s="1031"/>
      <c r="R163" s="1031"/>
      <c r="S163" s="1031"/>
      <c r="T163" s="1031"/>
      <c r="U163" s="1031"/>
      <c r="V163" s="312"/>
      <c r="W163" s="1024"/>
      <c r="X163" s="1025"/>
      <c r="Y163" s="1025"/>
      <c r="Z163" s="1025"/>
      <c r="AA163" s="1025"/>
      <c r="AB163" s="1025"/>
      <c r="AC163" s="1025"/>
      <c r="AD163" s="1026"/>
      <c r="AE163" s="1030"/>
      <c r="AF163" s="1031"/>
      <c r="AG163" s="1032"/>
      <c r="AH163" s="1030"/>
      <c r="AI163" s="1031"/>
      <c r="AJ163" s="1032"/>
      <c r="AK163" s="1030"/>
      <c r="AL163" s="1031"/>
      <c r="AM163" s="1032"/>
      <c r="AN163" s="1059"/>
      <c r="AO163" s="1060"/>
      <c r="AP163" s="1060"/>
      <c r="AQ163" s="1060"/>
      <c r="AR163" s="1060"/>
      <c r="AS163" s="1060"/>
      <c r="AT163" s="1060"/>
      <c r="AU163" s="1060"/>
      <c r="AV163" s="1105"/>
      <c r="AW163" s="1106"/>
    </row>
    <row r="164" spans="1:49">
      <c r="A164" s="288" t="s">
        <v>2805</v>
      </c>
      <c r="B164" s="287" t="s">
        <v>2803</v>
      </c>
      <c r="E164" s="288" t="s">
        <v>2805</v>
      </c>
      <c r="G164" s="199"/>
      <c r="H164" s="199"/>
      <c r="I164" s="194" t="s">
        <v>2077</v>
      </c>
      <c r="AO164" s="199"/>
      <c r="AP164" s="199"/>
      <c r="AQ164" s="199"/>
      <c r="AR164" s="199"/>
      <c r="AS164" s="199"/>
      <c r="AT164" s="199"/>
      <c r="AU164" s="199"/>
      <c r="AV164" s="199"/>
      <c r="AW164" s="199"/>
    </row>
    <row r="165" spans="1:49">
      <c r="A165" s="1359" t="s">
        <v>3143</v>
      </c>
      <c r="B165" s="1360"/>
      <c r="G165" s="199"/>
      <c r="H165" s="199"/>
      <c r="I165" s="194" t="s">
        <v>2309</v>
      </c>
      <c r="AO165" s="199"/>
      <c r="AP165" s="199"/>
      <c r="AQ165" s="199"/>
      <c r="AR165" s="199"/>
      <c r="AS165" s="199"/>
      <c r="AT165" s="199"/>
      <c r="AU165" s="199"/>
      <c r="AV165" s="199"/>
      <c r="AW165" s="199"/>
    </row>
    <row r="166" spans="1:49">
      <c r="G166" s="199"/>
      <c r="H166" s="199"/>
      <c r="I166" s="199"/>
      <c r="J166" s="199"/>
      <c r="K166" s="199"/>
      <c r="L166" s="199"/>
      <c r="M166" s="199"/>
      <c r="N166" s="199"/>
      <c r="O166" s="199"/>
      <c r="P166" s="199"/>
      <c r="Q166" s="199"/>
      <c r="R166" s="199"/>
      <c r="S166" s="199"/>
      <c r="T166" s="199"/>
      <c r="U166" s="199"/>
      <c r="V166" s="199"/>
      <c r="W166" s="199"/>
      <c r="X166" s="199"/>
      <c r="Y166" s="199"/>
      <c r="Z166" s="199"/>
      <c r="AA166" s="199"/>
      <c r="AB166" s="199"/>
      <c r="AC166" s="199"/>
      <c r="AD166" s="199"/>
      <c r="AE166" s="199"/>
      <c r="AF166" s="199"/>
      <c r="AG166" s="199"/>
      <c r="AH166" s="199"/>
      <c r="AI166" s="199"/>
      <c r="AJ166" s="199"/>
      <c r="AK166" s="199"/>
      <c r="AL166" s="199"/>
      <c r="AM166" s="199"/>
      <c r="AN166" s="199"/>
      <c r="AO166" s="199"/>
      <c r="AP166" s="199"/>
      <c r="AQ166" s="199"/>
      <c r="AR166" s="199"/>
      <c r="AS166" s="199"/>
      <c r="AT166" s="199"/>
      <c r="AU166" s="199"/>
      <c r="AV166" s="199"/>
      <c r="AW166" s="199"/>
    </row>
    <row r="167" spans="1:49">
      <c r="G167" s="199"/>
      <c r="H167" s="199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  <c r="S167" s="313"/>
      <c r="T167" s="313"/>
      <c r="U167" s="313"/>
      <c r="V167" s="199"/>
      <c r="W167" s="199"/>
      <c r="X167" s="199"/>
      <c r="Y167" s="199"/>
      <c r="Z167" s="199"/>
      <c r="AA167" s="199"/>
      <c r="AB167" s="199"/>
      <c r="AC167" s="199"/>
      <c r="AD167" s="199"/>
      <c r="AE167" s="199"/>
      <c r="AF167" s="199"/>
      <c r="AG167" s="199"/>
      <c r="AH167" s="199"/>
      <c r="AI167" s="199"/>
      <c r="AJ167" s="199"/>
      <c r="AK167" s="199"/>
      <c r="AL167" s="199"/>
      <c r="AM167" s="199"/>
      <c r="AN167" s="314"/>
      <c r="AO167" s="315"/>
      <c r="AP167" s="315"/>
      <c r="AQ167" s="313"/>
      <c r="AR167" s="315"/>
      <c r="AS167" s="315"/>
      <c r="AT167" s="313"/>
      <c r="AU167" s="313"/>
      <c r="AV167" s="313"/>
      <c r="AW167" s="313"/>
    </row>
    <row r="168" spans="1:49">
      <c r="G168" s="199"/>
      <c r="H168" s="199"/>
      <c r="I168" s="313"/>
      <c r="J168" s="199"/>
      <c r="K168" s="199"/>
      <c r="L168" s="199"/>
      <c r="M168" s="199"/>
      <c r="N168" s="199"/>
      <c r="O168" s="199"/>
      <c r="P168" s="199"/>
      <c r="Q168" s="199"/>
      <c r="R168" s="199"/>
      <c r="S168" s="199"/>
      <c r="T168" s="199"/>
      <c r="U168" s="199"/>
      <c r="V168" s="199"/>
      <c r="W168" s="199"/>
      <c r="X168" s="199"/>
      <c r="Y168" s="199"/>
      <c r="Z168" s="199"/>
      <c r="AA168" s="199"/>
      <c r="AB168" s="199"/>
      <c r="AC168" s="199"/>
      <c r="AD168" s="199"/>
      <c r="AE168" s="199"/>
      <c r="AF168" s="199"/>
      <c r="AG168" s="199"/>
      <c r="AH168" s="199"/>
      <c r="AI168" s="199"/>
      <c r="AJ168" s="199"/>
      <c r="AK168" s="199"/>
      <c r="AL168" s="199"/>
      <c r="AM168" s="199"/>
      <c r="AN168" s="199"/>
      <c r="AO168" s="199"/>
      <c r="AP168" s="199"/>
      <c r="AQ168" s="199"/>
      <c r="AR168" s="199"/>
      <c r="AS168" s="199"/>
      <c r="AT168" s="199"/>
      <c r="AU168" s="199"/>
      <c r="AV168" s="199"/>
      <c r="AW168" s="199"/>
    </row>
    <row r="169" spans="1:49">
      <c r="G169" s="199"/>
      <c r="H169" s="199"/>
      <c r="I169" s="313"/>
      <c r="J169" s="199"/>
      <c r="K169" s="199"/>
      <c r="L169" s="199"/>
      <c r="M169" s="199"/>
      <c r="N169" s="199"/>
      <c r="O169" s="199"/>
      <c r="P169" s="199"/>
      <c r="Q169" s="199"/>
      <c r="R169" s="199"/>
      <c r="S169" s="199"/>
      <c r="T169" s="199"/>
      <c r="U169" s="199"/>
      <c r="V169" s="199"/>
      <c r="W169" s="199"/>
      <c r="X169" s="199"/>
      <c r="Y169" s="199"/>
      <c r="Z169" s="199"/>
      <c r="AA169" s="199"/>
      <c r="AB169" s="199"/>
      <c r="AC169" s="199"/>
      <c r="AD169" s="199"/>
      <c r="AE169" s="199"/>
      <c r="AF169" s="199"/>
      <c r="AG169" s="199"/>
      <c r="AH169" s="199"/>
      <c r="AI169" s="199"/>
      <c r="AJ169" s="199"/>
      <c r="AK169" s="199"/>
      <c r="AL169" s="199"/>
      <c r="AM169" s="199"/>
      <c r="AN169" s="199"/>
      <c r="AO169" s="199"/>
      <c r="AP169" s="199"/>
      <c r="AQ169" s="199"/>
      <c r="AR169" s="199"/>
      <c r="AS169" s="199"/>
      <c r="AT169" s="199"/>
      <c r="AU169" s="199"/>
      <c r="AV169" s="199"/>
      <c r="AW169" s="199"/>
    </row>
    <row r="170" spans="1:49"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199"/>
      <c r="T170" s="199"/>
      <c r="U170" s="199"/>
      <c r="V170" s="199"/>
      <c r="W170" s="199"/>
      <c r="X170" s="199"/>
      <c r="Y170" s="199"/>
      <c r="Z170" s="199"/>
      <c r="AA170" s="199"/>
      <c r="AB170" s="199"/>
      <c r="AC170" s="199"/>
      <c r="AD170" s="199"/>
      <c r="AE170" s="199"/>
      <c r="AF170" s="199"/>
      <c r="AG170" s="199"/>
      <c r="AH170" s="199"/>
      <c r="AI170" s="199"/>
      <c r="AJ170" s="199"/>
      <c r="AK170" s="199"/>
      <c r="AL170" s="199"/>
      <c r="AM170" s="199"/>
      <c r="AN170" s="199"/>
      <c r="AO170" s="199"/>
      <c r="AP170" s="199"/>
      <c r="AQ170" s="199"/>
      <c r="AR170" s="199"/>
      <c r="AS170" s="199"/>
      <c r="AT170" s="199"/>
      <c r="AU170" s="199"/>
      <c r="AV170" s="199"/>
      <c r="AW170" s="199"/>
    </row>
    <row r="171" spans="1:49">
      <c r="G171" s="199"/>
      <c r="H171" s="199"/>
      <c r="I171" s="199"/>
      <c r="J171" s="199"/>
      <c r="K171" s="199" t="s">
        <v>3142</v>
      </c>
      <c r="L171" s="199"/>
      <c r="M171" s="199"/>
      <c r="N171" s="199"/>
      <c r="O171" s="199"/>
      <c r="P171" s="199"/>
      <c r="Q171" s="199"/>
      <c r="R171" s="199"/>
      <c r="S171" s="199"/>
      <c r="T171" s="199"/>
      <c r="U171" s="199"/>
      <c r="V171" s="199"/>
      <c r="W171" s="199"/>
      <c r="X171" s="199"/>
      <c r="Y171" s="199"/>
      <c r="Z171" s="199"/>
      <c r="AA171" s="199"/>
      <c r="AB171" s="199"/>
      <c r="AC171" s="199"/>
      <c r="AD171" s="199"/>
      <c r="AE171" s="199"/>
      <c r="AF171" s="199"/>
      <c r="AG171" s="199"/>
      <c r="AH171" s="199"/>
      <c r="AI171" s="199"/>
      <c r="AJ171" s="199"/>
      <c r="AK171" s="199"/>
      <c r="AL171" s="199"/>
      <c r="AM171" s="199"/>
      <c r="AN171" s="199"/>
      <c r="AO171" s="199"/>
      <c r="AP171" s="199"/>
      <c r="AQ171" s="199"/>
      <c r="AR171" s="199"/>
      <c r="AS171" s="199"/>
      <c r="AT171" s="199"/>
      <c r="AU171" s="199"/>
      <c r="AV171" s="199"/>
      <c r="AW171" s="199"/>
    </row>
    <row r="172" spans="1:49"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99"/>
      <c r="T172" s="199"/>
      <c r="U172" s="199"/>
      <c r="V172" s="199"/>
      <c r="W172" s="199"/>
      <c r="X172" s="199"/>
      <c r="Y172" s="199"/>
      <c r="Z172" s="199"/>
      <c r="AA172" s="199"/>
      <c r="AB172" s="199"/>
      <c r="AC172" s="199"/>
      <c r="AD172" s="199"/>
      <c r="AE172" s="199"/>
      <c r="AF172" s="199"/>
      <c r="AG172" s="199"/>
      <c r="AH172" s="199"/>
      <c r="AI172" s="199"/>
      <c r="AJ172" s="199"/>
      <c r="AK172" s="199"/>
      <c r="AL172" s="199"/>
      <c r="AM172" s="199"/>
      <c r="AN172" s="199"/>
      <c r="AO172" s="199"/>
      <c r="AP172" s="199"/>
      <c r="AQ172" s="199"/>
      <c r="AR172" s="199"/>
      <c r="AS172" s="199"/>
      <c r="AT172" s="199"/>
      <c r="AU172" s="199"/>
      <c r="AV172" s="199"/>
      <c r="AW172" s="199"/>
    </row>
    <row r="173" spans="1:49">
      <c r="G173" s="199"/>
      <c r="H173" s="199"/>
      <c r="I173" s="199"/>
      <c r="J173" s="1071" t="s">
        <v>26</v>
      </c>
      <c r="K173" s="1072"/>
      <c r="L173" s="1072"/>
      <c r="M173" s="1073"/>
      <c r="N173" s="289"/>
      <c r="O173" s="289"/>
      <c r="P173" s="289"/>
      <c r="Q173" s="289"/>
      <c r="R173" s="289"/>
      <c r="S173" s="289"/>
      <c r="T173" s="289"/>
      <c r="U173" s="289"/>
      <c r="V173" s="289"/>
      <c r="W173" s="289"/>
      <c r="X173" s="289"/>
      <c r="Y173" s="289"/>
      <c r="Z173" s="289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9"/>
      <c r="AL173" s="289"/>
      <c r="AM173" s="289"/>
      <c r="AN173" s="289"/>
      <c r="AO173" s="289"/>
      <c r="AP173" s="289"/>
      <c r="AQ173" s="289"/>
      <c r="AR173" s="289"/>
      <c r="AS173" s="290"/>
      <c r="AT173" s="199"/>
      <c r="AU173" s="199"/>
      <c r="AV173" s="199"/>
      <c r="AW173" s="199"/>
    </row>
    <row r="174" spans="1:49">
      <c r="G174" s="199"/>
      <c r="H174" s="199"/>
      <c r="I174" s="199"/>
      <c r="J174" s="1074"/>
      <c r="K174" s="1075"/>
      <c r="L174" s="1075"/>
      <c r="M174" s="1076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  <c r="AA174" s="257"/>
      <c r="AB174" s="257"/>
      <c r="AC174" s="257"/>
      <c r="AD174" s="257"/>
      <c r="AE174" s="257"/>
      <c r="AF174" s="257"/>
      <c r="AG174" s="257" t="s">
        <v>0</v>
      </c>
      <c r="AH174" s="199"/>
      <c r="AI174" s="199"/>
      <c r="AJ174" s="1070">
        <v>28</v>
      </c>
      <c r="AK174" s="1080"/>
      <c r="AL174" s="257" t="s">
        <v>2</v>
      </c>
      <c r="AM174" s="1070">
        <f>E6</f>
        <v>5</v>
      </c>
      <c r="AN174" s="1080"/>
      <c r="AO174" s="257" t="s">
        <v>3</v>
      </c>
      <c r="AP174" s="1070">
        <f>E7</f>
        <v>12</v>
      </c>
      <c r="AQ174" s="1080"/>
      <c r="AR174" s="257" t="s">
        <v>4</v>
      </c>
      <c r="AS174" s="291"/>
      <c r="AT174" s="199"/>
      <c r="AU174" s="199"/>
      <c r="AV174" s="199"/>
      <c r="AW174" s="199"/>
    </row>
    <row r="175" spans="1:49">
      <c r="G175" s="199"/>
      <c r="H175" s="199"/>
      <c r="I175" s="199"/>
      <c r="J175" s="1074"/>
      <c r="K175" s="1075"/>
      <c r="L175" s="1075"/>
      <c r="M175" s="1076"/>
      <c r="N175" s="257"/>
      <c r="O175" s="257"/>
      <c r="P175" s="257"/>
      <c r="Q175" s="1082" t="str">
        <f>基本情報入力!$B$5</f>
        <v/>
      </c>
      <c r="R175" s="1082"/>
      <c r="S175" s="1082"/>
      <c r="T175" s="1082"/>
      <c r="U175" s="1082"/>
      <c r="V175" s="1082"/>
      <c r="W175" s="1082"/>
      <c r="X175" s="1082"/>
      <c r="Y175" s="1082"/>
      <c r="Z175" s="1082"/>
      <c r="AA175" s="1082"/>
      <c r="AB175" s="257"/>
      <c r="AC175" s="257" t="s">
        <v>2312</v>
      </c>
      <c r="AD175" s="257"/>
      <c r="AE175" s="257"/>
      <c r="AF175" s="257"/>
      <c r="AG175" s="257"/>
      <c r="AH175" s="257"/>
      <c r="AI175" s="257"/>
      <c r="AJ175" s="257"/>
      <c r="AK175" s="257"/>
      <c r="AL175" s="257"/>
      <c r="AM175" s="257"/>
      <c r="AN175" s="257"/>
      <c r="AO175" s="257"/>
      <c r="AP175" s="257"/>
      <c r="AQ175" s="257"/>
      <c r="AR175" s="257"/>
      <c r="AS175" s="291"/>
      <c r="AT175" s="199"/>
      <c r="AU175" s="199"/>
      <c r="AV175" s="199"/>
      <c r="AW175" s="199"/>
    </row>
    <row r="176" spans="1:49">
      <c r="G176" s="199"/>
      <c r="H176" s="199"/>
      <c r="I176" s="199"/>
      <c r="J176" s="1074"/>
      <c r="K176" s="1075"/>
      <c r="L176" s="1075"/>
      <c r="M176" s="1076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57"/>
      <c r="AD176" s="257"/>
      <c r="AE176" s="257"/>
      <c r="AF176" s="257"/>
      <c r="AG176" s="257"/>
      <c r="AH176" s="257"/>
      <c r="AI176" s="257"/>
      <c r="AJ176" s="257"/>
      <c r="AK176" s="257"/>
      <c r="AL176" s="257"/>
      <c r="AM176" s="257"/>
      <c r="AN176" s="257"/>
      <c r="AO176" s="257"/>
      <c r="AP176" s="257"/>
      <c r="AQ176" s="257"/>
      <c r="AR176" s="257"/>
      <c r="AS176" s="291"/>
      <c r="AT176" s="199"/>
      <c r="AU176" s="199"/>
      <c r="AV176" s="199"/>
      <c r="AW176" s="199"/>
    </row>
    <row r="177" spans="7:49" ht="14.25">
      <c r="G177" s="199"/>
      <c r="H177" s="199"/>
      <c r="I177" s="199"/>
      <c r="J177" s="1074"/>
      <c r="K177" s="1075"/>
      <c r="L177" s="1075"/>
      <c r="M177" s="1076"/>
      <c r="N177" s="257"/>
      <c r="O177" s="257"/>
      <c r="P177" s="292" t="s">
        <v>1998</v>
      </c>
      <c r="Q177" s="257"/>
      <c r="R177" s="257"/>
      <c r="S177" s="257"/>
      <c r="T177" s="1345">
        <f>1500*B165</f>
        <v>0</v>
      </c>
      <c r="U177" s="1345"/>
      <c r="V177" s="1345"/>
      <c r="W177" s="1345"/>
      <c r="X177" s="1345"/>
      <c r="Y177" s="1345"/>
      <c r="Z177" s="1345"/>
      <c r="AA177" s="1345"/>
      <c r="AB177" s="257"/>
      <c r="AC177" s="257" t="s">
        <v>2313</v>
      </c>
      <c r="AD177" s="257"/>
      <c r="AE177" s="257"/>
      <c r="AF177" s="257"/>
      <c r="AG177" s="257"/>
      <c r="AH177" s="257"/>
      <c r="AI177" s="257"/>
      <c r="AJ177" s="257"/>
      <c r="AK177" s="257"/>
      <c r="AL177" s="257"/>
      <c r="AM177" s="257"/>
      <c r="AN177" s="257"/>
      <c r="AO177" s="257"/>
      <c r="AP177" s="257"/>
      <c r="AQ177" s="257"/>
      <c r="AR177" s="257"/>
      <c r="AS177" s="291"/>
      <c r="AT177" s="199"/>
      <c r="AU177" s="199"/>
      <c r="AV177" s="199"/>
      <c r="AW177" s="199"/>
    </row>
    <row r="178" spans="7:49">
      <c r="G178" s="199"/>
      <c r="H178" s="199"/>
      <c r="I178" s="199"/>
      <c r="J178" s="1074"/>
      <c r="K178" s="1075"/>
      <c r="L178" s="1075"/>
      <c r="M178" s="1076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  <c r="AA178" s="257"/>
      <c r="AB178" s="257"/>
      <c r="AC178" s="257"/>
      <c r="AD178" s="257"/>
      <c r="AE178" s="257"/>
      <c r="AF178" s="257"/>
      <c r="AG178" s="257"/>
      <c r="AH178" s="257"/>
      <c r="AI178" s="257"/>
      <c r="AJ178" s="257"/>
      <c r="AK178" s="257"/>
      <c r="AL178" s="257"/>
      <c r="AM178" s="257"/>
      <c r="AN178" s="257"/>
      <c r="AO178" s="257"/>
      <c r="AP178" s="257"/>
      <c r="AQ178" s="257"/>
      <c r="AR178" s="257"/>
      <c r="AS178" s="291"/>
      <c r="AT178" s="199"/>
      <c r="AU178" s="199"/>
      <c r="AV178" s="199"/>
      <c r="AW178" s="199"/>
    </row>
    <row r="179" spans="7:49" ht="14.25">
      <c r="G179" s="199"/>
      <c r="H179" s="199"/>
      <c r="I179" s="199"/>
      <c r="J179" s="1074"/>
      <c r="K179" s="1075"/>
      <c r="L179" s="1075"/>
      <c r="M179" s="1076"/>
      <c r="N179" s="257"/>
      <c r="O179" s="257"/>
      <c r="P179" s="257"/>
      <c r="Q179" s="292" t="s">
        <v>2012</v>
      </c>
      <c r="R179" s="257"/>
      <c r="S179" s="257"/>
      <c r="T179" s="292" t="str">
        <f>$E$4</f>
        <v>全国高等学校剣道大会個人戦都予選</v>
      </c>
      <c r="U179" s="257"/>
      <c r="V179" s="257"/>
      <c r="W179" s="257"/>
      <c r="X179" s="257"/>
      <c r="Y179" s="257"/>
      <c r="Z179" s="257"/>
      <c r="AA179" s="257"/>
      <c r="AB179" s="257"/>
      <c r="AC179" s="257"/>
      <c r="AD179" s="257"/>
      <c r="AE179" s="257"/>
      <c r="AF179" s="257"/>
      <c r="AG179" s="257"/>
      <c r="AH179" s="257"/>
      <c r="AI179" s="257"/>
      <c r="AJ179" s="257"/>
      <c r="AK179" s="257"/>
      <c r="AL179" s="257"/>
      <c r="AM179" s="257"/>
      <c r="AN179" s="257"/>
      <c r="AO179" s="257"/>
      <c r="AP179" s="257"/>
      <c r="AQ179" s="257"/>
      <c r="AR179" s="257"/>
      <c r="AS179" s="291"/>
      <c r="AT179" s="199"/>
      <c r="AU179" s="199"/>
      <c r="AV179" s="199"/>
      <c r="AW179" s="199"/>
    </row>
    <row r="180" spans="7:49" ht="14.25">
      <c r="G180" s="199"/>
      <c r="H180" s="199"/>
      <c r="I180" s="199"/>
      <c r="J180" s="1074"/>
      <c r="K180" s="1075"/>
      <c r="L180" s="1075"/>
      <c r="M180" s="1076"/>
      <c r="N180" s="257"/>
      <c r="O180" s="257"/>
      <c r="P180" s="292" t="s">
        <v>2089</v>
      </c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  <c r="AA180" s="257"/>
      <c r="AB180" s="257"/>
      <c r="AC180" s="257"/>
      <c r="AD180" s="257"/>
      <c r="AE180" s="257"/>
      <c r="AF180" s="257"/>
      <c r="AG180" s="257"/>
      <c r="AH180" s="257"/>
      <c r="AI180" s="257"/>
      <c r="AJ180" s="257"/>
      <c r="AK180" s="257"/>
      <c r="AL180" s="257"/>
      <c r="AM180" s="257"/>
      <c r="AN180" s="257"/>
      <c r="AO180" s="257"/>
      <c r="AP180" s="257"/>
      <c r="AQ180" s="257"/>
      <c r="AR180" s="257"/>
      <c r="AS180" s="291"/>
      <c r="AT180" s="199"/>
      <c r="AU180" s="199"/>
      <c r="AV180" s="199"/>
      <c r="AW180" s="199"/>
    </row>
    <row r="181" spans="7:49">
      <c r="G181" s="199"/>
      <c r="H181" s="199"/>
      <c r="I181" s="199"/>
      <c r="J181" s="1074"/>
      <c r="K181" s="1075"/>
      <c r="L181" s="1075"/>
      <c r="M181" s="1076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  <c r="AA181" s="257"/>
      <c r="AB181" s="257"/>
      <c r="AC181" s="257"/>
      <c r="AD181" s="257"/>
      <c r="AE181" s="257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91"/>
      <c r="AT181" s="199"/>
      <c r="AU181" s="199"/>
      <c r="AV181" s="199"/>
      <c r="AW181" s="199"/>
    </row>
    <row r="182" spans="7:49">
      <c r="G182" s="199"/>
      <c r="H182" s="199"/>
      <c r="I182" s="199"/>
      <c r="J182" s="1074"/>
      <c r="K182" s="1075"/>
      <c r="L182" s="1075"/>
      <c r="M182" s="1076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1081" t="s">
        <v>1</v>
      </c>
      <c r="Z182" s="1081"/>
      <c r="AA182" s="1081"/>
      <c r="AB182" s="1081"/>
      <c r="AC182" s="1081"/>
      <c r="AD182" s="1081"/>
      <c r="AE182" s="1081"/>
      <c r="AF182" s="1081"/>
      <c r="AG182" s="1081"/>
      <c r="AH182" s="1081"/>
      <c r="AI182" s="1081"/>
      <c r="AJ182" s="1081"/>
      <c r="AK182" s="1081"/>
      <c r="AL182" s="1081"/>
      <c r="AM182" s="1081"/>
      <c r="AN182" s="1081"/>
      <c r="AO182" s="257"/>
      <c r="AP182" s="257"/>
      <c r="AQ182" s="257"/>
      <c r="AR182" s="257"/>
      <c r="AS182" s="291"/>
      <c r="AT182" s="199"/>
      <c r="AU182" s="199"/>
      <c r="AV182" s="199"/>
      <c r="AW182" s="199"/>
    </row>
    <row r="183" spans="7:49">
      <c r="G183" s="199"/>
      <c r="H183" s="199"/>
      <c r="I183" s="199"/>
      <c r="J183" s="1074"/>
      <c r="K183" s="1075"/>
      <c r="L183" s="1075"/>
      <c r="M183" s="1076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199"/>
      <c r="Z183" s="257"/>
      <c r="AA183" s="257"/>
      <c r="AB183" s="199"/>
      <c r="AC183" s="257"/>
      <c r="AD183" s="1081" t="s">
        <v>2083</v>
      </c>
      <c r="AE183" s="1006"/>
      <c r="AF183" s="1006"/>
      <c r="AG183" s="1006"/>
      <c r="AH183" s="1006"/>
      <c r="AI183" s="1006"/>
      <c r="AJ183" s="1006"/>
      <c r="AK183" s="1006"/>
      <c r="AL183" s="1006"/>
      <c r="AM183" s="1006"/>
      <c r="AN183" s="1006"/>
      <c r="AO183" s="257"/>
      <c r="AP183" s="257" t="s">
        <v>13</v>
      </c>
      <c r="AQ183" s="257"/>
      <c r="AR183" s="257"/>
      <c r="AS183" s="291"/>
      <c r="AT183" s="199"/>
      <c r="AU183" s="199"/>
      <c r="AV183" s="199"/>
      <c r="AW183" s="199"/>
    </row>
    <row r="184" spans="7:49">
      <c r="G184" s="199"/>
      <c r="H184" s="199"/>
      <c r="I184" s="199"/>
      <c r="J184" s="1074"/>
      <c r="K184" s="1075"/>
      <c r="L184" s="1075"/>
      <c r="M184" s="1076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199"/>
      <c r="Z184" s="257"/>
      <c r="AA184" s="257"/>
      <c r="AB184" s="257"/>
      <c r="AC184" s="199"/>
      <c r="AD184" s="1081" t="s">
        <v>28</v>
      </c>
      <c r="AE184" s="1081"/>
      <c r="AF184" s="1081"/>
      <c r="AG184" s="1081"/>
      <c r="AH184" s="1081"/>
      <c r="AI184" s="1081"/>
      <c r="AJ184" s="1081"/>
      <c r="AK184" s="1081"/>
      <c r="AL184" s="1081"/>
      <c r="AM184" s="1081"/>
      <c r="AN184" s="1081"/>
      <c r="AO184" s="257"/>
      <c r="AP184" s="257" t="s">
        <v>13</v>
      </c>
      <c r="AQ184" s="257"/>
      <c r="AR184" s="257"/>
      <c r="AS184" s="291"/>
      <c r="AT184" s="199"/>
      <c r="AU184" s="199"/>
      <c r="AV184" s="199"/>
      <c r="AW184" s="199"/>
    </row>
    <row r="185" spans="7:49">
      <c r="G185" s="199"/>
      <c r="H185" s="199"/>
      <c r="I185" s="199"/>
      <c r="J185" s="1077"/>
      <c r="K185" s="1078"/>
      <c r="L185" s="1078"/>
      <c r="M185" s="1079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A185" s="263"/>
      <c r="AB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73"/>
      <c r="AT185" s="199"/>
      <c r="AU185" s="199"/>
      <c r="AV185" s="199"/>
      <c r="AW185" s="199"/>
    </row>
    <row r="186" spans="7:49"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</row>
    <row r="187" spans="7:49"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  <c r="X187" s="199"/>
      <c r="Y187" s="199"/>
      <c r="Z187" s="199"/>
      <c r="AA187" s="199"/>
      <c r="AB187" s="199"/>
      <c r="AC187" s="199"/>
      <c r="AD187" s="199"/>
      <c r="AE187" s="199"/>
      <c r="AF187" s="199"/>
      <c r="AG187" s="199"/>
      <c r="AH187" s="199"/>
      <c r="AI187" s="199"/>
      <c r="AJ187" s="199"/>
      <c r="AK187" s="199"/>
      <c r="AL187" s="199"/>
      <c r="AM187" s="199"/>
      <c r="AN187" s="199"/>
      <c r="AO187" s="199"/>
      <c r="AP187" s="199"/>
      <c r="AQ187" s="199"/>
      <c r="AR187" s="199"/>
      <c r="AS187" s="199"/>
      <c r="AT187" s="199"/>
      <c r="AU187" s="199"/>
      <c r="AV187" s="199"/>
      <c r="AW187" s="199"/>
    </row>
    <row r="188" spans="7:49" ht="14.25"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  <c r="Y188" s="199"/>
      <c r="Z188" s="199"/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1178" t="str">
        <f>$F$4</f>
        <v>④</v>
      </c>
      <c r="AM188" s="1178"/>
      <c r="AN188" s="205" t="s">
        <v>2097</v>
      </c>
      <c r="AO188" s="199"/>
      <c r="AP188" s="199"/>
      <c r="AQ188" s="199"/>
      <c r="AR188" s="199"/>
      <c r="AS188" s="199"/>
      <c r="AT188" s="199"/>
      <c r="AU188" s="199"/>
      <c r="AV188" s="199"/>
      <c r="AW188" s="199"/>
    </row>
    <row r="189" spans="7:49">
      <c r="G189" s="1067" t="s">
        <v>5</v>
      </c>
      <c r="H189" s="1067"/>
      <c r="I189" s="1067"/>
      <c r="J189" s="1067"/>
      <c r="K189" s="1067"/>
      <c r="L189" s="1067"/>
      <c r="M189" s="1067"/>
      <c r="N189" s="1067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199"/>
      <c r="Z189" s="199"/>
      <c r="AA189" s="199"/>
      <c r="AB189" s="199"/>
      <c r="AC189" s="199"/>
      <c r="AD189" s="199"/>
      <c r="AE189" s="199"/>
      <c r="AF189" s="199"/>
      <c r="AG189" s="199"/>
      <c r="AH189" s="199"/>
      <c r="AI189" s="199"/>
      <c r="AJ189" s="199"/>
      <c r="AK189" s="199"/>
      <c r="AL189" s="199"/>
      <c r="AM189" s="199"/>
      <c r="AN189" s="199"/>
      <c r="AO189" s="199"/>
      <c r="AP189" s="199"/>
      <c r="AQ189" s="199"/>
      <c r="AR189" s="199"/>
      <c r="AS189" s="199"/>
      <c r="AT189" s="199"/>
      <c r="AU189" s="199"/>
      <c r="AV189" s="199"/>
      <c r="AW189" s="199"/>
    </row>
    <row r="190" spans="7:49">
      <c r="G190" s="1061">
        <f>基本情報入力!$B$3</f>
        <v>0</v>
      </c>
      <c r="H190" s="1062"/>
      <c r="I190" s="1062"/>
      <c r="J190" s="1068" t="s">
        <v>6</v>
      </c>
      <c r="K190" s="1062">
        <f>基本情報入力!$D$3</f>
        <v>0</v>
      </c>
      <c r="L190" s="1062"/>
      <c r="M190" s="1062"/>
      <c r="N190" s="1065"/>
      <c r="O190" s="199"/>
      <c r="P190" s="199"/>
      <c r="Q190" s="199"/>
      <c r="R190" s="199"/>
      <c r="S190" s="199"/>
      <c r="T190" s="199"/>
      <c r="U190" s="199"/>
      <c r="V190" s="1007" t="s">
        <v>8</v>
      </c>
      <c r="W190" s="1007"/>
      <c r="X190" s="1007"/>
      <c r="Y190" s="1070">
        <f>$E$6</f>
        <v>5</v>
      </c>
      <c r="Z190" s="1070"/>
      <c r="AA190" s="199" t="s">
        <v>3</v>
      </c>
      <c r="AB190" s="1070">
        <f>$E$7</f>
        <v>12</v>
      </c>
      <c r="AC190" s="1070"/>
      <c r="AD190" s="199" t="s">
        <v>4</v>
      </c>
      <c r="AE190" s="458" t="s">
        <v>1872</v>
      </c>
      <c r="AF190" s="463" t="str">
        <f>$E$8</f>
        <v>木</v>
      </c>
      <c r="AG190" s="199" t="s">
        <v>1873</v>
      </c>
      <c r="AH190" s="1007" t="s">
        <v>1874</v>
      </c>
      <c r="AI190" s="1007"/>
      <c r="AJ190" s="1007"/>
      <c r="AK190" s="1007"/>
      <c r="AL190" s="1007"/>
      <c r="AM190" s="1007"/>
      <c r="AN190" s="1007"/>
      <c r="AO190" s="1006"/>
      <c r="AP190" s="1006"/>
      <c r="AQ190" s="1006"/>
      <c r="AR190" s="1007" t="s">
        <v>9</v>
      </c>
      <c r="AS190" s="1007"/>
      <c r="AT190" s="1007"/>
      <c r="AU190" s="1007"/>
      <c r="AV190" s="1007"/>
      <c r="AW190" s="199"/>
    </row>
    <row r="191" spans="7:49">
      <c r="G191" s="1063"/>
      <c r="H191" s="1064"/>
      <c r="I191" s="1064"/>
      <c r="J191" s="1069"/>
      <c r="K191" s="1064"/>
      <c r="L191" s="1064"/>
      <c r="M191" s="1064"/>
      <c r="N191" s="1066"/>
      <c r="O191" s="199"/>
      <c r="P191" s="199"/>
      <c r="Q191" s="199"/>
      <c r="R191" s="199"/>
      <c r="S191" s="199"/>
      <c r="T191" s="199"/>
      <c r="U191" s="199"/>
      <c r="V191" s="199"/>
      <c r="W191" s="199"/>
      <c r="X191" s="199"/>
      <c r="Y191" s="199"/>
      <c r="Z191" s="199"/>
      <c r="AA191" s="199"/>
      <c r="AB191" s="199"/>
      <c r="AC191" s="199"/>
      <c r="AD191" s="199"/>
      <c r="AE191" s="199"/>
      <c r="AF191" s="199"/>
      <c r="AG191" s="199"/>
      <c r="AH191" s="199"/>
      <c r="AI191" s="199"/>
      <c r="AJ191" s="199"/>
      <c r="AK191" s="199"/>
      <c r="AL191" s="199"/>
      <c r="AM191" s="199"/>
      <c r="AN191" s="199"/>
      <c r="AO191" s="199"/>
      <c r="AP191" s="199"/>
      <c r="AQ191" s="199"/>
      <c r="AR191" s="199"/>
      <c r="AS191" s="199"/>
      <c r="AT191" s="199"/>
      <c r="AU191" s="199"/>
      <c r="AV191" s="199"/>
      <c r="AW191" s="199"/>
    </row>
    <row r="192" spans="7:49">
      <c r="G192" s="199"/>
      <c r="H192" s="199"/>
      <c r="I192" s="199"/>
      <c r="J192" s="199"/>
      <c r="K192" s="199"/>
      <c r="L192" s="199"/>
      <c r="M192" s="199"/>
      <c r="N192" s="199"/>
      <c r="O192" s="199"/>
      <c r="P192" s="199"/>
      <c r="Q192" s="199"/>
      <c r="R192" s="199"/>
      <c r="S192" s="199"/>
      <c r="T192" s="199"/>
      <c r="U192" s="199"/>
      <c r="V192" s="199"/>
      <c r="W192" s="199"/>
      <c r="X192" s="199"/>
      <c r="Y192" s="199"/>
      <c r="Z192" s="199"/>
      <c r="AA192" s="199"/>
      <c r="AB192" s="199"/>
      <c r="AC192" s="199"/>
      <c r="AD192" s="199"/>
      <c r="AE192" s="199"/>
      <c r="AF192" s="199"/>
      <c r="AG192" s="199"/>
      <c r="AH192" s="199"/>
      <c r="AI192" s="199"/>
      <c r="AJ192" s="199"/>
      <c r="AK192" s="199"/>
      <c r="AL192" s="199"/>
      <c r="AM192" s="199"/>
      <c r="AN192" s="199"/>
      <c r="AO192" s="199"/>
      <c r="AP192" s="199"/>
      <c r="AQ192" s="199"/>
      <c r="AR192" s="199"/>
      <c r="AS192" s="199"/>
      <c r="AT192" s="199"/>
      <c r="AU192" s="199"/>
      <c r="AV192" s="199"/>
      <c r="AW192" s="199"/>
    </row>
    <row r="193" spans="1:49" ht="17.25">
      <c r="G193" s="199"/>
      <c r="H193" s="199"/>
      <c r="I193" s="199"/>
      <c r="J193" s="199"/>
      <c r="K193" s="199"/>
      <c r="L193" s="199"/>
      <c r="M193" s="199"/>
      <c r="N193" s="237" t="str">
        <f>$E$4</f>
        <v>全国高等学校剣道大会個人戦都予選</v>
      </c>
      <c r="O193" s="199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  <c r="AA193" s="270"/>
      <c r="AB193" s="270"/>
      <c r="AC193" s="270"/>
      <c r="AE193" s="199"/>
      <c r="AF193" s="199"/>
      <c r="AG193" s="199"/>
      <c r="AH193" s="199"/>
      <c r="AI193" s="237" t="s">
        <v>2014</v>
      </c>
      <c r="AJ193" s="199"/>
      <c r="AK193" s="199"/>
      <c r="AL193" s="199"/>
      <c r="AM193" s="199"/>
      <c r="AN193" s="199"/>
      <c r="AO193" s="199"/>
      <c r="AP193" s="199"/>
      <c r="AQ193" s="199"/>
      <c r="AR193" s="199"/>
      <c r="AS193" s="199"/>
      <c r="AT193" s="199"/>
      <c r="AU193" s="199"/>
      <c r="AV193" s="199"/>
      <c r="AW193" s="199"/>
    </row>
    <row r="194" spans="1:49">
      <c r="G194" s="199"/>
      <c r="H194" s="199"/>
      <c r="I194" s="199"/>
      <c r="J194" s="199"/>
      <c r="K194" s="199"/>
      <c r="L194" s="199"/>
      <c r="M194" s="199"/>
      <c r="N194" s="199"/>
      <c r="O194" s="199"/>
      <c r="P194" s="199"/>
      <c r="Q194" s="199"/>
      <c r="R194" s="199"/>
      <c r="S194" s="199"/>
      <c r="T194" s="199"/>
      <c r="U194" s="199"/>
      <c r="V194" s="199"/>
      <c r="W194" s="199"/>
      <c r="X194" s="199"/>
      <c r="Y194" s="199"/>
      <c r="Z194" s="199"/>
      <c r="AA194" s="199"/>
      <c r="AB194" s="199"/>
      <c r="AC194" s="199"/>
      <c r="AD194" s="199"/>
      <c r="AE194" s="199"/>
      <c r="AF194" s="199"/>
      <c r="AG194" s="199"/>
      <c r="AH194" s="199"/>
      <c r="AI194" s="199"/>
      <c r="AJ194" s="199"/>
      <c r="AK194" s="199"/>
      <c r="AL194" s="199"/>
      <c r="AM194" s="199"/>
      <c r="AN194" s="199"/>
      <c r="AO194" s="199"/>
      <c r="AP194" s="199"/>
      <c r="AQ194" s="199"/>
      <c r="AR194" s="199"/>
      <c r="AS194" s="199"/>
      <c r="AT194" s="199"/>
      <c r="AU194" s="199"/>
      <c r="AV194" s="199"/>
      <c r="AW194" s="199"/>
    </row>
    <row r="195" spans="1:49" ht="25.5" customHeight="1">
      <c r="G195" s="199"/>
      <c r="H195" s="199"/>
      <c r="I195" s="199"/>
      <c r="J195" s="199"/>
      <c r="K195" s="199"/>
      <c r="L195" s="1037" t="s">
        <v>10</v>
      </c>
      <c r="M195" s="1038"/>
      <c r="N195" s="1038"/>
      <c r="O195" s="1038"/>
      <c r="P195" s="1038"/>
      <c r="Q195" s="1038"/>
      <c r="R195" s="1039"/>
      <c r="S195" s="987" t="str">
        <f>基本情報入力!$B$5</f>
        <v/>
      </c>
      <c r="T195" s="996"/>
      <c r="U195" s="996"/>
      <c r="V195" s="996"/>
      <c r="W195" s="996"/>
      <c r="X195" s="996"/>
      <c r="Y195" s="996"/>
      <c r="Z195" s="996"/>
      <c r="AA195" s="996"/>
      <c r="AB195" s="996"/>
      <c r="AC195" s="996"/>
      <c r="AD195" s="996"/>
      <c r="AE195" s="996"/>
      <c r="AF195" s="996"/>
      <c r="AG195" s="996"/>
      <c r="AH195" s="996"/>
      <c r="AI195" s="996"/>
      <c r="AJ195" s="996"/>
      <c r="AK195" s="997"/>
      <c r="AL195" s="922" t="s">
        <v>11</v>
      </c>
      <c r="AM195" s="923"/>
      <c r="AN195" s="923"/>
      <c r="AO195" s="924"/>
      <c r="AP195" s="199"/>
      <c r="AQ195" s="199"/>
      <c r="AR195" s="199"/>
      <c r="AS195" s="199"/>
      <c r="AT195" s="199"/>
      <c r="AU195" s="199"/>
      <c r="AV195" s="199"/>
      <c r="AW195" s="199"/>
    </row>
    <row r="196" spans="1:49" ht="25.5" customHeight="1">
      <c r="G196" s="199"/>
      <c r="H196" s="199"/>
      <c r="I196" s="199"/>
      <c r="J196" s="199"/>
      <c r="K196" s="199"/>
      <c r="L196" s="1037" t="s">
        <v>12</v>
      </c>
      <c r="M196" s="1038"/>
      <c r="N196" s="1038"/>
      <c r="O196" s="1038"/>
      <c r="P196" s="1038"/>
      <c r="Q196" s="1038"/>
      <c r="R196" s="1039"/>
      <c r="S196" s="987">
        <f>基本情報入力!$B$9</f>
        <v>0</v>
      </c>
      <c r="T196" s="996"/>
      <c r="U196" s="996"/>
      <c r="V196" s="996"/>
      <c r="W196" s="996"/>
      <c r="X196" s="996"/>
      <c r="Y196" s="996"/>
      <c r="Z196" s="996"/>
      <c r="AA196" s="996"/>
      <c r="AB196" s="996"/>
      <c r="AC196" s="996"/>
      <c r="AD196" s="996"/>
      <c r="AE196" s="996"/>
      <c r="AF196" s="996"/>
      <c r="AG196" s="996"/>
      <c r="AH196" s="996"/>
      <c r="AI196" s="996"/>
      <c r="AJ196" s="996"/>
      <c r="AK196" s="997"/>
      <c r="AL196" s="925"/>
      <c r="AM196" s="912"/>
      <c r="AN196" s="912"/>
      <c r="AO196" s="911"/>
      <c r="AP196" s="199"/>
      <c r="AQ196" s="199"/>
      <c r="AR196" s="199"/>
      <c r="AS196" s="199"/>
      <c r="AT196" s="199"/>
      <c r="AU196" s="199"/>
      <c r="AV196" s="199"/>
      <c r="AW196" s="199"/>
    </row>
    <row r="197" spans="1:49" ht="25.5" customHeight="1">
      <c r="G197" s="199"/>
      <c r="H197" s="199"/>
      <c r="I197" s="199"/>
      <c r="J197" s="199"/>
      <c r="K197" s="199"/>
      <c r="L197" s="1037" t="s">
        <v>1802</v>
      </c>
      <c r="M197" s="1038"/>
      <c r="N197" s="1038"/>
      <c r="O197" s="1038"/>
      <c r="P197" s="1038"/>
      <c r="Q197" s="1038"/>
      <c r="R197" s="1039"/>
      <c r="S197" s="987">
        <f>基本情報入力!$E$12</f>
        <v>0</v>
      </c>
      <c r="T197" s="996"/>
      <c r="U197" s="996"/>
      <c r="V197" s="996"/>
      <c r="W197" s="996"/>
      <c r="X197" s="996">
        <f>基本情報入力!$B$12</f>
        <v>0</v>
      </c>
      <c r="Y197" s="996"/>
      <c r="Z197" s="996"/>
      <c r="AA197" s="996"/>
      <c r="AB197" s="996"/>
      <c r="AC197" s="996"/>
      <c r="AD197" s="996"/>
      <c r="AE197" s="996"/>
      <c r="AF197" s="996"/>
      <c r="AG197" s="996"/>
      <c r="AH197" s="996"/>
      <c r="AI197" s="996"/>
      <c r="AJ197" s="996"/>
      <c r="AK197" s="996"/>
      <c r="AL197" s="996"/>
      <c r="AM197" s="196" t="s">
        <v>13</v>
      </c>
      <c r="AN197" s="196"/>
      <c r="AO197" s="197"/>
      <c r="AP197" s="199"/>
      <c r="AQ197" s="199"/>
      <c r="AR197" s="199"/>
      <c r="AS197" s="199"/>
      <c r="AT197" s="199"/>
      <c r="AU197" s="199"/>
      <c r="AV197" s="199"/>
      <c r="AW197" s="199"/>
    </row>
    <row r="198" spans="1:49" ht="25.5" customHeight="1">
      <c r="G198" s="199"/>
      <c r="H198" s="199"/>
      <c r="I198" s="199"/>
      <c r="J198" s="199"/>
      <c r="K198" s="199"/>
      <c r="L198" s="1091" t="s">
        <v>14</v>
      </c>
      <c r="M198" s="1092"/>
      <c r="N198" s="1092"/>
      <c r="O198" s="1092"/>
      <c r="P198" s="1092"/>
      <c r="Q198" s="1092"/>
      <c r="R198" s="1093"/>
      <c r="S198" s="987">
        <f>基本情報入力!$I$15</f>
        <v>0</v>
      </c>
      <c r="T198" s="996"/>
      <c r="U198" s="996"/>
      <c r="V198" s="996"/>
      <c r="W198" s="996"/>
      <c r="X198" s="996">
        <f>基本情報入力!$F$15</f>
        <v>0</v>
      </c>
      <c r="Y198" s="996"/>
      <c r="Z198" s="996"/>
      <c r="AA198" s="996"/>
      <c r="AB198" s="996"/>
      <c r="AC198" s="996"/>
      <c r="AD198" s="996"/>
      <c r="AE198" s="996"/>
      <c r="AF198" s="996"/>
      <c r="AG198" s="996"/>
      <c r="AH198" s="996"/>
      <c r="AI198" s="996"/>
      <c r="AJ198" s="996"/>
      <c r="AK198" s="996"/>
      <c r="AL198" s="996"/>
      <c r="AM198" s="272" t="s">
        <v>13</v>
      </c>
      <c r="AN198" s="263"/>
      <c r="AO198" s="273"/>
      <c r="AP198" s="199"/>
      <c r="AQ198" s="199"/>
      <c r="AR198" s="199"/>
      <c r="AS198" s="199"/>
      <c r="AT198" s="199"/>
      <c r="AU198" s="199"/>
      <c r="AV198" s="199"/>
      <c r="AW198" s="199"/>
    </row>
    <row r="199" spans="1:49" ht="25.5" customHeight="1" thickBot="1">
      <c r="G199" s="199"/>
      <c r="H199" s="199"/>
      <c r="I199" s="199"/>
      <c r="J199" s="199"/>
      <c r="K199" s="199"/>
      <c r="L199" s="1091" t="s">
        <v>2066</v>
      </c>
      <c r="M199" s="1092"/>
      <c r="N199" s="1092"/>
      <c r="O199" s="1092"/>
      <c r="P199" s="1092"/>
      <c r="Q199" s="1092"/>
      <c r="R199" s="1093"/>
      <c r="S199" s="987">
        <f>基本情報入力!$F$18</f>
        <v>0</v>
      </c>
      <c r="T199" s="996"/>
      <c r="U199" s="996"/>
      <c r="V199" s="996"/>
      <c r="W199" s="996"/>
      <c r="X199" s="996"/>
      <c r="Y199" s="996"/>
      <c r="Z199" s="996"/>
      <c r="AA199" s="996"/>
      <c r="AB199" s="996"/>
      <c r="AC199" s="996"/>
      <c r="AD199" s="996"/>
      <c r="AE199" s="996"/>
      <c r="AF199" s="996"/>
      <c r="AG199" s="996"/>
      <c r="AH199" s="996"/>
      <c r="AI199" s="996"/>
      <c r="AJ199" s="996"/>
      <c r="AK199" s="996"/>
      <c r="AL199" s="263"/>
      <c r="AM199" s="272"/>
      <c r="AN199" s="263"/>
      <c r="AO199" s="273"/>
      <c r="AP199" s="199"/>
      <c r="AQ199" s="199"/>
      <c r="AR199" s="199"/>
      <c r="AS199" s="199"/>
      <c r="AT199" s="199"/>
      <c r="AU199" s="199"/>
      <c r="AV199" s="199"/>
      <c r="AW199" s="199"/>
    </row>
    <row r="200" spans="1:49" ht="25.5" customHeight="1">
      <c r="A200" s="1365" t="s">
        <v>2766</v>
      </c>
      <c r="B200" s="1366"/>
      <c r="C200" s="1366"/>
      <c r="D200" s="1366"/>
      <c r="E200" s="1367"/>
      <c r="G200" s="199"/>
      <c r="H200" s="199"/>
      <c r="I200" s="199"/>
      <c r="J200" s="199"/>
      <c r="K200" s="199"/>
      <c r="L200" s="199" t="s">
        <v>17</v>
      </c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  <c r="Z200" s="199"/>
      <c r="AA200" s="199"/>
      <c r="AB200" s="199"/>
      <c r="AC200" s="199"/>
      <c r="AD200" s="199"/>
      <c r="AE200" s="199"/>
      <c r="AF200" s="199"/>
      <c r="AG200" s="199"/>
      <c r="AH200" s="199"/>
      <c r="AI200" s="199"/>
      <c r="AJ200" s="199"/>
      <c r="AK200" s="199"/>
      <c r="AL200" s="199"/>
      <c r="AM200" s="199"/>
      <c r="AN200" s="199"/>
      <c r="AO200" s="199"/>
      <c r="AP200" s="199"/>
      <c r="AQ200" s="199"/>
      <c r="AR200" s="199"/>
      <c r="AS200" s="199"/>
      <c r="AT200" s="199"/>
      <c r="AU200" s="199"/>
      <c r="AV200" s="199"/>
      <c r="AW200" s="199"/>
    </row>
    <row r="201" spans="1:49" ht="14.25" thickBot="1">
      <c r="A201" s="1368"/>
      <c r="B201" s="1369"/>
      <c r="C201" s="1369"/>
      <c r="D201" s="1369"/>
      <c r="E201" s="1370"/>
      <c r="G201" s="199"/>
      <c r="H201" s="199"/>
      <c r="I201" s="199"/>
      <c r="J201" s="199"/>
      <c r="K201" s="199"/>
      <c r="L201" s="199"/>
      <c r="M201" s="199"/>
      <c r="N201" s="199"/>
      <c r="O201" s="199"/>
      <c r="P201" s="199"/>
      <c r="Q201" s="199"/>
      <c r="R201" s="199"/>
      <c r="S201" s="199"/>
      <c r="T201" s="199"/>
      <c r="U201" s="199"/>
      <c r="V201" s="199"/>
      <c r="W201" s="199"/>
      <c r="X201" s="199"/>
      <c r="Y201" s="199"/>
      <c r="Z201" s="199"/>
      <c r="AA201" s="199"/>
      <c r="AB201" s="199"/>
      <c r="AC201" s="199"/>
      <c r="AD201" s="199"/>
      <c r="AE201" s="199"/>
      <c r="AF201" s="199"/>
      <c r="AG201" s="199"/>
      <c r="AH201" s="199"/>
      <c r="AI201" s="199"/>
      <c r="AJ201" s="199"/>
      <c r="AK201" s="199"/>
      <c r="AL201" s="199"/>
      <c r="AM201" s="199"/>
      <c r="AN201" s="199"/>
      <c r="AO201" s="199"/>
      <c r="AP201" s="199"/>
      <c r="AQ201" s="199"/>
      <c r="AR201" s="199"/>
      <c r="AS201" s="199"/>
      <c r="AT201" s="199"/>
      <c r="AU201" s="199"/>
      <c r="AV201" s="199"/>
      <c r="AW201" s="199"/>
    </row>
    <row r="202" spans="1:49" ht="21.75" customHeight="1">
      <c r="A202" s="359" t="s">
        <v>2650</v>
      </c>
      <c r="B202" s="1361" t="s">
        <v>19</v>
      </c>
      <c r="C202" s="360"/>
      <c r="D202" s="360"/>
      <c r="E202" s="1363" t="s">
        <v>24</v>
      </c>
      <c r="G202" s="1094" t="s">
        <v>2092</v>
      </c>
      <c r="H202" s="1095"/>
      <c r="I202" s="1281"/>
      <c r="J202" s="1315"/>
      <c r="K202" s="922" t="s">
        <v>2069</v>
      </c>
      <c r="L202" s="924"/>
      <c r="M202" s="922" t="s">
        <v>2070</v>
      </c>
      <c r="N202" s="927"/>
      <c r="O202" s="927"/>
      <c r="P202" s="927"/>
      <c r="Q202" s="927"/>
      <c r="R202" s="927"/>
      <c r="S202" s="927"/>
      <c r="T202" s="927"/>
      <c r="U202" s="927"/>
      <c r="V202" s="928"/>
      <c r="W202" s="922" t="s">
        <v>1966</v>
      </c>
      <c r="X202" s="923"/>
      <c r="Y202" s="923"/>
      <c r="Z202" s="923"/>
      <c r="AA202" s="923"/>
      <c r="AB202" s="923"/>
      <c r="AC202" s="923"/>
      <c r="AD202" s="924"/>
      <c r="AE202" s="922" t="s">
        <v>21</v>
      </c>
      <c r="AF202" s="923"/>
      <c r="AG202" s="924"/>
      <c r="AH202" s="922" t="s">
        <v>2071</v>
      </c>
      <c r="AI202" s="923"/>
      <c r="AJ202" s="924"/>
      <c r="AK202" s="922" t="s">
        <v>2072</v>
      </c>
      <c r="AL202" s="923"/>
      <c r="AM202" s="923"/>
      <c r="AN202" s="1083" t="s">
        <v>24</v>
      </c>
      <c r="AO202" s="1084"/>
      <c r="AP202" s="1084"/>
      <c r="AQ202" s="1084"/>
      <c r="AR202" s="1084"/>
      <c r="AS202" s="1084"/>
      <c r="AT202" s="1084"/>
      <c r="AU202" s="1084"/>
      <c r="AV202" s="257"/>
      <c r="AW202" s="257"/>
    </row>
    <row r="203" spans="1:49" ht="18" customHeight="1" thickBot="1">
      <c r="A203" s="361" t="s">
        <v>2649</v>
      </c>
      <c r="B203" s="1362"/>
      <c r="C203" s="362" t="s">
        <v>1930</v>
      </c>
      <c r="D203" s="363" t="s">
        <v>22</v>
      </c>
      <c r="E203" s="1364"/>
      <c r="G203" s="1096"/>
      <c r="H203" s="1097"/>
      <c r="I203" s="1229"/>
      <c r="J203" s="1356"/>
      <c r="K203" s="1085" t="s">
        <v>2074</v>
      </c>
      <c r="L203" s="1087"/>
      <c r="M203" s="1101"/>
      <c r="N203" s="1102"/>
      <c r="O203" s="1102"/>
      <c r="P203" s="1102"/>
      <c r="Q203" s="1102"/>
      <c r="R203" s="1102"/>
      <c r="S203" s="1102"/>
      <c r="T203" s="1102"/>
      <c r="U203" s="1102"/>
      <c r="V203" s="1103"/>
      <c r="W203" s="925"/>
      <c r="X203" s="912"/>
      <c r="Y203" s="912"/>
      <c r="Z203" s="912"/>
      <c r="AA203" s="912"/>
      <c r="AB203" s="912"/>
      <c r="AC203" s="912"/>
      <c r="AD203" s="911"/>
      <c r="AE203" s="1104"/>
      <c r="AF203" s="1088"/>
      <c r="AG203" s="1087"/>
      <c r="AH203" s="1104"/>
      <c r="AI203" s="1088"/>
      <c r="AJ203" s="1087"/>
      <c r="AK203" s="1085" t="s">
        <v>25</v>
      </c>
      <c r="AL203" s="1088"/>
      <c r="AM203" s="1088"/>
      <c r="AN203" s="1089" t="s">
        <v>2075</v>
      </c>
      <c r="AO203" s="1090"/>
      <c r="AP203" s="1090"/>
      <c r="AQ203" s="1090"/>
      <c r="AR203" s="1090"/>
      <c r="AS203" s="1090"/>
      <c r="AT203" s="1090"/>
      <c r="AU203" s="1090"/>
      <c r="AV203" s="257"/>
      <c r="AW203" s="257"/>
    </row>
    <row r="204" spans="1:49" ht="18" customHeight="1">
      <c r="A204" s="1340"/>
      <c r="B204" s="1017"/>
      <c r="C204" s="1017" t="e">
        <f>VLOOKUP(B204,生徒情報入力!$A$9:$AD$158,29)</f>
        <v>#N/A</v>
      </c>
      <c r="D204" s="1019" t="e">
        <f t="shared" ref="D204:D211" si="23">DATEDIF(C204,$D$13,"y")</f>
        <v>#N/A</v>
      </c>
      <c r="E204" s="1019"/>
      <c r="G204" s="1096"/>
      <c r="H204" s="1097"/>
      <c r="I204" s="1341" t="str">
        <f>IF(COUNTA(B$204:B$211)&lt;4,"",A204)</f>
        <v/>
      </c>
      <c r="J204" s="1342"/>
      <c r="K204" s="1033" t="str">
        <f>IF(B204="","",B204)</f>
        <v/>
      </c>
      <c r="L204" s="1034"/>
      <c r="M204" s="281"/>
      <c r="N204" s="1028" t="str">
        <f>IF(B204="","",VLOOKUP(B204,生徒情報入力!$A$9:$AD$158,5))</f>
        <v/>
      </c>
      <c r="O204" s="1028"/>
      <c r="P204" s="1028"/>
      <c r="Q204" s="1028"/>
      <c r="R204" s="1028"/>
      <c r="S204" s="1028"/>
      <c r="T204" s="1028"/>
      <c r="U204" s="1028"/>
      <c r="V204" s="310"/>
      <c r="W204" s="1021" t="str">
        <f>IF(B204="","",基本情報入力!$I$5)</f>
        <v/>
      </c>
      <c r="X204" s="1022"/>
      <c r="Y204" s="1022"/>
      <c r="Z204" s="1022"/>
      <c r="AA204" s="1022"/>
      <c r="AB204" s="1022"/>
      <c r="AC204" s="1022"/>
      <c r="AD204" s="1023"/>
      <c r="AE204" s="1027" t="str">
        <f>IF(B204="","",VLOOKUP(B204,生徒情報入力!$A$9:$AD$158,11))</f>
        <v/>
      </c>
      <c r="AF204" s="1028"/>
      <c r="AG204" s="1029"/>
      <c r="AH204" s="1027" t="str">
        <f>IF(B204="","",D204)</f>
        <v/>
      </c>
      <c r="AI204" s="1028"/>
      <c r="AJ204" s="1029"/>
      <c r="AK204" s="1027" t="str">
        <f>IF(B204="","",VLOOKUP(B204,生徒情報入力!$A$9:$AD$158,12))</f>
        <v/>
      </c>
      <c r="AL204" s="1028"/>
      <c r="AM204" s="1029"/>
      <c r="AN204" s="1059" t="str">
        <f>IF(E204="","",E204)</f>
        <v/>
      </c>
      <c r="AO204" s="1060"/>
      <c r="AP204" s="1060"/>
      <c r="AQ204" s="1060"/>
      <c r="AR204" s="1060"/>
      <c r="AS204" s="1060"/>
      <c r="AT204" s="1060"/>
      <c r="AU204" s="1060"/>
      <c r="AV204" s="1057" t="s">
        <v>2085</v>
      </c>
      <c r="AW204" s="1058"/>
    </row>
    <row r="205" spans="1:49" ht="18" customHeight="1">
      <c r="A205" s="1340"/>
      <c r="B205" s="1018"/>
      <c r="C205" s="1018" t="e">
        <f>VLOOKUP(B205,生徒情報入力!$A$9:$AD$158,29)</f>
        <v>#N/A</v>
      </c>
      <c r="D205" s="1020" t="e">
        <f t="shared" si="23"/>
        <v>#N/A</v>
      </c>
      <c r="E205" s="1020"/>
      <c r="G205" s="1096"/>
      <c r="H205" s="1097"/>
      <c r="I205" s="1343"/>
      <c r="J205" s="1344"/>
      <c r="K205" s="1035"/>
      <c r="L205" s="1036"/>
      <c r="M205" s="311"/>
      <c r="N205" s="1031"/>
      <c r="O205" s="1031"/>
      <c r="P205" s="1031"/>
      <c r="Q205" s="1031"/>
      <c r="R205" s="1031"/>
      <c r="S205" s="1031"/>
      <c r="T205" s="1031"/>
      <c r="U205" s="1031"/>
      <c r="V205" s="312"/>
      <c r="W205" s="1024"/>
      <c r="X205" s="1025"/>
      <c r="Y205" s="1025"/>
      <c r="Z205" s="1025"/>
      <c r="AA205" s="1025"/>
      <c r="AB205" s="1025"/>
      <c r="AC205" s="1025"/>
      <c r="AD205" s="1026"/>
      <c r="AE205" s="1030"/>
      <c r="AF205" s="1031"/>
      <c r="AG205" s="1032"/>
      <c r="AH205" s="1030"/>
      <c r="AI205" s="1031"/>
      <c r="AJ205" s="1032"/>
      <c r="AK205" s="1030"/>
      <c r="AL205" s="1031"/>
      <c r="AM205" s="1032"/>
      <c r="AN205" s="1059"/>
      <c r="AO205" s="1060"/>
      <c r="AP205" s="1060"/>
      <c r="AQ205" s="1060"/>
      <c r="AR205" s="1060"/>
      <c r="AS205" s="1060"/>
      <c r="AT205" s="1060"/>
      <c r="AU205" s="1060"/>
      <c r="AV205" s="1057"/>
      <c r="AW205" s="1058"/>
    </row>
    <row r="206" spans="1:49" ht="18" customHeight="1">
      <c r="A206" s="1340"/>
      <c r="B206" s="1017"/>
      <c r="C206" s="1017" t="e">
        <f>VLOOKUP(B206,生徒情報入力!$A$9:$AD$158,29)</f>
        <v>#N/A</v>
      </c>
      <c r="D206" s="1019" t="e">
        <f t="shared" si="23"/>
        <v>#N/A</v>
      </c>
      <c r="E206" s="1019"/>
      <c r="G206" s="1096"/>
      <c r="H206" s="1097"/>
      <c r="I206" s="1341" t="str">
        <f>IF(COUNTA(B$204:B$211)&lt;4,"",A206)</f>
        <v/>
      </c>
      <c r="J206" s="1342"/>
      <c r="K206" s="1033" t="str">
        <f t="shared" ref="K206" si="24">IF(B206="","",B206)</f>
        <v/>
      </c>
      <c r="L206" s="1034"/>
      <c r="M206" s="281"/>
      <c r="N206" s="1028" t="str">
        <f>IF(B206="","",VLOOKUP(B206,生徒情報入力!$A$9:$AD$158,5))</f>
        <v/>
      </c>
      <c r="O206" s="1028"/>
      <c r="P206" s="1028"/>
      <c r="Q206" s="1028"/>
      <c r="R206" s="1028"/>
      <c r="S206" s="1028"/>
      <c r="T206" s="1028"/>
      <c r="U206" s="1028"/>
      <c r="V206" s="310"/>
      <c r="W206" s="1021" t="str">
        <f>IF(B206="","",基本情報入力!$I$5)</f>
        <v/>
      </c>
      <c r="X206" s="1022"/>
      <c r="Y206" s="1022"/>
      <c r="Z206" s="1022"/>
      <c r="AA206" s="1022"/>
      <c r="AB206" s="1022"/>
      <c r="AC206" s="1022"/>
      <c r="AD206" s="1023"/>
      <c r="AE206" s="1027" t="str">
        <f>IF(B206="","",VLOOKUP(B206,生徒情報入力!$A$9:$AD$158,11))</f>
        <v/>
      </c>
      <c r="AF206" s="1028"/>
      <c r="AG206" s="1029"/>
      <c r="AH206" s="1027" t="str">
        <f t="shared" ref="AH206" si="25">IF(B206="","",D206)</f>
        <v/>
      </c>
      <c r="AI206" s="1028"/>
      <c r="AJ206" s="1029"/>
      <c r="AK206" s="1027" t="str">
        <f>IF(B206="","",VLOOKUP(B206,生徒情報入力!$A$9:$AD$158,12))</f>
        <v/>
      </c>
      <c r="AL206" s="1028"/>
      <c r="AM206" s="1029"/>
      <c r="AN206" s="1059" t="str">
        <f t="shared" ref="AN206" si="26">IF(E206="","",E206)</f>
        <v/>
      </c>
      <c r="AO206" s="1060"/>
      <c r="AP206" s="1060"/>
      <c r="AQ206" s="1060"/>
      <c r="AR206" s="1060"/>
      <c r="AS206" s="1060"/>
      <c r="AT206" s="1060"/>
      <c r="AU206" s="1060"/>
      <c r="AV206" s="1057" t="s">
        <v>2085</v>
      </c>
      <c r="AW206" s="1058"/>
    </row>
    <row r="207" spans="1:49" ht="18" customHeight="1">
      <c r="A207" s="1340"/>
      <c r="B207" s="1018"/>
      <c r="C207" s="1018" t="e">
        <f>VLOOKUP(B207,生徒情報入力!$A$9:$AD$158,29)</f>
        <v>#N/A</v>
      </c>
      <c r="D207" s="1020" t="e">
        <f t="shared" si="23"/>
        <v>#N/A</v>
      </c>
      <c r="E207" s="1020"/>
      <c r="G207" s="1096"/>
      <c r="H207" s="1097"/>
      <c r="I207" s="1343"/>
      <c r="J207" s="1344"/>
      <c r="K207" s="1035"/>
      <c r="L207" s="1036"/>
      <c r="M207" s="311"/>
      <c r="N207" s="1031"/>
      <c r="O207" s="1031"/>
      <c r="P207" s="1031"/>
      <c r="Q207" s="1031"/>
      <c r="R207" s="1031"/>
      <c r="S207" s="1031"/>
      <c r="T207" s="1031"/>
      <c r="U207" s="1031"/>
      <c r="V207" s="312"/>
      <c r="W207" s="1024"/>
      <c r="X207" s="1025"/>
      <c r="Y207" s="1025"/>
      <c r="Z207" s="1025"/>
      <c r="AA207" s="1025"/>
      <c r="AB207" s="1025"/>
      <c r="AC207" s="1025"/>
      <c r="AD207" s="1026"/>
      <c r="AE207" s="1030"/>
      <c r="AF207" s="1031"/>
      <c r="AG207" s="1032"/>
      <c r="AH207" s="1030"/>
      <c r="AI207" s="1031"/>
      <c r="AJ207" s="1032"/>
      <c r="AK207" s="1030"/>
      <c r="AL207" s="1031"/>
      <c r="AM207" s="1032"/>
      <c r="AN207" s="1059"/>
      <c r="AO207" s="1060"/>
      <c r="AP207" s="1060"/>
      <c r="AQ207" s="1060"/>
      <c r="AR207" s="1060"/>
      <c r="AS207" s="1060"/>
      <c r="AT207" s="1060"/>
      <c r="AU207" s="1060"/>
      <c r="AV207" s="1057"/>
      <c r="AW207" s="1058"/>
    </row>
    <row r="208" spans="1:49" ht="18" customHeight="1">
      <c r="A208" s="1340"/>
      <c r="B208" s="1017"/>
      <c r="C208" s="1017" t="e">
        <f>VLOOKUP(B208,生徒情報入力!$A$9:$AD$158,29)</f>
        <v>#N/A</v>
      </c>
      <c r="D208" s="1019" t="e">
        <f t="shared" si="23"/>
        <v>#N/A</v>
      </c>
      <c r="E208" s="1019"/>
      <c r="G208" s="1096"/>
      <c r="H208" s="1097"/>
      <c r="I208" s="1341" t="str">
        <f t="shared" ref="I208" si="27">IF(COUNTA(B$204:B$211)&lt;4,"",A208)</f>
        <v/>
      </c>
      <c r="J208" s="1342"/>
      <c r="K208" s="1033" t="str">
        <f t="shared" ref="K208" si="28">IF(B208="","",B208)</f>
        <v/>
      </c>
      <c r="L208" s="1034"/>
      <c r="M208" s="281"/>
      <c r="N208" s="1028" t="str">
        <f>IF(B208="","",VLOOKUP(B208,生徒情報入力!$A$9:$AD$158,5))</f>
        <v/>
      </c>
      <c r="O208" s="1028"/>
      <c r="P208" s="1028"/>
      <c r="Q208" s="1028"/>
      <c r="R208" s="1028"/>
      <c r="S208" s="1028"/>
      <c r="T208" s="1028"/>
      <c r="U208" s="1028"/>
      <c r="V208" s="310"/>
      <c r="W208" s="1021" t="str">
        <f>IF(B208="","",基本情報入力!$I$5)</f>
        <v/>
      </c>
      <c r="X208" s="1022"/>
      <c r="Y208" s="1022"/>
      <c r="Z208" s="1022"/>
      <c r="AA208" s="1022"/>
      <c r="AB208" s="1022"/>
      <c r="AC208" s="1022"/>
      <c r="AD208" s="1023"/>
      <c r="AE208" s="1027" t="str">
        <f>IF(B208="","",VLOOKUP(B208,生徒情報入力!$A$9:$AD$158,11))</f>
        <v/>
      </c>
      <c r="AF208" s="1028"/>
      <c r="AG208" s="1029"/>
      <c r="AH208" s="1027" t="str">
        <f t="shared" ref="AH208" si="29">IF(B208="","",D208)</f>
        <v/>
      </c>
      <c r="AI208" s="1028"/>
      <c r="AJ208" s="1029"/>
      <c r="AK208" s="1027" t="str">
        <f>IF(B208="","",VLOOKUP(B208,生徒情報入力!$A$9:$AD$158,12))</f>
        <v/>
      </c>
      <c r="AL208" s="1028"/>
      <c r="AM208" s="1029"/>
      <c r="AN208" s="1059" t="str">
        <f t="shared" ref="AN208" si="30">IF(E208="","",E208)</f>
        <v/>
      </c>
      <c r="AO208" s="1060"/>
      <c r="AP208" s="1060"/>
      <c r="AQ208" s="1060"/>
      <c r="AR208" s="1060"/>
      <c r="AS208" s="1060"/>
      <c r="AT208" s="1060"/>
      <c r="AU208" s="1060"/>
      <c r="AV208" s="1057" t="s">
        <v>2085</v>
      </c>
      <c r="AW208" s="1058"/>
    </row>
    <row r="209" spans="1:49" ht="18" customHeight="1">
      <c r="A209" s="1340"/>
      <c r="B209" s="1018"/>
      <c r="C209" s="1018" t="e">
        <f>VLOOKUP(B209,生徒情報入力!$A$9:$AD$158,29)</f>
        <v>#N/A</v>
      </c>
      <c r="D209" s="1020" t="e">
        <f t="shared" si="23"/>
        <v>#N/A</v>
      </c>
      <c r="E209" s="1020"/>
      <c r="G209" s="1096"/>
      <c r="H209" s="1097"/>
      <c r="I209" s="1343"/>
      <c r="J209" s="1344"/>
      <c r="K209" s="1035"/>
      <c r="L209" s="1036"/>
      <c r="M209" s="311"/>
      <c r="N209" s="1031"/>
      <c r="O209" s="1031"/>
      <c r="P209" s="1031"/>
      <c r="Q209" s="1031"/>
      <c r="R209" s="1031"/>
      <c r="S209" s="1031"/>
      <c r="T209" s="1031"/>
      <c r="U209" s="1031"/>
      <c r="V209" s="312"/>
      <c r="W209" s="1024"/>
      <c r="X209" s="1025"/>
      <c r="Y209" s="1025"/>
      <c r="Z209" s="1025"/>
      <c r="AA209" s="1025"/>
      <c r="AB209" s="1025"/>
      <c r="AC209" s="1025"/>
      <c r="AD209" s="1026"/>
      <c r="AE209" s="1030"/>
      <c r="AF209" s="1031"/>
      <c r="AG209" s="1032"/>
      <c r="AH209" s="1030"/>
      <c r="AI209" s="1031"/>
      <c r="AJ209" s="1032"/>
      <c r="AK209" s="1030"/>
      <c r="AL209" s="1031"/>
      <c r="AM209" s="1032"/>
      <c r="AN209" s="1059"/>
      <c r="AO209" s="1060"/>
      <c r="AP209" s="1060"/>
      <c r="AQ209" s="1060"/>
      <c r="AR209" s="1060"/>
      <c r="AS209" s="1060"/>
      <c r="AT209" s="1060"/>
      <c r="AU209" s="1060"/>
      <c r="AV209" s="1057"/>
      <c r="AW209" s="1058"/>
    </row>
    <row r="210" spans="1:49" ht="18" customHeight="1">
      <c r="A210" s="1340"/>
      <c r="B210" s="1017"/>
      <c r="C210" s="1017" t="e">
        <f>VLOOKUP(B210,生徒情報入力!$A$9:$AD$158,29)</f>
        <v>#N/A</v>
      </c>
      <c r="D210" s="1019" t="e">
        <f t="shared" si="23"/>
        <v>#N/A</v>
      </c>
      <c r="E210" s="1019"/>
      <c r="G210" s="1096"/>
      <c r="H210" s="1097"/>
      <c r="I210" s="1341" t="str">
        <f t="shared" ref="I210" si="31">IF(COUNTA(B$204:B$211)&lt;4,"",A210)</f>
        <v/>
      </c>
      <c r="J210" s="1342"/>
      <c r="K210" s="1033" t="str">
        <f t="shared" ref="K210" si="32">IF(B210="","",B210)</f>
        <v/>
      </c>
      <c r="L210" s="1034"/>
      <c r="M210" s="281"/>
      <c r="N210" s="1028" t="str">
        <f>IF(B210="","",VLOOKUP(B210,生徒情報入力!$A$9:$AD$158,5))</f>
        <v/>
      </c>
      <c r="O210" s="1028"/>
      <c r="P210" s="1028"/>
      <c r="Q210" s="1028"/>
      <c r="R210" s="1028"/>
      <c r="S210" s="1028"/>
      <c r="T210" s="1028"/>
      <c r="U210" s="1028"/>
      <c r="V210" s="310"/>
      <c r="W210" s="1021" t="str">
        <f>IF(B210="","",基本情報入力!$I$5)</f>
        <v/>
      </c>
      <c r="X210" s="1022"/>
      <c r="Y210" s="1022"/>
      <c r="Z210" s="1022"/>
      <c r="AA210" s="1022"/>
      <c r="AB210" s="1022"/>
      <c r="AC210" s="1022"/>
      <c r="AD210" s="1023"/>
      <c r="AE210" s="1027" t="str">
        <f>IF(B210="","",VLOOKUP(B210,生徒情報入力!$A$9:$AD$158,11))</f>
        <v/>
      </c>
      <c r="AF210" s="1028"/>
      <c r="AG210" s="1029"/>
      <c r="AH210" s="1027" t="str">
        <f t="shared" ref="AH210" si="33">IF(B210="","",D210)</f>
        <v/>
      </c>
      <c r="AI210" s="1028"/>
      <c r="AJ210" s="1029"/>
      <c r="AK210" s="1027" t="str">
        <f>IF(B210="","",VLOOKUP(B210,生徒情報入力!$A$9:$AD$158,12))</f>
        <v/>
      </c>
      <c r="AL210" s="1028"/>
      <c r="AM210" s="1029"/>
      <c r="AN210" s="1059" t="str">
        <f t="shared" ref="AN210" si="34">IF(E210="","",E210)</f>
        <v/>
      </c>
      <c r="AO210" s="1060"/>
      <c r="AP210" s="1060"/>
      <c r="AQ210" s="1060"/>
      <c r="AR210" s="1060"/>
      <c r="AS210" s="1060"/>
      <c r="AT210" s="1060"/>
      <c r="AU210" s="1060"/>
      <c r="AV210" s="1057" t="s">
        <v>2085</v>
      </c>
      <c r="AW210" s="1058"/>
    </row>
    <row r="211" spans="1:49" ht="18" customHeight="1">
      <c r="A211" s="1340"/>
      <c r="B211" s="1018"/>
      <c r="C211" s="1018" t="e">
        <f>VLOOKUP(B211,生徒情報入力!$A$9:$AD$158,29)</f>
        <v>#N/A</v>
      </c>
      <c r="D211" s="1020" t="e">
        <f t="shared" si="23"/>
        <v>#N/A</v>
      </c>
      <c r="E211" s="1020"/>
      <c r="G211" s="1098"/>
      <c r="H211" s="1099"/>
      <c r="I211" s="1343"/>
      <c r="J211" s="1344"/>
      <c r="K211" s="1035"/>
      <c r="L211" s="1036"/>
      <c r="M211" s="311"/>
      <c r="N211" s="1031"/>
      <c r="O211" s="1031"/>
      <c r="P211" s="1031"/>
      <c r="Q211" s="1031"/>
      <c r="R211" s="1031"/>
      <c r="S211" s="1031"/>
      <c r="T211" s="1031"/>
      <c r="U211" s="1031"/>
      <c r="V211" s="312"/>
      <c r="W211" s="1024"/>
      <c r="X211" s="1025"/>
      <c r="Y211" s="1025"/>
      <c r="Z211" s="1025"/>
      <c r="AA211" s="1025"/>
      <c r="AB211" s="1025"/>
      <c r="AC211" s="1025"/>
      <c r="AD211" s="1026"/>
      <c r="AE211" s="1030"/>
      <c r="AF211" s="1031"/>
      <c r="AG211" s="1032"/>
      <c r="AH211" s="1030"/>
      <c r="AI211" s="1031"/>
      <c r="AJ211" s="1032"/>
      <c r="AK211" s="1030"/>
      <c r="AL211" s="1031"/>
      <c r="AM211" s="1032"/>
      <c r="AN211" s="1059"/>
      <c r="AO211" s="1060"/>
      <c r="AP211" s="1060"/>
      <c r="AQ211" s="1060"/>
      <c r="AR211" s="1060"/>
      <c r="AS211" s="1060"/>
      <c r="AT211" s="1060"/>
      <c r="AU211" s="1060"/>
      <c r="AV211" s="1057"/>
      <c r="AW211" s="1058"/>
    </row>
    <row r="212" spans="1:49">
      <c r="A212" s="288" t="s">
        <v>2805</v>
      </c>
      <c r="B212" s="287" t="s">
        <v>2803</v>
      </c>
      <c r="E212" s="288" t="s">
        <v>2805</v>
      </c>
      <c r="G212" s="199"/>
      <c r="H212" s="199"/>
      <c r="I212" s="194" t="s">
        <v>2077</v>
      </c>
      <c r="AO212" s="199"/>
      <c r="AP212" s="199"/>
      <c r="AQ212" s="199"/>
      <c r="AR212" s="199"/>
      <c r="AS212" s="199"/>
      <c r="AT212" s="199"/>
      <c r="AU212" s="199"/>
      <c r="AV212" s="199"/>
      <c r="AW212" s="199"/>
    </row>
    <row r="213" spans="1:49">
      <c r="A213" s="1359" t="s">
        <v>3143</v>
      </c>
      <c r="B213" s="1360"/>
      <c r="G213" s="199"/>
      <c r="H213" s="199"/>
      <c r="I213" s="194" t="s">
        <v>2309</v>
      </c>
      <c r="AO213" s="199"/>
      <c r="AP213" s="199"/>
      <c r="AQ213" s="199"/>
      <c r="AR213" s="199"/>
      <c r="AS213" s="199"/>
      <c r="AT213" s="199"/>
      <c r="AU213" s="199"/>
      <c r="AV213" s="199"/>
      <c r="AW213" s="199"/>
    </row>
    <row r="214" spans="1:49">
      <c r="G214" s="199"/>
      <c r="H214" s="199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  <c r="X214" s="199"/>
      <c r="Y214" s="199"/>
      <c r="Z214" s="199"/>
      <c r="AA214" s="199"/>
      <c r="AB214" s="199"/>
      <c r="AC214" s="199"/>
      <c r="AD214" s="199"/>
      <c r="AE214" s="199"/>
      <c r="AF214" s="199"/>
      <c r="AG214" s="199"/>
      <c r="AH214" s="199"/>
      <c r="AI214" s="199"/>
      <c r="AJ214" s="199"/>
      <c r="AK214" s="199"/>
      <c r="AL214" s="199"/>
      <c r="AM214" s="199"/>
      <c r="AN214" s="199"/>
      <c r="AO214" s="199"/>
      <c r="AP214" s="199"/>
      <c r="AQ214" s="199"/>
      <c r="AR214" s="199"/>
      <c r="AS214" s="199"/>
      <c r="AT214" s="199"/>
      <c r="AU214" s="199"/>
      <c r="AV214" s="199"/>
      <c r="AW214" s="199"/>
    </row>
    <row r="215" spans="1:49">
      <c r="G215" s="199"/>
      <c r="H215" s="199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  <c r="S215" s="313"/>
      <c r="T215" s="313"/>
      <c r="U215" s="313"/>
      <c r="V215" s="199"/>
      <c r="W215" s="199"/>
      <c r="X215" s="199"/>
      <c r="Y215" s="199"/>
      <c r="Z215" s="199"/>
      <c r="AA215" s="199"/>
      <c r="AB215" s="199"/>
      <c r="AC215" s="199"/>
      <c r="AD215" s="199"/>
      <c r="AE215" s="199"/>
      <c r="AF215" s="199"/>
      <c r="AG215" s="199"/>
      <c r="AH215" s="199"/>
      <c r="AI215" s="199"/>
      <c r="AJ215" s="199"/>
      <c r="AK215" s="199"/>
      <c r="AL215" s="199"/>
      <c r="AM215" s="199"/>
      <c r="AN215" s="314"/>
      <c r="AO215" s="315"/>
      <c r="AP215" s="315"/>
      <c r="AQ215" s="313"/>
      <c r="AR215" s="315"/>
      <c r="AS215" s="315"/>
      <c r="AT215" s="313"/>
      <c r="AU215" s="313"/>
      <c r="AV215" s="313"/>
      <c r="AW215" s="313"/>
    </row>
    <row r="216" spans="1:49">
      <c r="G216" s="199"/>
      <c r="H216" s="199"/>
      <c r="I216" s="313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V216" s="199"/>
      <c r="W216" s="199"/>
      <c r="X216" s="199"/>
      <c r="Y216" s="199"/>
      <c r="Z216" s="199"/>
      <c r="AA216" s="199"/>
      <c r="AB216" s="199"/>
      <c r="AC216" s="199"/>
      <c r="AD216" s="199"/>
      <c r="AE216" s="199"/>
      <c r="AF216" s="199"/>
      <c r="AG216" s="199"/>
      <c r="AH216" s="199"/>
      <c r="AI216" s="199"/>
      <c r="AJ216" s="199"/>
      <c r="AK216" s="199"/>
      <c r="AL216" s="199"/>
      <c r="AM216" s="199"/>
      <c r="AN216" s="199"/>
      <c r="AO216" s="199"/>
      <c r="AP216" s="199"/>
      <c r="AQ216" s="199"/>
      <c r="AR216" s="199"/>
      <c r="AS216" s="199"/>
      <c r="AT216" s="199"/>
      <c r="AU216" s="199"/>
      <c r="AV216" s="199"/>
      <c r="AW216" s="199"/>
    </row>
    <row r="217" spans="1:49">
      <c r="G217" s="199"/>
      <c r="H217" s="199"/>
      <c r="I217" s="313"/>
      <c r="J217" s="199"/>
      <c r="K217" s="199"/>
      <c r="L217" s="199"/>
      <c r="M217" s="199"/>
      <c r="N217" s="199"/>
      <c r="O217" s="199"/>
      <c r="P217" s="199"/>
      <c r="Q217" s="199"/>
      <c r="R217" s="199"/>
      <c r="S217" s="199"/>
      <c r="T217" s="199"/>
      <c r="U217" s="199"/>
      <c r="V217" s="199"/>
      <c r="W217" s="199"/>
      <c r="X217" s="199"/>
      <c r="Y217" s="199"/>
      <c r="Z217" s="199"/>
      <c r="AA217" s="199"/>
      <c r="AB217" s="199"/>
      <c r="AC217" s="199"/>
      <c r="AD217" s="199"/>
      <c r="AE217" s="199"/>
      <c r="AF217" s="199"/>
      <c r="AG217" s="199"/>
      <c r="AH217" s="199"/>
      <c r="AI217" s="199"/>
      <c r="AJ217" s="199"/>
      <c r="AK217" s="199"/>
      <c r="AL217" s="199"/>
      <c r="AM217" s="199"/>
      <c r="AN217" s="199"/>
      <c r="AO217" s="199"/>
      <c r="AP217" s="199"/>
      <c r="AQ217" s="199"/>
      <c r="AR217" s="199"/>
      <c r="AS217" s="199"/>
      <c r="AT217" s="199"/>
      <c r="AU217" s="199"/>
      <c r="AV217" s="199"/>
      <c r="AW217" s="199"/>
    </row>
    <row r="218" spans="1:49">
      <c r="G218" s="199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9"/>
      <c r="AA218" s="199"/>
      <c r="AB218" s="199"/>
      <c r="AC218" s="199"/>
      <c r="AD218" s="199"/>
      <c r="AE218" s="199"/>
      <c r="AF218" s="199"/>
      <c r="AG218" s="199"/>
      <c r="AH218" s="199"/>
      <c r="AI218" s="199"/>
      <c r="AJ218" s="199"/>
      <c r="AK218" s="199"/>
      <c r="AL218" s="199"/>
      <c r="AM218" s="199"/>
      <c r="AN218" s="199"/>
      <c r="AO218" s="199"/>
      <c r="AP218" s="199"/>
      <c r="AQ218" s="199"/>
      <c r="AR218" s="199"/>
      <c r="AS218" s="199"/>
      <c r="AT218" s="199"/>
      <c r="AU218" s="199"/>
      <c r="AV218" s="199"/>
      <c r="AW218" s="199"/>
    </row>
    <row r="219" spans="1:49"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  <c r="Y219" s="199"/>
      <c r="Z219" s="199"/>
      <c r="AA219" s="199"/>
      <c r="AB219" s="199"/>
      <c r="AC219" s="199"/>
      <c r="AD219" s="199"/>
      <c r="AE219" s="199"/>
      <c r="AF219" s="199"/>
      <c r="AG219" s="199"/>
      <c r="AH219" s="199"/>
      <c r="AI219" s="199"/>
      <c r="AJ219" s="199"/>
      <c r="AK219" s="199"/>
      <c r="AL219" s="199"/>
      <c r="AM219" s="199"/>
      <c r="AN219" s="199"/>
      <c r="AO219" s="199"/>
      <c r="AP219" s="199"/>
      <c r="AQ219" s="199"/>
      <c r="AR219" s="199"/>
      <c r="AS219" s="199"/>
      <c r="AT219" s="199"/>
      <c r="AU219" s="199"/>
      <c r="AV219" s="199"/>
      <c r="AW219" s="199"/>
    </row>
    <row r="220" spans="1:49"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9"/>
      <c r="AA220" s="199"/>
      <c r="AB220" s="199"/>
      <c r="AC220" s="199"/>
      <c r="AD220" s="199"/>
      <c r="AE220" s="199"/>
      <c r="AF220" s="199"/>
      <c r="AG220" s="199"/>
      <c r="AH220" s="199"/>
      <c r="AI220" s="199"/>
      <c r="AJ220" s="199"/>
      <c r="AK220" s="199"/>
      <c r="AL220" s="199"/>
      <c r="AM220" s="199"/>
      <c r="AN220" s="199"/>
      <c r="AO220" s="199"/>
      <c r="AP220" s="199"/>
      <c r="AQ220" s="199"/>
      <c r="AR220" s="199"/>
      <c r="AS220" s="199"/>
      <c r="AT220" s="199"/>
      <c r="AU220" s="199"/>
      <c r="AV220" s="199"/>
      <c r="AW220" s="199"/>
    </row>
    <row r="221" spans="1:49">
      <c r="G221" s="199"/>
      <c r="H221" s="199"/>
      <c r="I221" s="199"/>
      <c r="J221" s="1071" t="s">
        <v>26</v>
      </c>
      <c r="K221" s="1072"/>
      <c r="L221" s="1072"/>
      <c r="M221" s="1073"/>
      <c r="N221" s="289"/>
      <c r="O221" s="289"/>
      <c r="P221" s="289"/>
      <c r="Q221" s="289"/>
      <c r="R221" s="289"/>
      <c r="S221" s="289"/>
      <c r="T221" s="289"/>
      <c r="U221" s="289"/>
      <c r="V221" s="289"/>
      <c r="W221" s="289"/>
      <c r="X221" s="289"/>
      <c r="Y221" s="289"/>
      <c r="Z221" s="289"/>
      <c r="AA221" s="289"/>
      <c r="AB221" s="289"/>
      <c r="AC221" s="289"/>
      <c r="AD221" s="289"/>
      <c r="AE221" s="289"/>
      <c r="AF221" s="289"/>
      <c r="AG221" s="289"/>
      <c r="AH221" s="289"/>
      <c r="AI221" s="289"/>
      <c r="AJ221" s="289"/>
      <c r="AK221" s="289"/>
      <c r="AL221" s="289"/>
      <c r="AM221" s="289"/>
      <c r="AN221" s="289"/>
      <c r="AO221" s="289"/>
      <c r="AP221" s="289"/>
      <c r="AQ221" s="289"/>
      <c r="AR221" s="289"/>
      <c r="AS221" s="290"/>
      <c r="AT221" s="199"/>
      <c r="AU221" s="199"/>
      <c r="AV221" s="199"/>
      <c r="AW221" s="199"/>
    </row>
    <row r="222" spans="1:49">
      <c r="G222" s="199"/>
      <c r="H222" s="199"/>
      <c r="I222" s="199"/>
      <c r="J222" s="1074"/>
      <c r="K222" s="1075"/>
      <c r="L222" s="1075"/>
      <c r="M222" s="1076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  <c r="AA222" s="257"/>
      <c r="AB222" s="257"/>
      <c r="AC222" s="257"/>
      <c r="AD222" s="257"/>
      <c r="AE222" s="257"/>
      <c r="AF222" s="257"/>
      <c r="AG222" s="257" t="s">
        <v>0</v>
      </c>
      <c r="AH222" s="199"/>
      <c r="AI222" s="199"/>
      <c r="AJ222" s="1070">
        <v>28</v>
      </c>
      <c r="AK222" s="1080"/>
      <c r="AL222" s="257" t="s">
        <v>2</v>
      </c>
      <c r="AM222" s="1070">
        <f>E6</f>
        <v>5</v>
      </c>
      <c r="AN222" s="1080"/>
      <c r="AO222" s="257" t="s">
        <v>3</v>
      </c>
      <c r="AP222" s="1070">
        <f>E7</f>
        <v>12</v>
      </c>
      <c r="AQ222" s="1080"/>
      <c r="AR222" s="257" t="s">
        <v>4</v>
      </c>
      <c r="AS222" s="291"/>
      <c r="AT222" s="199"/>
      <c r="AU222" s="199"/>
      <c r="AV222" s="199"/>
      <c r="AW222" s="199"/>
    </row>
    <row r="223" spans="1:49">
      <c r="G223" s="199"/>
      <c r="H223" s="199"/>
      <c r="I223" s="199"/>
      <c r="J223" s="1074"/>
      <c r="K223" s="1075"/>
      <c r="L223" s="1075"/>
      <c r="M223" s="1076"/>
      <c r="N223" s="257"/>
      <c r="O223" s="257"/>
      <c r="P223" s="257"/>
      <c r="Q223" s="1082" t="str">
        <f>基本情報入力!$B$5</f>
        <v/>
      </c>
      <c r="R223" s="1082"/>
      <c r="S223" s="1082"/>
      <c r="T223" s="1082"/>
      <c r="U223" s="1082"/>
      <c r="V223" s="1082"/>
      <c r="W223" s="1082"/>
      <c r="X223" s="1082"/>
      <c r="Y223" s="1082"/>
      <c r="Z223" s="1082"/>
      <c r="AA223" s="1082"/>
      <c r="AB223" s="257"/>
      <c r="AC223" s="257" t="s">
        <v>2312</v>
      </c>
      <c r="AD223" s="257"/>
      <c r="AE223" s="257"/>
      <c r="AF223" s="257"/>
      <c r="AG223" s="257"/>
      <c r="AH223" s="257"/>
      <c r="AI223" s="257"/>
      <c r="AJ223" s="257"/>
      <c r="AK223" s="257"/>
      <c r="AL223" s="257"/>
      <c r="AM223" s="257"/>
      <c r="AN223" s="257"/>
      <c r="AO223" s="257"/>
      <c r="AP223" s="257"/>
      <c r="AQ223" s="257"/>
      <c r="AR223" s="257"/>
      <c r="AS223" s="291"/>
      <c r="AT223" s="199"/>
      <c r="AU223" s="199"/>
      <c r="AV223" s="199"/>
      <c r="AW223" s="199"/>
    </row>
    <row r="224" spans="1:49">
      <c r="G224" s="199"/>
      <c r="H224" s="199"/>
      <c r="I224" s="199"/>
      <c r="J224" s="1074"/>
      <c r="K224" s="1075"/>
      <c r="L224" s="1075"/>
      <c r="M224" s="1076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  <c r="AA224" s="257"/>
      <c r="AB224" s="257"/>
      <c r="AC224" s="257"/>
      <c r="AD224" s="257"/>
      <c r="AE224" s="257"/>
      <c r="AF224" s="257"/>
      <c r="AG224" s="257"/>
      <c r="AH224" s="257"/>
      <c r="AI224" s="257"/>
      <c r="AJ224" s="257"/>
      <c r="AK224" s="257"/>
      <c r="AL224" s="257"/>
      <c r="AM224" s="257"/>
      <c r="AN224" s="257"/>
      <c r="AO224" s="257"/>
      <c r="AP224" s="257"/>
      <c r="AQ224" s="257"/>
      <c r="AR224" s="257"/>
      <c r="AS224" s="291"/>
      <c r="AT224" s="199"/>
      <c r="AU224" s="199"/>
      <c r="AV224" s="199"/>
      <c r="AW224" s="199"/>
    </row>
    <row r="225" spans="7:49" ht="14.25">
      <c r="G225" s="199"/>
      <c r="H225" s="199"/>
      <c r="I225" s="199"/>
      <c r="J225" s="1074"/>
      <c r="K225" s="1075"/>
      <c r="L225" s="1075"/>
      <c r="M225" s="1076"/>
      <c r="N225" s="257"/>
      <c r="O225" s="257"/>
      <c r="P225" s="292" t="s">
        <v>1998</v>
      </c>
      <c r="Q225" s="257"/>
      <c r="R225" s="257"/>
      <c r="S225" s="257"/>
      <c r="T225" s="1345">
        <f>1500*B213</f>
        <v>0</v>
      </c>
      <c r="U225" s="1345"/>
      <c r="V225" s="1345"/>
      <c r="W225" s="1345"/>
      <c r="X225" s="1345"/>
      <c r="Y225" s="1345"/>
      <c r="Z225" s="1345"/>
      <c r="AA225" s="1345"/>
      <c r="AB225" s="257"/>
      <c r="AC225" s="257" t="s">
        <v>2313</v>
      </c>
      <c r="AD225" s="257"/>
      <c r="AE225" s="257"/>
      <c r="AF225" s="257"/>
      <c r="AG225" s="257"/>
      <c r="AH225" s="257"/>
      <c r="AI225" s="257"/>
      <c r="AJ225" s="257"/>
      <c r="AK225" s="257"/>
      <c r="AL225" s="257"/>
      <c r="AM225" s="257"/>
      <c r="AN225" s="257"/>
      <c r="AO225" s="257"/>
      <c r="AP225" s="257"/>
      <c r="AQ225" s="257"/>
      <c r="AR225" s="257"/>
      <c r="AS225" s="291"/>
      <c r="AT225" s="199"/>
      <c r="AU225" s="199"/>
      <c r="AV225" s="199"/>
      <c r="AW225" s="199"/>
    </row>
    <row r="226" spans="7:49">
      <c r="G226" s="199"/>
      <c r="H226" s="199"/>
      <c r="I226" s="199"/>
      <c r="J226" s="1074"/>
      <c r="K226" s="1075"/>
      <c r="L226" s="1075"/>
      <c r="M226" s="1076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  <c r="AA226" s="257"/>
      <c r="AB226" s="257"/>
      <c r="AC226" s="257"/>
      <c r="AD226" s="257"/>
      <c r="AE226" s="257"/>
      <c r="AF226" s="257"/>
      <c r="AG226" s="257"/>
      <c r="AH226" s="257"/>
      <c r="AI226" s="257"/>
      <c r="AJ226" s="257"/>
      <c r="AK226" s="257"/>
      <c r="AL226" s="257"/>
      <c r="AM226" s="257"/>
      <c r="AN226" s="257"/>
      <c r="AO226" s="257"/>
      <c r="AP226" s="257"/>
      <c r="AQ226" s="257"/>
      <c r="AR226" s="257"/>
      <c r="AS226" s="291"/>
      <c r="AT226" s="199"/>
      <c r="AU226" s="199"/>
      <c r="AV226" s="199"/>
      <c r="AW226" s="199"/>
    </row>
    <row r="227" spans="7:49" ht="14.25">
      <c r="G227" s="199"/>
      <c r="H227" s="199"/>
      <c r="I227" s="199"/>
      <c r="J227" s="1074"/>
      <c r="K227" s="1075"/>
      <c r="L227" s="1075"/>
      <c r="M227" s="1076"/>
      <c r="N227" s="257"/>
      <c r="O227" s="257"/>
      <c r="P227" s="257"/>
      <c r="Q227" s="292" t="s">
        <v>2012</v>
      </c>
      <c r="R227" s="257"/>
      <c r="S227" s="257"/>
      <c r="T227" s="292" t="str">
        <f>$E$4</f>
        <v>全国高等学校剣道大会個人戦都予選</v>
      </c>
      <c r="U227" s="257"/>
      <c r="V227" s="257"/>
      <c r="W227" s="257"/>
      <c r="X227" s="257"/>
      <c r="Y227" s="257"/>
      <c r="Z227" s="257"/>
      <c r="AA227" s="257"/>
      <c r="AB227" s="257"/>
      <c r="AC227" s="257"/>
      <c r="AD227" s="257"/>
      <c r="AE227" s="257"/>
      <c r="AF227" s="257"/>
      <c r="AG227" s="257"/>
      <c r="AH227" s="257"/>
      <c r="AI227" s="257"/>
      <c r="AJ227" s="257"/>
      <c r="AK227" s="257"/>
      <c r="AL227" s="257"/>
      <c r="AM227" s="257"/>
      <c r="AN227" s="257"/>
      <c r="AO227" s="257"/>
      <c r="AP227" s="257"/>
      <c r="AQ227" s="257"/>
      <c r="AR227" s="257"/>
      <c r="AS227" s="291"/>
      <c r="AT227" s="199"/>
      <c r="AU227" s="199"/>
      <c r="AV227" s="199"/>
      <c r="AW227" s="199"/>
    </row>
    <row r="228" spans="7:49" ht="14.25">
      <c r="G228" s="199"/>
      <c r="H228" s="199"/>
      <c r="I228" s="199"/>
      <c r="J228" s="1074"/>
      <c r="K228" s="1075"/>
      <c r="L228" s="1075"/>
      <c r="M228" s="1076"/>
      <c r="N228" s="257"/>
      <c r="O228" s="257"/>
      <c r="P228" s="292" t="s">
        <v>2091</v>
      </c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  <c r="AA228" s="257"/>
      <c r="AB228" s="257"/>
      <c r="AC228" s="257"/>
      <c r="AD228" s="257"/>
      <c r="AE228" s="257"/>
      <c r="AF228" s="257"/>
      <c r="AG228" s="257"/>
      <c r="AH228" s="257"/>
      <c r="AI228" s="257"/>
      <c r="AJ228" s="257"/>
      <c r="AK228" s="257"/>
      <c r="AL228" s="257"/>
      <c r="AM228" s="257"/>
      <c r="AN228" s="257"/>
      <c r="AO228" s="257"/>
      <c r="AP228" s="257"/>
      <c r="AQ228" s="257"/>
      <c r="AR228" s="257"/>
      <c r="AS228" s="291"/>
      <c r="AT228" s="199"/>
      <c r="AU228" s="199"/>
      <c r="AV228" s="199"/>
      <c r="AW228" s="199"/>
    </row>
    <row r="229" spans="7:49">
      <c r="G229" s="199"/>
      <c r="H229" s="199"/>
      <c r="I229" s="199"/>
      <c r="J229" s="1074"/>
      <c r="K229" s="1075"/>
      <c r="L229" s="1075"/>
      <c r="M229" s="1076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  <c r="AA229" s="257"/>
      <c r="AB229" s="257"/>
      <c r="AC229" s="257"/>
      <c r="AD229" s="257"/>
      <c r="AE229" s="257"/>
      <c r="AF229" s="257"/>
      <c r="AG229" s="257"/>
      <c r="AH229" s="257"/>
      <c r="AI229" s="257"/>
      <c r="AJ229" s="257"/>
      <c r="AK229" s="257"/>
      <c r="AL229" s="257"/>
      <c r="AM229" s="257"/>
      <c r="AN229" s="257"/>
      <c r="AO229" s="257"/>
      <c r="AP229" s="257"/>
      <c r="AQ229" s="257"/>
      <c r="AR229" s="257"/>
      <c r="AS229" s="291"/>
      <c r="AT229" s="199"/>
      <c r="AU229" s="199"/>
      <c r="AV229" s="199"/>
      <c r="AW229" s="199"/>
    </row>
    <row r="230" spans="7:49">
      <c r="G230" s="199"/>
      <c r="H230" s="199"/>
      <c r="I230" s="199"/>
      <c r="J230" s="1074"/>
      <c r="K230" s="1075"/>
      <c r="L230" s="1075"/>
      <c r="M230" s="1076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1081" t="s">
        <v>1</v>
      </c>
      <c r="Z230" s="1081"/>
      <c r="AA230" s="1081"/>
      <c r="AB230" s="1081"/>
      <c r="AC230" s="1081"/>
      <c r="AD230" s="1081"/>
      <c r="AE230" s="1081"/>
      <c r="AF230" s="1081"/>
      <c r="AG230" s="1081"/>
      <c r="AH230" s="1081"/>
      <c r="AI230" s="1081"/>
      <c r="AJ230" s="1081"/>
      <c r="AK230" s="1081"/>
      <c r="AL230" s="1081"/>
      <c r="AM230" s="1081"/>
      <c r="AN230" s="1081"/>
      <c r="AO230" s="257"/>
      <c r="AP230" s="257"/>
      <c r="AQ230" s="257"/>
      <c r="AR230" s="257"/>
      <c r="AS230" s="291"/>
      <c r="AT230" s="199"/>
      <c r="AU230" s="199"/>
      <c r="AV230" s="199"/>
      <c r="AW230" s="199"/>
    </row>
    <row r="231" spans="7:49">
      <c r="G231" s="199"/>
      <c r="H231" s="199"/>
      <c r="I231" s="199"/>
      <c r="J231" s="1074"/>
      <c r="K231" s="1075"/>
      <c r="L231" s="1075"/>
      <c r="M231" s="1076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199"/>
      <c r="Z231" s="257"/>
      <c r="AA231" s="257"/>
      <c r="AB231" s="199"/>
      <c r="AC231" s="257"/>
      <c r="AD231" s="1081" t="s">
        <v>2083</v>
      </c>
      <c r="AE231" s="1006"/>
      <c r="AF231" s="1006"/>
      <c r="AG231" s="1006"/>
      <c r="AH231" s="1006"/>
      <c r="AI231" s="1006"/>
      <c r="AJ231" s="1006"/>
      <c r="AK231" s="1006"/>
      <c r="AL231" s="1006"/>
      <c r="AM231" s="1006"/>
      <c r="AN231" s="1006"/>
      <c r="AO231" s="257"/>
      <c r="AP231" s="257" t="s">
        <v>13</v>
      </c>
      <c r="AQ231" s="257"/>
      <c r="AR231" s="257"/>
      <c r="AS231" s="291"/>
      <c r="AT231" s="199"/>
      <c r="AU231" s="199"/>
      <c r="AV231" s="199"/>
      <c r="AW231" s="199"/>
    </row>
    <row r="232" spans="7:49">
      <c r="G232" s="199"/>
      <c r="H232" s="199"/>
      <c r="I232" s="199"/>
      <c r="J232" s="1074"/>
      <c r="K232" s="1075"/>
      <c r="L232" s="1075"/>
      <c r="M232" s="1076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199"/>
      <c r="Z232" s="257"/>
      <c r="AA232" s="257"/>
      <c r="AB232" s="257"/>
      <c r="AC232" s="199"/>
      <c r="AD232" s="1081" t="s">
        <v>28</v>
      </c>
      <c r="AE232" s="1081"/>
      <c r="AF232" s="1081"/>
      <c r="AG232" s="1081"/>
      <c r="AH232" s="1081"/>
      <c r="AI232" s="1081"/>
      <c r="AJ232" s="1081"/>
      <c r="AK232" s="1081"/>
      <c r="AL232" s="1081"/>
      <c r="AM232" s="1081"/>
      <c r="AN232" s="1081"/>
      <c r="AO232" s="257"/>
      <c r="AP232" s="257" t="s">
        <v>13</v>
      </c>
      <c r="AQ232" s="257"/>
      <c r="AR232" s="257"/>
      <c r="AS232" s="291"/>
      <c r="AT232" s="199"/>
      <c r="AU232" s="199"/>
      <c r="AV232" s="199"/>
      <c r="AW232" s="199"/>
    </row>
    <row r="233" spans="7:49">
      <c r="G233" s="199"/>
      <c r="H233" s="199"/>
      <c r="I233" s="199"/>
      <c r="J233" s="1077"/>
      <c r="K233" s="1078"/>
      <c r="L233" s="1078"/>
      <c r="M233" s="1079"/>
      <c r="N233" s="263"/>
      <c r="O233" s="263"/>
      <c r="P233" s="263"/>
      <c r="Q233" s="263"/>
      <c r="R233" s="263"/>
      <c r="S233" s="263"/>
      <c r="T233" s="263"/>
      <c r="U233" s="263"/>
      <c r="V233" s="263"/>
      <c r="W233" s="263"/>
      <c r="X233" s="263"/>
      <c r="Y233" s="263"/>
      <c r="Z233" s="263"/>
      <c r="AA233" s="263"/>
      <c r="AB233" s="263"/>
      <c r="AC233" s="263"/>
      <c r="AD233" s="263"/>
      <c r="AE233" s="263"/>
      <c r="AF233" s="263"/>
      <c r="AG233" s="263"/>
      <c r="AH233" s="263"/>
      <c r="AI233" s="263"/>
      <c r="AJ233" s="263"/>
      <c r="AK233" s="263"/>
      <c r="AL233" s="263"/>
      <c r="AM233" s="263"/>
      <c r="AN233" s="263"/>
      <c r="AO233" s="263"/>
      <c r="AP233" s="263"/>
      <c r="AQ233" s="263"/>
      <c r="AR233" s="263"/>
      <c r="AS233" s="273"/>
      <c r="AT233" s="199"/>
      <c r="AU233" s="199"/>
      <c r="AV233" s="199"/>
      <c r="AW233" s="199"/>
    </row>
    <row r="234" spans="7:49">
      <c r="G234" s="199"/>
      <c r="H234" s="199"/>
      <c r="I234" s="199"/>
      <c r="J234" s="199"/>
      <c r="K234" s="199"/>
      <c r="L234" s="199"/>
      <c r="M234" s="199"/>
      <c r="N234" s="199"/>
      <c r="O234" s="199"/>
      <c r="P234" s="199"/>
      <c r="Q234" s="199"/>
      <c r="R234" s="199"/>
      <c r="S234" s="199"/>
      <c r="T234" s="199"/>
      <c r="U234" s="199"/>
      <c r="V234" s="199"/>
      <c r="W234" s="199"/>
      <c r="X234" s="199"/>
      <c r="Y234" s="199"/>
      <c r="Z234" s="199"/>
      <c r="AA234" s="199"/>
      <c r="AB234" s="199"/>
      <c r="AC234" s="199"/>
      <c r="AD234" s="199"/>
      <c r="AE234" s="199"/>
      <c r="AF234" s="199"/>
      <c r="AG234" s="199"/>
      <c r="AH234" s="199"/>
      <c r="AI234" s="199"/>
      <c r="AJ234" s="199"/>
      <c r="AK234" s="199"/>
      <c r="AL234" s="199"/>
      <c r="AM234" s="199"/>
      <c r="AN234" s="199"/>
      <c r="AO234" s="199"/>
      <c r="AP234" s="199"/>
      <c r="AQ234" s="199"/>
      <c r="AR234" s="199"/>
      <c r="AS234" s="199"/>
      <c r="AT234" s="199"/>
      <c r="AU234" s="199"/>
      <c r="AV234" s="199"/>
      <c r="AW234" s="199"/>
    </row>
  </sheetData>
  <sheetProtection password="F282" sheet="1" objects="1" scenarios="1"/>
  <mergeCells count="489">
    <mergeCell ref="A165:B165"/>
    <mergeCell ref="A213:B213"/>
    <mergeCell ref="CE1:DB1"/>
    <mergeCell ref="CE2:DB2"/>
    <mergeCell ref="A1:E1"/>
    <mergeCell ref="G1:AX1"/>
    <mergeCell ref="A19:E20"/>
    <mergeCell ref="A65:E66"/>
    <mergeCell ref="B154:B155"/>
    <mergeCell ref="E154:E155"/>
    <mergeCell ref="B202:B203"/>
    <mergeCell ref="E202:E203"/>
    <mergeCell ref="A152:E153"/>
    <mergeCell ref="A200:E201"/>
    <mergeCell ref="S197:W197"/>
    <mergeCell ref="X197:AL197"/>
    <mergeCell ref="L198:R198"/>
    <mergeCell ref="S198:W198"/>
    <mergeCell ref="X198:AL198"/>
    <mergeCell ref="AR190:AV190"/>
    <mergeCell ref="L195:R195"/>
    <mergeCell ref="S195:AK195"/>
    <mergeCell ref="AL195:AO196"/>
    <mergeCell ref="L196:R196"/>
    <mergeCell ref="S196:AK196"/>
    <mergeCell ref="AL188:AM188"/>
    <mergeCell ref="AN208:AU209"/>
    <mergeCell ref="AN202:AU202"/>
    <mergeCell ref="I203:J203"/>
    <mergeCell ref="K203:L203"/>
    <mergeCell ref="AK203:AM203"/>
    <mergeCell ref="AN203:AU203"/>
    <mergeCell ref="S199:AK199"/>
    <mergeCell ref="M202:V203"/>
    <mergeCell ref="W202:AD203"/>
    <mergeCell ref="AE202:AG203"/>
    <mergeCell ref="AH202:AJ203"/>
    <mergeCell ref="AK202:AM202"/>
    <mergeCell ref="N208:U209"/>
    <mergeCell ref="W208:AD209"/>
    <mergeCell ref="AE208:AG209"/>
    <mergeCell ref="AH208:AJ209"/>
    <mergeCell ref="AK208:AM209"/>
    <mergeCell ref="K208:L209"/>
    <mergeCell ref="J221:M233"/>
    <mergeCell ref="AJ222:AK222"/>
    <mergeCell ref="AM222:AN222"/>
    <mergeCell ref="AP222:AQ222"/>
    <mergeCell ref="Y230:AN230"/>
    <mergeCell ref="AD231:AN231"/>
    <mergeCell ref="AD232:AN232"/>
    <mergeCell ref="N210:U211"/>
    <mergeCell ref="W210:AD211"/>
    <mergeCell ref="AE210:AG211"/>
    <mergeCell ref="AH210:AJ211"/>
    <mergeCell ref="AK210:AM211"/>
    <mergeCell ref="AN210:AU211"/>
    <mergeCell ref="T225:AA225"/>
    <mergeCell ref="B204:B205"/>
    <mergeCell ref="C204:C205"/>
    <mergeCell ref="D204:D205"/>
    <mergeCell ref="E204:E205"/>
    <mergeCell ref="K204:L205"/>
    <mergeCell ref="AV208:AW209"/>
    <mergeCell ref="B210:B211"/>
    <mergeCell ref="C210:C211"/>
    <mergeCell ref="D210:D211"/>
    <mergeCell ref="E210:E211"/>
    <mergeCell ref="K210:L211"/>
    <mergeCell ref="AV210:AW211"/>
    <mergeCell ref="G202:H211"/>
    <mergeCell ref="I202:J202"/>
    <mergeCell ref="K202:L202"/>
    <mergeCell ref="B206:B207"/>
    <mergeCell ref="C206:C207"/>
    <mergeCell ref="D206:D207"/>
    <mergeCell ref="E206:E207"/>
    <mergeCell ref="K206:L207"/>
    <mergeCell ref="N206:U207"/>
    <mergeCell ref="W206:AD207"/>
    <mergeCell ref="AE206:AG207"/>
    <mergeCell ref="AH206:AJ207"/>
    <mergeCell ref="AV204:AW205"/>
    <mergeCell ref="N204:U205"/>
    <mergeCell ref="W204:AD205"/>
    <mergeCell ref="AE204:AG205"/>
    <mergeCell ref="AH204:AJ205"/>
    <mergeCell ref="AK204:AM205"/>
    <mergeCell ref="AN204:AU205"/>
    <mergeCell ref="AK206:AM207"/>
    <mergeCell ref="AN206:AU207"/>
    <mergeCell ref="AV206:AW207"/>
    <mergeCell ref="AV160:AW161"/>
    <mergeCell ref="B162:B163"/>
    <mergeCell ref="C162:C163"/>
    <mergeCell ref="D162:D163"/>
    <mergeCell ref="E162:E163"/>
    <mergeCell ref="G189:N189"/>
    <mergeCell ref="G190:I191"/>
    <mergeCell ref="J190:J191"/>
    <mergeCell ref="K190:N191"/>
    <mergeCell ref="V190:X190"/>
    <mergeCell ref="Y190:Z190"/>
    <mergeCell ref="AB190:AC190"/>
    <mergeCell ref="AH190:AQ190"/>
    <mergeCell ref="AJ174:AK174"/>
    <mergeCell ref="AM174:AN174"/>
    <mergeCell ref="AP174:AQ174"/>
    <mergeCell ref="Y182:AN182"/>
    <mergeCell ref="AD183:AN183"/>
    <mergeCell ref="AD184:AN184"/>
    <mergeCell ref="AV162:AW163"/>
    <mergeCell ref="B160:B161"/>
    <mergeCell ref="C160:C161"/>
    <mergeCell ref="D160:D161"/>
    <mergeCell ref="N162:U163"/>
    <mergeCell ref="AV156:AW157"/>
    <mergeCell ref="B158:B159"/>
    <mergeCell ref="C158:C159"/>
    <mergeCell ref="D158:D159"/>
    <mergeCell ref="E158:E159"/>
    <mergeCell ref="K158:L159"/>
    <mergeCell ref="N158:U159"/>
    <mergeCell ref="W158:AD159"/>
    <mergeCell ref="AE158:AG159"/>
    <mergeCell ref="AN158:AU159"/>
    <mergeCell ref="AV158:AW159"/>
    <mergeCell ref="AH158:AJ159"/>
    <mergeCell ref="AK158:AM159"/>
    <mergeCell ref="B156:B157"/>
    <mergeCell ref="C156:C157"/>
    <mergeCell ref="D156:D157"/>
    <mergeCell ref="E156:E157"/>
    <mergeCell ref="K156:L157"/>
    <mergeCell ref="AN156:AU157"/>
    <mergeCell ref="N156:U157"/>
    <mergeCell ref="W156:AD157"/>
    <mergeCell ref="AE156:AG157"/>
    <mergeCell ref="G154:H163"/>
    <mergeCell ref="I154:J154"/>
    <mergeCell ref="L147:R147"/>
    <mergeCell ref="S147:AK147"/>
    <mergeCell ref="AL147:AO148"/>
    <mergeCell ref="L148:R148"/>
    <mergeCell ref="S148:AK148"/>
    <mergeCell ref="I155:J155"/>
    <mergeCell ref="K155:L155"/>
    <mergeCell ref="AK155:AM155"/>
    <mergeCell ref="K162:L163"/>
    <mergeCell ref="L149:R149"/>
    <mergeCell ref="S149:W149"/>
    <mergeCell ref="X149:AL149"/>
    <mergeCell ref="L150:R150"/>
    <mergeCell ref="S150:W150"/>
    <mergeCell ref="X150:AL150"/>
    <mergeCell ref="K154:L154"/>
    <mergeCell ref="M154:V155"/>
    <mergeCell ref="W154:AD155"/>
    <mergeCell ref="AE154:AG155"/>
    <mergeCell ref="AH154:AJ155"/>
    <mergeCell ref="AK154:AM154"/>
    <mergeCell ref="AK160:AM161"/>
    <mergeCell ref="K160:L161"/>
    <mergeCell ref="N160:U161"/>
    <mergeCell ref="W162:AD163"/>
    <mergeCell ref="AE162:AG163"/>
    <mergeCell ref="AH162:AJ163"/>
    <mergeCell ref="AK162:AM163"/>
    <mergeCell ref="AN162:AU163"/>
    <mergeCell ref="L151:R151"/>
    <mergeCell ref="S151:AK151"/>
    <mergeCell ref="AN154:AU154"/>
    <mergeCell ref="AN155:AU155"/>
    <mergeCell ref="AN160:AU161"/>
    <mergeCell ref="W160:AD161"/>
    <mergeCell ref="AE160:AG161"/>
    <mergeCell ref="AH160:AJ161"/>
    <mergeCell ref="AH156:AJ157"/>
    <mergeCell ref="AK156:AM157"/>
    <mergeCell ref="G141:N141"/>
    <mergeCell ref="G142:I143"/>
    <mergeCell ref="J142:J143"/>
    <mergeCell ref="K142:N143"/>
    <mergeCell ref="V142:X142"/>
    <mergeCell ref="Y142:Z142"/>
    <mergeCell ref="AJ131:AO131"/>
    <mergeCell ref="AP131:AU131"/>
    <mergeCell ref="I133:AC133"/>
    <mergeCell ref="AD133:AL133"/>
    <mergeCell ref="AM133:AU133"/>
    <mergeCell ref="AL140:AM140"/>
    <mergeCell ref="I131:J131"/>
    <mergeCell ref="L131:S131"/>
    <mergeCell ref="U131:W131"/>
    <mergeCell ref="X131:Z131"/>
    <mergeCell ref="AA131:AC131"/>
    <mergeCell ref="AD131:AI131"/>
    <mergeCell ref="AB142:AC142"/>
    <mergeCell ref="AH142:AQ142"/>
    <mergeCell ref="AR142:AV142"/>
    <mergeCell ref="AJ129:AO129"/>
    <mergeCell ref="AP129:AU129"/>
    <mergeCell ref="I130:J130"/>
    <mergeCell ref="L130:S130"/>
    <mergeCell ref="U130:W130"/>
    <mergeCell ref="X130:Z130"/>
    <mergeCell ref="AA130:AC130"/>
    <mergeCell ref="AD130:AI130"/>
    <mergeCell ref="AJ130:AO130"/>
    <mergeCell ref="AP130:AU130"/>
    <mergeCell ref="I129:J129"/>
    <mergeCell ref="L129:S129"/>
    <mergeCell ref="U129:W129"/>
    <mergeCell ref="X129:Z129"/>
    <mergeCell ref="AA129:AC129"/>
    <mergeCell ref="AD129:AI129"/>
    <mergeCell ref="I127:J127"/>
    <mergeCell ref="L127:S127"/>
    <mergeCell ref="U127:W127"/>
    <mergeCell ref="X127:Z127"/>
    <mergeCell ref="AA127:AC127"/>
    <mergeCell ref="AD127:AI127"/>
    <mergeCell ref="AJ127:AO127"/>
    <mergeCell ref="AP127:AU127"/>
    <mergeCell ref="I128:J128"/>
    <mergeCell ref="L128:S128"/>
    <mergeCell ref="U128:W128"/>
    <mergeCell ref="X128:Z128"/>
    <mergeCell ref="AA128:AC128"/>
    <mergeCell ref="AD128:AI128"/>
    <mergeCell ref="AJ128:AO128"/>
    <mergeCell ref="AP128:AU128"/>
    <mergeCell ref="K80:N92"/>
    <mergeCell ref="AK81:AL81"/>
    <mergeCell ref="M122:S122"/>
    <mergeCell ref="U122:AQ122"/>
    <mergeCell ref="I125:J126"/>
    <mergeCell ref="K125:T126"/>
    <mergeCell ref="U125:W126"/>
    <mergeCell ref="X125:Z126"/>
    <mergeCell ref="AA125:AC126"/>
    <mergeCell ref="AD125:AI125"/>
    <mergeCell ref="AJ125:AO125"/>
    <mergeCell ref="AP125:AU125"/>
    <mergeCell ref="AD126:AI126"/>
    <mergeCell ref="AJ126:AO126"/>
    <mergeCell ref="AP126:AU126"/>
    <mergeCell ref="Q108:U108"/>
    <mergeCell ref="W108:AG108"/>
    <mergeCell ref="AI108:AJ108"/>
    <mergeCell ref="Q104:U104"/>
    <mergeCell ref="W104:AG104"/>
    <mergeCell ref="AI104:AJ104"/>
    <mergeCell ref="Q106:U106"/>
    <mergeCell ref="W106:AG106"/>
    <mergeCell ref="AI106:AJ106"/>
    <mergeCell ref="AN81:AO81"/>
    <mergeCell ref="AQ81:AR81"/>
    <mergeCell ref="P82:AB82"/>
    <mergeCell ref="U84:Z84"/>
    <mergeCell ref="Z89:AR89"/>
    <mergeCell ref="AE90:AO90"/>
    <mergeCell ref="AE91:AO91"/>
    <mergeCell ref="AE97:AK97"/>
    <mergeCell ref="AL97:AM97"/>
    <mergeCell ref="H73:K73"/>
    <mergeCell ref="L73:O73"/>
    <mergeCell ref="Q73:AC73"/>
    <mergeCell ref="AE73:AG73"/>
    <mergeCell ref="AH73:AJ73"/>
    <mergeCell ref="AK73:AM73"/>
    <mergeCell ref="AN73:AV73"/>
    <mergeCell ref="H74:K74"/>
    <mergeCell ref="L74:O74"/>
    <mergeCell ref="Q74:AC74"/>
    <mergeCell ref="AE74:AG74"/>
    <mergeCell ref="AH74:AJ74"/>
    <mergeCell ref="AK74:AM74"/>
    <mergeCell ref="H72:K72"/>
    <mergeCell ref="L72:O72"/>
    <mergeCell ref="Q72:AC72"/>
    <mergeCell ref="AE72:AG72"/>
    <mergeCell ref="AH72:AJ72"/>
    <mergeCell ref="AK72:AM72"/>
    <mergeCell ref="H71:K71"/>
    <mergeCell ref="L71:O71"/>
    <mergeCell ref="Q71:AC71"/>
    <mergeCell ref="AE71:AG71"/>
    <mergeCell ref="AH71:AJ71"/>
    <mergeCell ref="AK71:AM71"/>
    <mergeCell ref="AN71:AV71"/>
    <mergeCell ref="H70:K70"/>
    <mergeCell ref="L70:O70"/>
    <mergeCell ref="Q70:AC70"/>
    <mergeCell ref="AE70:AG70"/>
    <mergeCell ref="AH70:AJ70"/>
    <mergeCell ref="AK70:AM70"/>
    <mergeCell ref="H69:K69"/>
    <mergeCell ref="L69:O69"/>
    <mergeCell ref="Q69:AC69"/>
    <mergeCell ref="AE69:AG69"/>
    <mergeCell ref="AH69:AJ69"/>
    <mergeCell ref="AK69:AM69"/>
    <mergeCell ref="AN69:AV69"/>
    <mergeCell ref="H68:K68"/>
    <mergeCell ref="L68:O68"/>
    <mergeCell ref="Q68:AC68"/>
    <mergeCell ref="AE68:AG68"/>
    <mergeCell ref="AH68:AJ68"/>
    <mergeCell ref="AK68:AM68"/>
    <mergeCell ref="J63:P63"/>
    <mergeCell ref="Q63:AI63"/>
    <mergeCell ref="AC54:AD54"/>
    <mergeCell ref="AI54:AR54"/>
    <mergeCell ref="AQ63:AU63"/>
    <mergeCell ref="H66:K67"/>
    <mergeCell ref="L66:O67"/>
    <mergeCell ref="P66:AD67"/>
    <mergeCell ref="AE66:AG67"/>
    <mergeCell ref="AH66:AJ67"/>
    <mergeCell ref="AK66:AM66"/>
    <mergeCell ref="AN66:AV67"/>
    <mergeCell ref="AK67:AM67"/>
    <mergeCell ref="J59:P59"/>
    <mergeCell ref="Q59:AI59"/>
    <mergeCell ref="AJ59:AM60"/>
    <mergeCell ref="J60:P60"/>
    <mergeCell ref="Q60:AI60"/>
    <mergeCell ref="AQ60:AU62"/>
    <mergeCell ref="J61:P61"/>
    <mergeCell ref="AM52:AN52"/>
    <mergeCell ref="H53:O53"/>
    <mergeCell ref="Q61:U61"/>
    <mergeCell ref="V61:AJ61"/>
    <mergeCell ref="J62:P62"/>
    <mergeCell ref="Q62:U62"/>
    <mergeCell ref="V62:AJ62"/>
    <mergeCell ref="AZ49:BA51"/>
    <mergeCell ref="BB49:CD52"/>
    <mergeCell ref="H54:J55"/>
    <mergeCell ref="K54:K55"/>
    <mergeCell ref="L54:O55"/>
    <mergeCell ref="W54:Y54"/>
    <mergeCell ref="Z54:AA54"/>
    <mergeCell ref="AP48:AR48"/>
    <mergeCell ref="AS48:AW49"/>
    <mergeCell ref="AA49:AB49"/>
    <mergeCell ref="AD49:AF49"/>
    <mergeCell ref="AG49:AR49"/>
    <mergeCell ref="AS54:AW54"/>
    <mergeCell ref="U38:Z38"/>
    <mergeCell ref="Z43:AR43"/>
    <mergeCell ref="AE44:AO44"/>
    <mergeCell ref="AE45:AO45"/>
    <mergeCell ref="H27:K27"/>
    <mergeCell ref="L27:O27"/>
    <mergeCell ref="Q27:AC27"/>
    <mergeCell ref="AE27:AG27"/>
    <mergeCell ref="AH27:AJ27"/>
    <mergeCell ref="AK27:AM27"/>
    <mergeCell ref="AN27:AV27"/>
    <mergeCell ref="H28:K28"/>
    <mergeCell ref="L28:O28"/>
    <mergeCell ref="Q28:AC28"/>
    <mergeCell ref="AE28:AG28"/>
    <mergeCell ref="AH28:AJ28"/>
    <mergeCell ref="AK28:AM28"/>
    <mergeCell ref="K34:N46"/>
    <mergeCell ref="AK35:AL35"/>
    <mergeCell ref="AN35:AO35"/>
    <mergeCell ref="AQ35:AR35"/>
    <mergeCell ref="P36:AB36"/>
    <mergeCell ref="H26:K26"/>
    <mergeCell ref="L26:O26"/>
    <mergeCell ref="Q26:AC26"/>
    <mergeCell ref="AE26:AG26"/>
    <mergeCell ref="AH26:AJ26"/>
    <mergeCell ref="AK26:AM26"/>
    <mergeCell ref="H25:K25"/>
    <mergeCell ref="L25:O25"/>
    <mergeCell ref="Q25:AC25"/>
    <mergeCell ref="AE25:AG25"/>
    <mergeCell ref="AH25:AJ25"/>
    <mergeCell ref="AK25:AM25"/>
    <mergeCell ref="H22:K22"/>
    <mergeCell ref="L22:O22"/>
    <mergeCell ref="Q22:AC22"/>
    <mergeCell ref="AE22:AG22"/>
    <mergeCell ref="AH22:AJ22"/>
    <mergeCell ref="AK22:AM22"/>
    <mergeCell ref="J17:P17"/>
    <mergeCell ref="Q17:AI17"/>
    <mergeCell ref="AN25:AV25"/>
    <mergeCell ref="H24:K24"/>
    <mergeCell ref="L24:O24"/>
    <mergeCell ref="Q24:AC24"/>
    <mergeCell ref="AE24:AG24"/>
    <mergeCell ref="AH24:AJ24"/>
    <mergeCell ref="AK24:AM24"/>
    <mergeCell ref="H23:K23"/>
    <mergeCell ref="L23:O23"/>
    <mergeCell ref="Q23:AC23"/>
    <mergeCell ref="AE23:AG23"/>
    <mergeCell ref="AH23:AJ23"/>
    <mergeCell ref="AK23:AM23"/>
    <mergeCell ref="AN23:AV23"/>
    <mergeCell ref="AQ17:AU17"/>
    <mergeCell ref="H20:K21"/>
    <mergeCell ref="L20:O21"/>
    <mergeCell ref="P20:AD21"/>
    <mergeCell ref="AE20:AG21"/>
    <mergeCell ref="AH20:AJ21"/>
    <mergeCell ref="AK20:AM20"/>
    <mergeCell ref="AN20:AV21"/>
    <mergeCell ref="J15:P15"/>
    <mergeCell ref="Q15:U15"/>
    <mergeCell ref="V15:AJ15"/>
    <mergeCell ref="J16:P16"/>
    <mergeCell ref="Q16:U16"/>
    <mergeCell ref="V16:AJ16"/>
    <mergeCell ref="AK21:AM21"/>
    <mergeCell ref="D11:E11"/>
    <mergeCell ref="D12:E12"/>
    <mergeCell ref="D13:E13"/>
    <mergeCell ref="J13:P13"/>
    <mergeCell ref="Q13:AI13"/>
    <mergeCell ref="AJ13:AM14"/>
    <mergeCell ref="J14:P14"/>
    <mergeCell ref="Q14:AI14"/>
    <mergeCell ref="AQ14:AU16"/>
    <mergeCell ref="AY6:AZ8"/>
    <mergeCell ref="BA6:CC9"/>
    <mergeCell ref="H7:O7"/>
    <mergeCell ref="H8:J9"/>
    <mergeCell ref="K8:K9"/>
    <mergeCell ref="L8:O9"/>
    <mergeCell ref="W8:Y8"/>
    <mergeCell ref="Z8:AA8"/>
    <mergeCell ref="AC8:AD8"/>
    <mergeCell ref="AI8:AR8"/>
    <mergeCell ref="AS8:AW8"/>
    <mergeCell ref="AP2:AR2"/>
    <mergeCell ref="AS2:AW3"/>
    <mergeCell ref="AA3:AB3"/>
    <mergeCell ref="AD3:AF3"/>
    <mergeCell ref="AG3:AR3"/>
    <mergeCell ref="AM6:AN6"/>
    <mergeCell ref="Q175:AA175"/>
    <mergeCell ref="Q223:AA223"/>
    <mergeCell ref="T177:AA177"/>
    <mergeCell ref="AN22:AV22"/>
    <mergeCell ref="AN24:AV24"/>
    <mergeCell ref="AN26:AV26"/>
    <mergeCell ref="AN28:AV28"/>
    <mergeCell ref="AN68:AV68"/>
    <mergeCell ref="AN70:AV70"/>
    <mergeCell ref="AN72:AV72"/>
    <mergeCell ref="AN74:AV74"/>
    <mergeCell ref="AD121:AG121"/>
    <mergeCell ref="AK121:AO121"/>
    <mergeCell ref="AV97:AW97"/>
    <mergeCell ref="AN97:AO97"/>
    <mergeCell ref="AP97:AQ97"/>
    <mergeCell ref="AR97:AS97"/>
    <mergeCell ref="AT97:AU97"/>
    <mergeCell ref="A156:A157"/>
    <mergeCell ref="A158:A159"/>
    <mergeCell ref="A160:A161"/>
    <mergeCell ref="A162:A163"/>
    <mergeCell ref="A204:A205"/>
    <mergeCell ref="A206:A207"/>
    <mergeCell ref="A208:A209"/>
    <mergeCell ref="A210:A211"/>
    <mergeCell ref="I156:J157"/>
    <mergeCell ref="I158:J159"/>
    <mergeCell ref="I160:J161"/>
    <mergeCell ref="I162:J163"/>
    <mergeCell ref="I204:J205"/>
    <mergeCell ref="I206:J207"/>
    <mergeCell ref="I208:J209"/>
    <mergeCell ref="I210:J211"/>
    <mergeCell ref="E160:E161"/>
    <mergeCell ref="J173:M185"/>
    <mergeCell ref="L197:R197"/>
    <mergeCell ref="L199:R199"/>
    <mergeCell ref="B208:B209"/>
    <mergeCell ref="C208:C209"/>
    <mergeCell ref="D208:D209"/>
    <mergeCell ref="E208:E209"/>
  </mergeCells>
  <phoneticPr fontId="2"/>
  <conditionalFormatting sqref="AN22:AV28 AP48:AR48 L68:AV74 AL22:AM22 AL24:AM28 L22:AK28 AP2">
    <cfRule type="cellIs" dxfId="2" priority="1" stopIfTrue="1" operator="equal">
      <formula>0</formula>
    </cfRule>
  </conditionalFormatting>
  <dataValidations count="4">
    <dataValidation type="list" allowBlank="1" showInputMessage="1" showErrorMessage="1" sqref="AD127:AD131 AP127:AP131 AJ127:AJ131">
      <formula1>$E$16:$E$18</formula1>
    </dataValidation>
    <dataValidation type="list" allowBlank="1" showInputMessage="1" showErrorMessage="1" sqref="E22:E28 E68:E74 E156 E158 E160 E162 E204 E206 E208 E210">
      <formula1>$E$14:$E$16</formula1>
    </dataValidation>
    <dataValidation type="list" allowBlank="1" showInputMessage="1" showErrorMessage="1" sqref="A156:A163 A204:A211">
      <formula1>$F$13:$F$17</formula1>
    </dataValidation>
    <dataValidation imeMode="off" allowBlank="1" showInputMessage="1" showErrorMessage="1" sqref="B22:B28 B68:B74 B156:B163 B204:B211"/>
  </dataValidations>
  <pageMargins left="0.59055118110236227" right="0.59055118110236227" top="0.59055118110236227" bottom="0.59055118110236227" header="0.51181102362204722" footer="0.51181102362204722"/>
  <pageSetup paperSize="9" scale="98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50"/>
  </sheetPr>
  <dimension ref="A1:AP113"/>
  <sheetViews>
    <sheetView view="pageBreakPreview" zoomScaleNormal="100" zoomScaleSheetLayoutView="100" workbookViewId="0"/>
  </sheetViews>
  <sheetFormatPr defaultRowHeight="13.5"/>
  <cols>
    <col min="1" max="100" width="2.125" style="351" customWidth="1"/>
    <col min="101" max="16384" width="9" style="351"/>
  </cols>
  <sheetData>
    <row r="1" spans="2:35" s="194" customFormat="1" ht="15.75" customHeight="1"/>
    <row r="2" spans="2:35" s="194" customFormat="1" ht="17.25">
      <c r="K2" s="322"/>
      <c r="N2" s="322"/>
      <c r="O2" s="322" t="s">
        <v>2868</v>
      </c>
      <c r="P2" s="322"/>
    </row>
    <row r="3" spans="2:35" s="194" customFormat="1" ht="8.25" customHeight="1">
      <c r="K3" s="322"/>
      <c r="N3" s="322"/>
      <c r="O3" s="322"/>
      <c r="P3" s="322"/>
    </row>
    <row r="4" spans="2:35" s="194" customFormat="1" ht="15.75" customHeight="1">
      <c r="C4" s="194" t="s">
        <v>2842</v>
      </c>
      <c r="K4" s="322"/>
      <c r="N4" s="322"/>
      <c r="O4" s="322"/>
      <c r="P4" s="322"/>
    </row>
    <row r="5" spans="2:35" s="194" customFormat="1" ht="11.25" customHeight="1">
      <c r="K5" s="322"/>
      <c r="N5" s="322"/>
      <c r="O5" s="322"/>
      <c r="P5" s="322"/>
    </row>
    <row r="6" spans="2:35" s="194" customFormat="1" ht="15.75" customHeight="1">
      <c r="F6" s="194" t="s">
        <v>2869</v>
      </c>
      <c r="K6" s="322"/>
      <c r="N6" s="341"/>
      <c r="O6" s="341"/>
      <c r="P6" s="341"/>
      <c r="Q6" s="327"/>
      <c r="R6" s="327"/>
      <c r="S6" s="327"/>
      <c r="T6" s="327"/>
    </row>
    <row r="7" spans="2:35" s="194" customFormat="1" ht="8.25" customHeight="1">
      <c r="K7" s="322"/>
      <c r="N7" s="324"/>
      <c r="O7" s="324"/>
      <c r="P7" s="324"/>
      <c r="Q7" s="323"/>
      <c r="R7" s="323"/>
      <c r="S7" s="323"/>
      <c r="T7" s="323"/>
    </row>
    <row r="8" spans="2:35" s="194" customFormat="1" ht="15.75" customHeight="1">
      <c r="K8" s="322"/>
      <c r="N8" s="322"/>
      <c r="O8" s="322"/>
      <c r="P8" s="322"/>
      <c r="AD8" s="194" t="s">
        <v>2844</v>
      </c>
    </row>
    <row r="9" spans="2:35" s="194" customFormat="1" ht="15.75" customHeight="1">
      <c r="B9" s="1288" t="s">
        <v>5</v>
      </c>
      <c r="C9" s="1288"/>
      <c r="D9" s="1288"/>
      <c r="E9" s="1288"/>
      <c r="F9" s="1288"/>
      <c r="G9" s="1288"/>
      <c r="H9" s="1288"/>
      <c r="I9" s="1288"/>
      <c r="K9" s="322"/>
      <c r="N9" s="322"/>
      <c r="O9" s="322"/>
      <c r="P9" s="322"/>
    </row>
    <row r="10" spans="2:35" s="194" customFormat="1" ht="11.25" customHeight="1">
      <c r="B10" s="1237"/>
      <c r="C10" s="1238"/>
      <c r="D10" s="1238"/>
      <c r="E10" s="1289" t="s">
        <v>6</v>
      </c>
      <c r="F10" s="1238"/>
      <c r="G10" s="1238"/>
      <c r="H10" s="1238"/>
      <c r="I10" s="1239"/>
      <c r="K10" s="322"/>
      <c r="N10" s="322"/>
      <c r="O10" s="322"/>
      <c r="P10" s="322"/>
    </row>
    <row r="11" spans="2:35" s="194" customFormat="1" ht="11.25" customHeight="1">
      <c r="B11" s="1293"/>
      <c r="C11" s="1228"/>
      <c r="D11" s="1228"/>
      <c r="E11" s="1270"/>
      <c r="F11" s="1228"/>
      <c r="G11" s="1228"/>
      <c r="H11" s="1228"/>
      <c r="I11" s="1290"/>
      <c r="K11" s="322"/>
      <c r="N11" s="322"/>
      <c r="O11" s="322"/>
      <c r="P11" s="322"/>
    </row>
    <row r="12" spans="2:35" s="194" customFormat="1" ht="9" customHeight="1"/>
    <row r="13" spans="2:35" s="194" customFormat="1" ht="22.5" customHeight="1">
      <c r="F13" s="1287" t="s">
        <v>2625</v>
      </c>
      <c r="G13" s="1287"/>
      <c r="H13" s="1287"/>
      <c r="I13" s="1287"/>
      <c r="J13" s="1287"/>
      <c r="K13" s="1287"/>
      <c r="L13" s="1287"/>
      <c r="M13" s="1252"/>
      <c r="N13" s="1253"/>
      <c r="O13" s="1253"/>
      <c r="P13" s="1253"/>
      <c r="Q13" s="1253"/>
      <c r="R13" s="1253"/>
      <c r="S13" s="1253"/>
      <c r="T13" s="1253"/>
      <c r="U13" s="1253"/>
      <c r="V13" s="1253"/>
      <c r="W13" s="1253"/>
      <c r="X13" s="1253"/>
      <c r="Y13" s="1253"/>
      <c r="Z13" s="1253"/>
      <c r="AA13" s="1253"/>
      <c r="AB13" s="1253"/>
      <c r="AC13" s="1253"/>
      <c r="AD13" s="1280"/>
      <c r="AE13" s="1281" t="s">
        <v>11</v>
      </c>
      <c r="AF13" s="1282"/>
      <c r="AG13" s="1282"/>
      <c r="AH13" s="1282"/>
      <c r="AI13" s="1283"/>
    </row>
    <row r="14" spans="2:35" s="194" customFormat="1" ht="22.5" customHeight="1">
      <c r="F14" s="1287" t="s">
        <v>2626</v>
      </c>
      <c r="G14" s="1287"/>
      <c r="H14" s="1287"/>
      <c r="I14" s="1287"/>
      <c r="J14" s="1287"/>
      <c r="K14" s="1287"/>
      <c r="L14" s="1287"/>
      <c r="M14" s="1252"/>
      <c r="N14" s="1253"/>
      <c r="O14" s="1253"/>
      <c r="P14" s="1253"/>
      <c r="Q14" s="1253"/>
      <c r="R14" s="1253"/>
      <c r="S14" s="1253"/>
      <c r="T14" s="1253"/>
      <c r="U14" s="1253"/>
      <c r="V14" s="1253"/>
      <c r="W14" s="1253"/>
      <c r="X14" s="1253"/>
      <c r="Y14" s="1253"/>
      <c r="Z14" s="1253"/>
      <c r="AA14" s="1253"/>
      <c r="AB14" s="1253"/>
      <c r="AC14" s="1253"/>
      <c r="AD14" s="1280"/>
      <c r="AE14" s="1284"/>
      <c r="AF14" s="1285"/>
      <c r="AG14" s="1285"/>
      <c r="AH14" s="1285"/>
      <c r="AI14" s="1286"/>
    </row>
    <row r="15" spans="2:35" s="194" customFormat="1" ht="22.5" customHeight="1">
      <c r="F15" s="1287" t="s">
        <v>2627</v>
      </c>
      <c r="G15" s="1287"/>
      <c r="H15" s="1287"/>
      <c r="I15" s="1287"/>
      <c r="J15" s="1287"/>
      <c r="K15" s="1287"/>
      <c r="L15" s="1287"/>
      <c r="M15" s="1252"/>
      <c r="N15" s="1253"/>
      <c r="O15" s="1253"/>
      <c r="P15" s="1253"/>
      <c r="Q15" s="1253"/>
      <c r="R15" s="1253"/>
      <c r="S15" s="1253"/>
      <c r="T15" s="1253"/>
      <c r="U15" s="1253"/>
      <c r="V15" s="1253"/>
      <c r="W15" s="1253"/>
      <c r="X15" s="1253"/>
      <c r="Y15" s="1253"/>
      <c r="Z15" s="1253"/>
      <c r="AA15" s="1253"/>
      <c r="AB15" s="1253"/>
      <c r="AC15" s="1253"/>
      <c r="AD15" s="1253"/>
      <c r="AE15" s="325"/>
      <c r="AF15" s="325"/>
      <c r="AG15" s="325" t="s">
        <v>13</v>
      </c>
      <c r="AH15" s="325"/>
      <c r="AI15" s="326"/>
    </row>
    <row r="16" spans="2:35" s="194" customFormat="1" ht="22.5" customHeight="1">
      <c r="F16" s="1249" t="s">
        <v>2846</v>
      </c>
      <c r="G16" s="1250"/>
      <c r="H16" s="1250"/>
      <c r="I16" s="1250"/>
      <c r="J16" s="1250"/>
      <c r="K16" s="1250"/>
      <c r="L16" s="1251"/>
      <c r="M16" s="1252"/>
      <c r="N16" s="1253"/>
      <c r="O16" s="1253"/>
      <c r="P16" s="1253"/>
      <c r="Q16" s="1253"/>
      <c r="R16" s="1253"/>
      <c r="S16" s="1253"/>
      <c r="T16" s="1253"/>
      <c r="U16" s="1253"/>
      <c r="V16" s="1253"/>
      <c r="W16" s="1253"/>
      <c r="X16" s="1253"/>
      <c r="Y16" s="1253"/>
      <c r="Z16" s="1253"/>
      <c r="AA16" s="1253"/>
      <c r="AB16" s="1253"/>
      <c r="AC16" s="1253"/>
      <c r="AD16" s="327"/>
      <c r="AE16" s="327"/>
      <c r="AF16" s="327"/>
      <c r="AG16" s="328" t="s">
        <v>13</v>
      </c>
      <c r="AH16" s="327"/>
      <c r="AI16" s="329"/>
    </row>
    <row r="17" spans="1:42" s="194" customFormat="1" ht="7.5" customHeight="1">
      <c r="F17" s="330"/>
      <c r="G17" s="331"/>
      <c r="H17" s="331"/>
      <c r="I17" s="331"/>
      <c r="J17" s="331"/>
      <c r="K17" s="331"/>
      <c r="L17" s="331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</row>
    <row r="18" spans="1:42" s="194" customFormat="1" ht="15.75" customHeight="1">
      <c r="B18" s="194" t="s">
        <v>2871</v>
      </c>
      <c r="E18" s="327"/>
      <c r="F18" s="342"/>
      <c r="G18" s="343"/>
      <c r="H18" s="343"/>
      <c r="I18" s="343"/>
      <c r="J18" s="343"/>
      <c r="K18" s="343"/>
      <c r="L18" s="343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/>
      <c r="AN18" s="327"/>
    </row>
    <row r="19" spans="1:42" s="194" customFormat="1" ht="9" customHeight="1">
      <c r="F19" s="330"/>
      <c r="G19" s="331"/>
      <c r="H19" s="331"/>
      <c r="I19" s="331"/>
      <c r="J19" s="331"/>
      <c r="K19" s="331"/>
      <c r="L19" s="331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  <c r="AA19" s="323"/>
      <c r="AB19" s="323"/>
      <c r="AC19" s="323"/>
      <c r="AD19" s="323"/>
      <c r="AE19" s="323"/>
      <c r="AF19" s="323"/>
      <c r="AG19" s="323"/>
      <c r="AH19" s="323"/>
      <c r="AI19" s="323"/>
    </row>
    <row r="20" spans="1:42" s="194" customFormat="1" ht="15.75" customHeight="1">
      <c r="C20" s="332" t="s">
        <v>2872</v>
      </c>
    </row>
    <row r="21" spans="1:42" s="194" customFormat="1" ht="15" customHeight="1">
      <c r="C21" s="1237" t="s">
        <v>19</v>
      </c>
      <c r="D21" s="1294"/>
      <c r="E21" s="1294"/>
      <c r="F21" s="1295"/>
      <c r="G21" s="1237" t="s">
        <v>2070</v>
      </c>
      <c r="H21" s="1294"/>
      <c r="I21" s="1294"/>
      <c r="J21" s="1294"/>
      <c r="K21" s="1294"/>
      <c r="L21" s="1294"/>
      <c r="M21" s="1294"/>
      <c r="N21" s="1294"/>
      <c r="O21" s="1294"/>
      <c r="P21" s="1294"/>
      <c r="Q21" s="1294"/>
      <c r="R21" s="1294"/>
      <c r="S21" s="1294"/>
      <c r="T21" s="1295"/>
      <c r="U21" s="1281" t="s">
        <v>21</v>
      </c>
      <c r="V21" s="1282"/>
      <c r="W21" s="1283"/>
      <c r="X21" s="1281" t="s">
        <v>22</v>
      </c>
      <c r="Y21" s="1282"/>
      <c r="Z21" s="1283"/>
      <c r="AA21" s="1281" t="s">
        <v>2072</v>
      </c>
      <c r="AB21" s="1282"/>
      <c r="AC21" s="1282"/>
      <c r="AD21" s="1296" t="s">
        <v>24</v>
      </c>
      <c r="AE21" s="1297"/>
      <c r="AF21" s="1297"/>
      <c r="AG21" s="1297"/>
      <c r="AH21" s="1297"/>
      <c r="AI21" s="1297"/>
      <c r="AJ21" s="1297"/>
      <c r="AK21" s="1297"/>
      <c r="AL21" s="333"/>
      <c r="AM21" s="333"/>
      <c r="AN21" s="323"/>
      <c r="AO21" s="323"/>
      <c r="AP21" s="323"/>
    </row>
    <row r="22" spans="1:42" s="194" customFormat="1" ht="14.25" customHeight="1">
      <c r="C22" s="1275"/>
      <c r="D22" s="1276"/>
      <c r="E22" s="1276"/>
      <c r="F22" s="1277"/>
      <c r="G22" s="1275"/>
      <c r="H22" s="1276"/>
      <c r="I22" s="1276"/>
      <c r="J22" s="1276"/>
      <c r="K22" s="1276"/>
      <c r="L22" s="1276"/>
      <c r="M22" s="1276"/>
      <c r="N22" s="1276"/>
      <c r="O22" s="1276"/>
      <c r="P22" s="1276"/>
      <c r="Q22" s="1276"/>
      <c r="R22" s="1276"/>
      <c r="S22" s="1276"/>
      <c r="T22" s="1277"/>
      <c r="U22" s="1279"/>
      <c r="V22" s="1230"/>
      <c r="W22" s="1278"/>
      <c r="X22" s="1279"/>
      <c r="Y22" s="1230"/>
      <c r="Z22" s="1278"/>
      <c r="AA22" s="1229" t="s">
        <v>25</v>
      </c>
      <c r="AB22" s="1230"/>
      <c r="AC22" s="1230"/>
      <c r="AD22" s="1234" t="s">
        <v>2075</v>
      </c>
      <c r="AE22" s="1235"/>
      <c r="AF22" s="1235"/>
      <c r="AG22" s="1235"/>
      <c r="AH22" s="1235"/>
      <c r="AI22" s="1235"/>
      <c r="AJ22" s="1235"/>
      <c r="AK22" s="1235"/>
      <c r="AL22" s="333"/>
      <c r="AM22" s="333"/>
      <c r="AN22" s="323"/>
      <c r="AO22" s="323"/>
      <c r="AP22" s="323"/>
    </row>
    <row r="23" spans="1:42" s="194" customFormat="1" ht="11.25" customHeight="1">
      <c r="C23" s="1237"/>
      <c r="D23" s="1238"/>
      <c r="E23" s="1238"/>
      <c r="F23" s="1239"/>
      <c r="G23" s="1237"/>
      <c r="H23" s="1238"/>
      <c r="I23" s="1238"/>
      <c r="J23" s="1238"/>
      <c r="K23" s="1238"/>
      <c r="L23" s="1238"/>
      <c r="M23" s="1238"/>
      <c r="N23" s="1238"/>
      <c r="O23" s="1238"/>
      <c r="P23" s="1238"/>
      <c r="Q23" s="1238"/>
      <c r="R23" s="1238"/>
      <c r="S23" s="1238"/>
      <c r="T23" s="1239"/>
      <c r="U23" s="1237"/>
      <c r="V23" s="1238"/>
      <c r="W23" s="1239"/>
      <c r="X23" s="1237"/>
      <c r="Y23" s="1238"/>
      <c r="Z23" s="1239"/>
      <c r="AA23" s="1237"/>
      <c r="AB23" s="1238"/>
      <c r="AC23" s="1239"/>
      <c r="AD23" s="1243" t="s">
        <v>2848</v>
      </c>
      <c r="AE23" s="1244"/>
      <c r="AF23" s="1244"/>
      <c r="AG23" s="1244"/>
      <c r="AH23" s="1244"/>
      <c r="AI23" s="1244"/>
      <c r="AJ23" s="1244"/>
      <c r="AK23" s="1244"/>
      <c r="AL23" s="233"/>
      <c r="AM23" s="233"/>
    </row>
    <row r="24" spans="1:42" s="194" customFormat="1" ht="11.25" customHeight="1">
      <c r="C24" s="1293"/>
      <c r="D24" s="1228"/>
      <c r="E24" s="1228"/>
      <c r="F24" s="1290"/>
      <c r="G24" s="1293"/>
      <c r="H24" s="1228"/>
      <c r="I24" s="1228"/>
      <c r="J24" s="1228"/>
      <c r="K24" s="1228"/>
      <c r="L24" s="1228"/>
      <c r="M24" s="1228"/>
      <c r="N24" s="1228"/>
      <c r="O24" s="1228"/>
      <c r="P24" s="1228"/>
      <c r="Q24" s="1228"/>
      <c r="R24" s="1228"/>
      <c r="S24" s="1228"/>
      <c r="T24" s="1290"/>
      <c r="U24" s="1293"/>
      <c r="V24" s="1228"/>
      <c r="W24" s="1290"/>
      <c r="X24" s="1293"/>
      <c r="Y24" s="1228"/>
      <c r="Z24" s="1290"/>
      <c r="AA24" s="1293"/>
      <c r="AB24" s="1228"/>
      <c r="AC24" s="1290"/>
      <c r="AD24" s="1243"/>
      <c r="AE24" s="1244"/>
      <c r="AF24" s="1244"/>
      <c r="AG24" s="1244"/>
      <c r="AH24" s="1244"/>
      <c r="AI24" s="1244"/>
      <c r="AJ24" s="1244"/>
      <c r="AK24" s="1244"/>
      <c r="AL24" s="233"/>
      <c r="AM24" s="233"/>
    </row>
    <row r="25" spans="1:42" s="194" customFormat="1" ht="11.25" customHeight="1">
      <c r="C25" s="1237"/>
      <c r="D25" s="1238"/>
      <c r="E25" s="1238"/>
      <c r="F25" s="1239"/>
      <c r="G25" s="1237"/>
      <c r="H25" s="1238"/>
      <c r="I25" s="1238"/>
      <c r="J25" s="1238"/>
      <c r="K25" s="1238"/>
      <c r="L25" s="1238"/>
      <c r="M25" s="1238"/>
      <c r="N25" s="1238"/>
      <c r="O25" s="1238"/>
      <c r="P25" s="1238"/>
      <c r="Q25" s="1238"/>
      <c r="R25" s="1238"/>
      <c r="S25" s="1238"/>
      <c r="T25" s="1239"/>
      <c r="U25" s="1237"/>
      <c r="V25" s="1238"/>
      <c r="W25" s="1239"/>
      <c r="X25" s="1237"/>
      <c r="Y25" s="1238"/>
      <c r="Z25" s="1239"/>
      <c r="AA25" s="1237"/>
      <c r="AB25" s="1238"/>
      <c r="AC25" s="1239"/>
      <c r="AD25" s="1243" t="s">
        <v>2848</v>
      </c>
      <c r="AE25" s="1244"/>
      <c r="AF25" s="1244"/>
      <c r="AG25" s="1244"/>
      <c r="AH25" s="1244"/>
      <c r="AI25" s="1244"/>
      <c r="AJ25" s="1244"/>
      <c r="AK25" s="1244"/>
      <c r="AL25" s="233"/>
      <c r="AM25" s="233"/>
    </row>
    <row r="26" spans="1:42" s="194" customFormat="1" ht="11.25" customHeight="1">
      <c r="C26" s="1293"/>
      <c r="D26" s="1228"/>
      <c r="E26" s="1228"/>
      <c r="F26" s="1290"/>
      <c r="G26" s="1293"/>
      <c r="H26" s="1228"/>
      <c r="I26" s="1228"/>
      <c r="J26" s="1228"/>
      <c r="K26" s="1228"/>
      <c r="L26" s="1228"/>
      <c r="M26" s="1228"/>
      <c r="N26" s="1228"/>
      <c r="O26" s="1228"/>
      <c r="P26" s="1228"/>
      <c r="Q26" s="1228"/>
      <c r="R26" s="1228"/>
      <c r="S26" s="1228"/>
      <c r="T26" s="1290"/>
      <c r="U26" s="1293"/>
      <c r="V26" s="1228"/>
      <c r="W26" s="1290"/>
      <c r="X26" s="1293"/>
      <c r="Y26" s="1228"/>
      <c r="Z26" s="1290"/>
      <c r="AA26" s="1293"/>
      <c r="AB26" s="1228"/>
      <c r="AC26" s="1290"/>
      <c r="AD26" s="1243"/>
      <c r="AE26" s="1244"/>
      <c r="AF26" s="1244"/>
      <c r="AG26" s="1244"/>
      <c r="AH26" s="1244"/>
      <c r="AI26" s="1244"/>
      <c r="AJ26" s="1244"/>
      <c r="AK26" s="1244"/>
      <c r="AL26" s="233"/>
      <c r="AM26" s="233"/>
    </row>
    <row r="27" spans="1:42" s="194" customFormat="1" ht="8.25" customHeight="1"/>
    <row r="28" spans="1:42" s="194" customFormat="1" ht="21.75" customHeight="1">
      <c r="A28" s="1254" t="s">
        <v>2873</v>
      </c>
      <c r="B28" s="1254"/>
      <c r="C28" s="1254"/>
      <c r="D28" s="1254"/>
      <c r="E28" s="1254"/>
      <c r="F28" s="1254"/>
      <c r="G28" s="1254"/>
      <c r="H28" s="1254"/>
      <c r="I28" s="1254"/>
      <c r="J28" s="1254"/>
      <c r="K28" s="1254"/>
      <c r="L28" s="1254"/>
      <c r="M28" s="1254"/>
      <c r="N28" s="1254"/>
      <c r="O28" s="1254"/>
      <c r="P28" s="1254"/>
      <c r="Q28" s="1254"/>
      <c r="R28" s="1254"/>
      <c r="S28" s="1254"/>
      <c r="T28" s="1254"/>
      <c r="U28" s="1254"/>
      <c r="V28" s="1254"/>
      <c r="W28" s="1254"/>
      <c r="X28" s="1254"/>
      <c r="Y28" s="1254"/>
      <c r="Z28" s="1254"/>
      <c r="AA28" s="1254"/>
      <c r="AB28" s="1254"/>
      <c r="AC28" s="1254"/>
      <c r="AD28" s="1254"/>
      <c r="AE28" s="1254"/>
      <c r="AF28" s="1254"/>
      <c r="AG28" s="1254"/>
      <c r="AH28" s="1254"/>
      <c r="AI28" s="1254"/>
      <c r="AJ28" s="1254"/>
      <c r="AK28" s="1254"/>
      <c r="AL28" s="1254"/>
      <c r="AM28" s="1254"/>
      <c r="AN28" s="1254"/>
    </row>
    <row r="29" spans="1:42" s="194" customFormat="1" ht="7.5" customHeight="1">
      <c r="A29" s="334"/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</row>
    <row r="30" spans="1:42" s="194" customFormat="1">
      <c r="C30" s="1135" t="s">
        <v>2874</v>
      </c>
      <c r="D30" s="1135"/>
      <c r="E30" s="1135"/>
      <c r="F30" s="1135"/>
      <c r="G30" s="1135"/>
      <c r="H30" s="1135"/>
      <c r="I30" s="1135"/>
      <c r="J30" s="1135"/>
      <c r="K30" s="1135"/>
      <c r="L30" s="1135"/>
      <c r="M30" s="1135"/>
      <c r="N30" s="1135"/>
      <c r="O30" s="1135"/>
      <c r="P30" s="1135"/>
      <c r="Q30" s="1135"/>
      <c r="R30" s="1135"/>
      <c r="S30" s="1135"/>
      <c r="V30" s="1135" t="s">
        <v>2875</v>
      </c>
      <c r="W30" s="1135"/>
      <c r="X30" s="1135"/>
      <c r="Y30" s="1135"/>
      <c r="Z30" s="1135"/>
      <c r="AA30" s="1135"/>
      <c r="AB30" s="1135"/>
      <c r="AC30" s="1135"/>
      <c r="AD30" s="1135"/>
      <c r="AE30" s="1135"/>
      <c r="AF30" s="1135"/>
      <c r="AG30" s="1135"/>
      <c r="AH30" s="1135"/>
      <c r="AI30" s="1135"/>
      <c r="AJ30" s="1135"/>
      <c r="AK30" s="1135"/>
      <c r="AL30" s="1135"/>
    </row>
    <row r="31" spans="1:42" s="194" customFormat="1">
      <c r="C31" s="1287"/>
      <c r="D31" s="1287"/>
      <c r="E31" s="1287" t="s">
        <v>2852</v>
      </c>
      <c r="F31" s="1287"/>
      <c r="G31" s="1287"/>
      <c r="H31" s="1287"/>
      <c r="I31" s="1287"/>
      <c r="J31" s="1287"/>
      <c r="K31" s="1287"/>
      <c r="L31" s="1287"/>
      <c r="M31" s="1287"/>
      <c r="N31" s="1287"/>
      <c r="O31" s="1287"/>
      <c r="P31" s="1287"/>
      <c r="Q31" s="1287"/>
      <c r="R31" s="1287"/>
      <c r="S31" s="1287"/>
      <c r="V31" s="1287"/>
      <c r="W31" s="1287"/>
      <c r="X31" s="1287" t="s">
        <v>2852</v>
      </c>
      <c r="Y31" s="1287"/>
      <c r="Z31" s="1287"/>
      <c r="AA31" s="1287"/>
      <c r="AB31" s="1287"/>
      <c r="AC31" s="1287"/>
      <c r="AD31" s="1287"/>
      <c r="AE31" s="1287"/>
      <c r="AF31" s="1287"/>
      <c r="AG31" s="1287"/>
      <c r="AH31" s="1287"/>
      <c r="AI31" s="1287"/>
      <c r="AJ31" s="1287"/>
      <c r="AK31" s="1287"/>
      <c r="AL31" s="1287"/>
    </row>
    <row r="32" spans="1:42" s="194" customFormat="1" ht="18" customHeight="1">
      <c r="C32" s="1287" t="s">
        <v>2853</v>
      </c>
      <c r="D32" s="1287"/>
      <c r="E32" s="1287"/>
      <c r="F32" s="1287"/>
      <c r="G32" s="1287"/>
      <c r="H32" s="1287"/>
      <c r="I32" s="1287"/>
      <c r="J32" s="1287"/>
      <c r="K32" s="1287"/>
      <c r="L32" s="1287"/>
      <c r="M32" s="1287"/>
      <c r="N32" s="1287"/>
      <c r="O32" s="1287"/>
      <c r="P32" s="1287"/>
      <c r="Q32" s="1287"/>
      <c r="R32" s="1287"/>
      <c r="S32" s="1287"/>
      <c r="V32" s="1287" t="s">
        <v>2853</v>
      </c>
      <c r="W32" s="1287"/>
      <c r="X32" s="1287"/>
      <c r="Y32" s="1287"/>
      <c r="Z32" s="1287"/>
      <c r="AA32" s="1287"/>
      <c r="AB32" s="1287"/>
      <c r="AC32" s="1287"/>
      <c r="AD32" s="1287"/>
      <c r="AE32" s="1287"/>
      <c r="AF32" s="1287"/>
      <c r="AG32" s="1287"/>
      <c r="AH32" s="1287"/>
      <c r="AI32" s="1287"/>
      <c r="AJ32" s="1287"/>
      <c r="AK32" s="1287"/>
      <c r="AL32" s="1287"/>
    </row>
    <row r="33" spans="1:40" s="194" customFormat="1" ht="18" customHeight="1">
      <c r="C33" s="1287" t="s">
        <v>2854</v>
      </c>
      <c r="D33" s="1287"/>
      <c r="E33" s="1287"/>
      <c r="F33" s="1287"/>
      <c r="G33" s="1287"/>
      <c r="H33" s="1287"/>
      <c r="I33" s="1287"/>
      <c r="J33" s="1287"/>
      <c r="K33" s="1287"/>
      <c r="L33" s="1287"/>
      <c r="M33" s="1287"/>
      <c r="N33" s="1287"/>
      <c r="O33" s="1287"/>
      <c r="P33" s="1287"/>
      <c r="Q33" s="1287"/>
      <c r="R33" s="1287"/>
      <c r="S33" s="1287"/>
      <c r="V33" s="1287" t="s">
        <v>2854</v>
      </c>
      <c r="W33" s="1287"/>
      <c r="X33" s="1287"/>
      <c r="Y33" s="1287"/>
      <c r="Z33" s="1287"/>
      <c r="AA33" s="1287"/>
      <c r="AB33" s="1287"/>
      <c r="AC33" s="1287"/>
      <c r="AD33" s="1287"/>
      <c r="AE33" s="1287"/>
      <c r="AF33" s="1287"/>
      <c r="AG33" s="1287"/>
      <c r="AH33" s="1287"/>
      <c r="AI33" s="1287"/>
      <c r="AJ33" s="1287"/>
      <c r="AK33" s="1287"/>
      <c r="AL33" s="1287"/>
    </row>
    <row r="34" spans="1:40" s="194" customFormat="1" ht="18" customHeight="1">
      <c r="C34" s="1287" t="s">
        <v>2855</v>
      </c>
      <c r="D34" s="1287"/>
      <c r="E34" s="1287"/>
      <c r="F34" s="1287"/>
      <c r="G34" s="1287"/>
      <c r="H34" s="1287"/>
      <c r="I34" s="1287"/>
      <c r="J34" s="1287"/>
      <c r="K34" s="1287"/>
      <c r="L34" s="1287"/>
      <c r="M34" s="1287"/>
      <c r="N34" s="1287"/>
      <c r="O34" s="1287"/>
      <c r="P34" s="1287"/>
      <c r="Q34" s="1287"/>
      <c r="R34" s="1287"/>
      <c r="S34" s="1287"/>
      <c r="V34" s="1287" t="s">
        <v>2855</v>
      </c>
      <c r="W34" s="1287"/>
      <c r="X34" s="1287"/>
      <c r="Y34" s="1287"/>
      <c r="Z34" s="1287"/>
      <c r="AA34" s="1287"/>
      <c r="AB34" s="1287"/>
      <c r="AC34" s="1287"/>
      <c r="AD34" s="1287"/>
      <c r="AE34" s="1287"/>
      <c r="AF34" s="1287"/>
      <c r="AG34" s="1287"/>
      <c r="AH34" s="1287"/>
      <c r="AI34" s="1287"/>
      <c r="AJ34" s="1287"/>
      <c r="AK34" s="1287"/>
      <c r="AL34" s="1287"/>
    </row>
    <row r="35" spans="1:40" s="194" customFormat="1" ht="18" customHeight="1">
      <c r="C35" s="1287" t="s">
        <v>2856</v>
      </c>
      <c r="D35" s="1287"/>
      <c r="E35" s="1287"/>
      <c r="F35" s="1287"/>
      <c r="G35" s="1287"/>
      <c r="H35" s="1287"/>
      <c r="I35" s="1287"/>
      <c r="J35" s="1287"/>
      <c r="K35" s="1287"/>
      <c r="L35" s="1287"/>
      <c r="M35" s="1287"/>
      <c r="N35" s="1287"/>
      <c r="O35" s="1287"/>
      <c r="P35" s="1287"/>
      <c r="Q35" s="1287"/>
      <c r="R35" s="1287"/>
      <c r="S35" s="1287"/>
      <c r="V35" s="1287" t="s">
        <v>2856</v>
      </c>
      <c r="W35" s="1287"/>
      <c r="X35" s="1287"/>
      <c r="Y35" s="1287"/>
      <c r="Z35" s="1287"/>
      <c r="AA35" s="1287"/>
      <c r="AB35" s="1287"/>
      <c r="AC35" s="1287"/>
      <c r="AD35" s="1287"/>
      <c r="AE35" s="1287"/>
      <c r="AF35" s="1287"/>
      <c r="AG35" s="1287"/>
      <c r="AH35" s="1287"/>
      <c r="AI35" s="1287"/>
      <c r="AJ35" s="1287"/>
      <c r="AK35" s="1287"/>
      <c r="AL35" s="1287"/>
    </row>
    <row r="36" spans="1:40" s="194" customFormat="1" ht="18" customHeight="1" thickBot="1">
      <c r="C36" s="1291" t="s">
        <v>2857</v>
      </c>
      <c r="D36" s="1291"/>
      <c r="E36" s="1291"/>
      <c r="F36" s="1291"/>
      <c r="G36" s="1291"/>
      <c r="H36" s="1291"/>
      <c r="I36" s="1291"/>
      <c r="J36" s="1291"/>
      <c r="K36" s="1291"/>
      <c r="L36" s="1291"/>
      <c r="M36" s="1291"/>
      <c r="N36" s="1291"/>
      <c r="O36" s="1291"/>
      <c r="P36" s="1291"/>
      <c r="Q36" s="1291"/>
      <c r="R36" s="1291"/>
      <c r="S36" s="1291"/>
      <c r="V36" s="1291" t="s">
        <v>2857</v>
      </c>
      <c r="W36" s="1291"/>
      <c r="X36" s="1291"/>
      <c r="Y36" s="1291"/>
      <c r="Z36" s="1291"/>
      <c r="AA36" s="1291"/>
      <c r="AB36" s="1291"/>
      <c r="AC36" s="1291"/>
      <c r="AD36" s="1291"/>
      <c r="AE36" s="1291"/>
      <c r="AF36" s="1291"/>
      <c r="AG36" s="1291"/>
      <c r="AH36" s="1291"/>
      <c r="AI36" s="1291"/>
      <c r="AJ36" s="1291"/>
      <c r="AK36" s="1291"/>
      <c r="AL36" s="1291"/>
    </row>
    <row r="37" spans="1:40" s="194" customFormat="1" ht="18" customHeight="1" thickTop="1">
      <c r="C37" s="1292" t="s">
        <v>2858</v>
      </c>
      <c r="D37" s="1292"/>
      <c r="E37" s="1292"/>
      <c r="F37" s="1292"/>
      <c r="G37" s="1292"/>
      <c r="H37" s="1292"/>
      <c r="I37" s="1292"/>
      <c r="J37" s="1292"/>
      <c r="K37" s="1292"/>
      <c r="L37" s="1292"/>
      <c r="M37" s="1292"/>
      <c r="N37" s="1292"/>
      <c r="O37" s="1292"/>
      <c r="P37" s="1292"/>
      <c r="Q37" s="1292"/>
      <c r="R37" s="1292"/>
      <c r="S37" s="1292"/>
      <c r="V37" s="1292" t="s">
        <v>2858</v>
      </c>
      <c r="W37" s="1292"/>
      <c r="X37" s="1292"/>
      <c r="Y37" s="1292"/>
      <c r="Z37" s="1292"/>
      <c r="AA37" s="1292"/>
      <c r="AB37" s="1292"/>
      <c r="AC37" s="1292"/>
      <c r="AD37" s="1292"/>
      <c r="AE37" s="1292"/>
      <c r="AF37" s="1292"/>
      <c r="AG37" s="1292"/>
      <c r="AH37" s="1292"/>
      <c r="AI37" s="1292"/>
      <c r="AJ37" s="1292"/>
      <c r="AK37" s="1292"/>
      <c r="AL37" s="1292"/>
    </row>
    <row r="38" spans="1:40" s="194" customFormat="1" ht="18" customHeight="1">
      <c r="C38" s="1287" t="s">
        <v>2858</v>
      </c>
      <c r="D38" s="1287"/>
      <c r="E38" s="1287"/>
      <c r="F38" s="1287"/>
      <c r="G38" s="1287"/>
      <c r="H38" s="1287"/>
      <c r="I38" s="1287"/>
      <c r="J38" s="1287"/>
      <c r="K38" s="1287"/>
      <c r="L38" s="1287"/>
      <c r="M38" s="1287"/>
      <c r="N38" s="1287"/>
      <c r="O38" s="1287"/>
      <c r="P38" s="1287"/>
      <c r="Q38" s="1287"/>
      <c r="R38" s="1287"/>
      <c r="S38" s="1287"/>
      <c r="V38" s="1287" t="s">
        <v>2858</v>
      </c>
      <c r="W38" s="1287"/>
      <c r="X38" s="1287"/>
      <c r="Y38" s="1287"/>
      <c r="Z38" s="1287"/>
      <c r="AA38" s="1287"/>
      <c r="AB38" s="1287"/>
      <c r="AC38" s="1287"/>
      <c r="AD38" s="1287"/>
      <c r="AE38" s="1287"/>
      <c r="AF38" s="1287"/>
      <c r="AG38" s="1287"/>
      <c r="AH38" s="1287"/>
      <c r="AI38" s="1287"/>
      <c r="AJ38" s="1287"/>
      <c r="AK38" s="1287"/>
      <c r="AL38" s="1287"/>
    </row>
    <row r="39" spans="1:40" s="194" customFormat="1" ht="9" customHeight="1"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</row>
    <row r="40" spans="1:40" s="336" customFormat="1" ht="11.25">
      <c r="B40" s="336" t="s">
        <v>2876</v>
      </c>
    </row>
    <row r="41" spans="1:40" s="336" customFormat="1" ht="11.25">
      <c r="C41" s="336" t="s">
        <v>2877</v>
      </c>
      <c r="R41" s="337">
        <v>5</v>
      </c>
      <c r="S41" s="336" t="s">
        <v>2878</v>
      </c>
    </row>
    <row r="42" spans="1:40" s="336" customFormat="1" ht="11.25">
      <c r="C42" s="336" t="s">
        <v>2879</v>
      </c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38"/>
    </row>
    <row r="43" spans="1:40" s="336" customFormat="1" ht="11.25"/>
    <row r="44" spans="1:40" s="194" customFormat="1" ht="9.75" customHeight="1">
      <c r="R44" s="1226" t="s">
        <v>1962</v>
      </c>
      <c r="S44" s="1226"/>
      <c r="T44" s="1226"/>
      <c r="U44" s="1226"/>
      <c r="V44" s="1226"/>
      <c r="W44" s="1226"/>
    </row>
    <row r="45" spans="1:40" s="194" customFormat="1" ht="9.75" customHeight="1">
      <c r="A45" s="339"/>
      <c r="B45" s="339"/>
      <c r="C45" s="339"/>
      <c r="D45" s="339"/>
      <c r="E45" s="339"/>
      <c r="F45" s="339"/>
      <c r="G45" s="339"/>
      <c r="H45" s="339"/>
      <c r="I45" s="339"/>
      <c r="J45" s="339"/>
      <c r="K45" s="339"/>
      <c r="L45" s="339"/>
      <c r="M45" s="339"/>
      <c r="N45" s="339"/>
      <c r="O45" s="339"/>
      <c r="P45" s="339"/>
      <c r="Q45" s="339"/>
      <c r="R45" s="1226"/>
      <c r="S45" s="1226"/>
      <c r="T45" s="1226"/>
      <c r="U45" s="1226"/>
      <c r="V45" s="1226"/>
      <c r="W45" s="1226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</row>
    <row r="46" spans="1:40" s="194" customFormat="1" ht="9.75" customHeight="1">
      <c r="A46" s="323"/>
      <c r="B46" s="323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3"/>
      <c r="Q46" s="323"/>
      <c r="R46" s="340"/>
      <c r="S46" s="340"/>
      <c r="T46" s="340"/>
      <c r="U46" s="340"/>
      <c r="V46" s="340"/>
      <c r="W46" s="340"/>
      <c r="X46" s="323"/>
      <c r="Y46" s="323"/>
      <c r="Z46" s="323"/>
      <c r="AA46" s="323"/>
      <c r="AB46" s="323"/>
      <c r="AC46" s="323"/>
      <c r="AD46" s="323"/>
      <c r="AE46" s="323"/>
      <c r="AF46" s="323"/>
      <c r="AG46" s="323"/>
      <c r="AH46" s="323"/>
      <c r="AI46" s="323"/>
      <c r="AJ46" s="323"/>
      <c r="AK46" s="323"/>
      <c r="AL46" s="323"/>
      <c r="AM46" s="323"/>
      <c r="AN46" s="323"/>
    </row>
    <row r="47" spans="1:40" s="194" customFormat="1" ht="14.25">
      <c r="A47" s="1227" t="s">
        <v>2864</v>
      </c>
      <c r="B47" s="1227"/>
      <c r="C47" s="1227"/>
      <c r="D47" s="1227"/>
      <c r="E47" s="1227"/>
      <c r="F47" s="1227"/>
      <c r="G47" s="1227"/>
      <c r="H47" s="1227"/>
      <c r="I47" s="1227"/>
      <c r="J47" s="1227"/>
      <c r="K47" s="1227"/>
      <c r="L47" s="1227"/>
      <c r="M47" s="1227"/>
      <c r="N47" s="1227"/>
      <c r="O47" s="1227"/>
      <c r="P47" s="1227"/>
      <c r="Q47" s="1227"/>
      <c r="R47" s="1227"/>
      <c r="S47" s="1227"/>
      <c r="T47" s="1227"/>
      <c r="U47" s="1227"/>
      <c r="V47" s="1227"/>
      <c r="W47" s="1227"/>
      <c r="X47" s="1227"/>
      <c r="Y47" s="1227"/>
      <c r="Z47" s="1227"/>
      <c r="AA47" s="1227"/>
      <c r="AB47" s="1227"/>
      <c r="AC47" s="1227"/>
      <c r="AD47" s="1227"/>
      <c r="AE47" s="1227"/>
      <c r="AF47" s="1227"/>
      <c r="AG47" s="1227"/>
      <c r="AH47" s="1227"/>
      <c r="AI47" s="1227"/>
      <c r="AJ47" s="1227"/>
      <c r="AK47" s="1227"/>
      <c r="AL47" s="1227"/>
      <c r="AM47" s="1227"/>
      <c r="AN47" s="1227"/>
    </row>
    <row r="48" spans="1:40" s="194" customFormat="1" ht="6.75" customHeight="1"/>
    <row r="49" spans="3:37" s="194" customFormat="1"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194" t="s">
        <v>2880</v>
      </c>
    </row>
    <row r="50" spans="3:37" s="194" customFormat="1" ht="7.5" customHeight="1">
      <c r="C50" s="323"/>
      <c r="D50" s="323"/>
      <c r="E50" s="323"/>
      <c r="F50" s="323"/>
      <c r="G50" s="323"/>
      <c r="H50" s="323"/>
      <c r="I50" s="323"/>
      <c r="J50" s="323"/>
      <c r="K50" s="323"/>
      <c r="L50" s="323"/>
    </row>
    <row r="51" spans="3:37" s="194" customFormat="1">
      <c r="E51" s="194" t="s">
        <v>2844</v>
      </c>
    </row>
    <row r="52" spans="3:37" s="194" customFormat="1" ht="7.5" customHeight="1"/>
    <row r="53" spans="3:37" s="194" customFormat="1">
      <c r="D53" s="1228"/>
      <c r="E53" s="1228"/>
      <c r="F53" s="1228"/>
      <c r="G53" s="1228"/>
      <c r="H53" s="1228"/>
      <c r="I53" s="1228"/>
      <c r="J53" s="1228"/>
      <c r="K53" s="1228"/>
      <c r="L53" s="1228"/>
      <c r="M53" s="327"/>
      <c r="N53" s="327"/>
      <c r="O53" s="327" t="s">
        <v>2902</v>
      </c>
      <c r="P53" s="327"/>
      <c r="Q53" s="327"/>
      <c r="R53" s="327"/>
      <c r="S53" s="327"/>
    </row>
    <row r="54" spans="3:37" s="194" customFormat="1" ht="7.5" customHeight="1">
      <c r="D54" s="323"/>
      <c r="E54" s="323"/>
      <c r="F54" s="323"/>
      <c r="G54" s="323"/>
      <c r="H54" s="323"/>
      <c r="I54" s="323"/>
      <c r="J54" s="323"/>
      <c r="K54" s="323"/>
      <c r="L54" s="323"/>
      <c r="M54" s="323"/>
      <c r="N54" s="323"/>
      <c r="O54" s="323"/>
      <c r="P54" s="323"/>
      <c r="Q54" s="323"/>
      <c r="R54" s="323"/>
      <c r="S54" s="323"/>
    </row>
    <row r="55" spans="3:37" s="194" customFormat="1">
      <c r="S55" s="194" t="s">
        <v>2866</v>
      </c>
      <c r="AK55" s="194" t="s">
        <v>13</v>
      </c>
    </row>
    <row r="56" spans="3:37" s="194" customFormat="1" ht="11.25" customHeight="1"/>
    <row r="57" spans="3:37" s="194" customFormat="1">
      <c r="AE57" s="194" t="s">
        <v>2867</v>
      </c>
    </row>
    <row r="58" spans="3:37" s="194" customFormat="1" ht="5.25" customHeight="1"/>
    <row r="59" spans="3:37" s="194" customFormat="1"/>
    <row r="60" spans="3:37" s="194" customFormat="1"/>
    <row r="61" spans="3:37" s="194" customFormat="1" ht="15.75" customHeight="1"/>
    <row r="62" spans="3:37" s="194" customFormat="1" ht="17.25">
      <c r="K62" s="322"/>
      <c r="N62" s="322"/>
      <c r="O62" s="322" t="s">
        <v>2881</v>
      </c>
      <c r="P62" s="322"/>
    </row>
    <row r="63" spans="3:37" s="194" customFormat="1" ht="8.25" customHeight="1">
      <c r="K63" s="322"/>
      <c r="N63" s="322"/>
      <c r="O63" s="322"/>
      <c r="P63" s="322"/>
    </row>
    <row r="64" spans="3:37" s="194" customFormat="1" ht="15.75" customHeight="1">
      <c r="C64" s="194" t="s">
        <v>2842</v>
      </c>
      <c r="K64" s="322"/>
      <c r="N64" s="322"/>
      <c r="O64" s="322"/>
      <c r="P64" s="322"/>
    </row>
    <row r="65" spans="2:40" s="194" customFormat="1" ht="15.75" customHeight="1">
      <c r="K65" s="322"/>
      <c r="N65" s="322"/>
      <c r="O65" s="322"/>
      <c r="P65" s="322"/>
    </row>
    <row r="66" spans="2:40" s="194" customFormat="1" ht="15.75" customHeight="1">
      <c r="F66" s="194" t="s">
        <v>2869</v>
      </c>
      <c r="K66" s="322"/>
      <c r="N66" s="341"/>
      <c r="O66" s="341"/>
      <c r="P66" s="341"/>
      <c r="Q66" s="327"/>
      <c r="R66" s="327"/>
      <c r="S66" s="327"/>
      <c r="T66" s="327"/>
    </row>
    <row r="67" spans="2:40" s="194" customFormat="1" ht="8.25" customHeight="1">
      <c r="K67" s="322"/>
      <c r="N67" s="324"/>
      <c r="O67" s="324"/>
      <c r="P67" s="324"/>
      <c r="Q67" s="323"/>
      <c r="R67" s="323"/>
      <c r="S67" s="323"/>
      <c r="T67" s="323"/>
    </row>
    <row r="68" spans="2:40" s="194" customFormat="1" ht="15.75" customHeight="1">
      <c r="K68" s="322"/>
      <c r="N68" s="322"/>
      <c r="O68" s="322"/>
      <c r="P68" s="322"/>
      <c r="AD68" s="194" t="s">
        <v>2844</v>
      </c>
    </row>
    <row r="69" spans="2:40" s="194" customFormat="1" ht="15.75" customHeight="1">
      <c r="B69" s="1288" t="s">
        <v>5</v>
      </c>
      <c r="C69" s="1288"/>
      <c r="D69" s="1288"/>
      <c r="E69" s="1288"/>
      <c r="F69" s="1288"/>
      <c r="G69" s="1288"/>
      <c r="H69" s="1288"/>
      <c r="I69" s="1288"/>
      <c r="K69" s="322"/>
      <c r="N69" s="322"/>
      <c r="O69" s="322"/>
      <c r="P69" s="322"/>
    </row>
    <row r="70" spans="2:40" s="194" customFormat="1" ht="11.25" customHeight="1">
      <c r="B70" s="345"/>
      <c r="C70" s="1238"/>
      <c r="D70" s="1238"/>
      <c r="E70" s="1289" t="s">
        <v>6</v>
      </c>
      <c r="F70" s="1238"/>
      <c r="G70" s="1238"/>
      <c r="H70" s="1238"/>
      <c r="I70" s="1239"/>
      <c r="K70" s="322"/>
      <c r="N70" s="322"/>
      <c r="O70" s="322"/>
      <c r="P70" s="322"/>
    </row>
    <row r="71" spans="2:40" s="194" customFormat="1" ht="11.25" customHeight="1">
      <c r="B71" s="346"/>
      <c r="C71" s="1228"/>
      <c r="D71" s="1228"/>
      <c r="E71" s="1270"/>
      <c r="F71" s="1228"/>
      <c r="G71" s="1228"/>
      <c r="H71" s="1228"/>
      <c r="I71" s="1290"/>
      <c r="K71" s="322"/>
      <c r="N71" s="322"/>
      <c r="O71" s="322"/>
      <c r="P71" s="322"/>
    </row>
    <row r="72" spans="2:40" s="194" customFormat="1" ht="9" customHeight="1"/>
    <row r="73" spans="2:40" s="194" customFormat="1" ht="22.5" customHeight="1">
      <c r="F73" s="1287" t="s">
        <v>2625</v>
      </c>
      <c r="G73" s="1287"/>
      <c r="H73" s="1287"/>
      <c r="I73" s="1287"/>
      <c r="J73" s="1287"/>
      <c r="K73" s="1287"/>
      <c r="L73" s="1287"/>
      <c r="M73" s="1252"/>
      <c r="N73" s="1253"/>
      <c r="O73" s="1253"/>
      <c r="P73" s="1253"/>
      <c r="Q73" s="1253"/>
      <c r="R73" s="1253"/>
      <c r="S73" s="1253"/>
      <c r="T73" s="1253"/>
      <c r="U73" s="1253"/>
      <c r="V73" s="1253"/>
      <c r="W73" s="1253"/>
      <c r="X73" s="1253"/>
      <c r="Y73" s="1253"/>
      <c r="Z73" s="1253"/>
      <c r="AA73" s="1253"/>
      <c r="AB73" s="1253"/>
      <c r="AC73" s="1253"/>
      <c r="AD73" s="1280"/>
      <c r="AE73" s="1281" t="s">
        <v>11</v>
      </c>
      <c r="AF73" s="1282"/>
      <c r="AG73" s="1282"/>
      <c r="AH73" s="1282"/>
      <c r="AI73" s="1283"/>
    </row>
    <row r="74" spans="2:40" s="194" customFormat="1" ht="22.5" customHeight="1">
      <c r="F74" s="1287" t="s">
        <v>2626</v>
      </c>
      <c r="G74" s="1287"/>
      <c r="H74" s="1287"/>
      <c r="I74" s="1287"/>
      <c r="J74" s="1287"/>
      <c r="K74" s="1287"/>
      <c r="L74" s="1287"/>
      <c r="M74" s="1252"/>
      <c r="N74" s="1253"/>
      <c r="O74" s="1253"/>
      <c r="P74" s="1253"/>
      <c r="Q74" s="1253"/>
      <c r="R74" s="1253"/>
      <c r="S74" s="1253"/>
      <c r="T74" s="1253"/>
      <c r="U74" s="1253"/>
      <c r="V74" s="1253"/>
      <c r="W74" s="1253"/>
      <c r="X74" s="1253"/>
      <c r="Y74" s="1253"/>
      <c r="Z74" s="1253"/>
      <c r="AA74" s="1253"/>
      <c r="AB74" s="1253"/>
      <c r="AC74" s="1253"/>
      <c r="AD74" s="1280"/>
      <c r="AE74" s="1284"/>
      <c r="AF74" s="1285"/>
      <c r="AG74" s="1285"/>
      <c r="AH74" s="1285"/>
      <c r="AI74" s="1286"/>
    </row>
    <row r="75" spans="2:40" s="194" customFormat="1" ht="22.5" customHeight="1">
      <c r="F75" s="1287" t="s">
        <v>2627</v>
      </c>
      <c r="G75" s="1287"/>
      <c r="H75" s="1287"/>
      <c r="I75" s="1287"/>
      <c r="J75" s="1287"/>
      <c r="K75" s="1287"/>
      <c r="L75" s="1287"/>
      <c r="M75" s="1252"/>
      <c r="N75" s="1253"/>
      <c r="O75" s="1253"/>
      <c r="P75" s="1253"/>
      <c r="Q75" s="1253"/>
      <c r="R75" s="1253"/>
      <c r="S75" s="1253"/>
      <c r="T75" s="1253"/>
      <c r="U75" s="1253"/>
      <c r="V75" s="1253"/>
      <c r="W75" s="1253"/>
      <c r="X75" s="1253"/>
      <c r="Y75" s="1253"/>
      <c r="Z75" s="1253"/>
      <c r="AA75" s="1253"/>
      <c r="AB75" s="1253"/>
      <c r="AC75" s="1253"/>
      <c r="AD75" s="1253"/>
      <c r="AE75" s="325"/>
      <c r="AF75" s="325"/>
      <c r="AG75" s="325" t="s">
        <v>13</v>
      </c>
      <c r="AH75" s="325"/>
      <c r="AI75" s="326"/>
    </row>
    <row r="76" spans="2:40" s="194" customFormat="1" ht="22.5" customHeight="1">
      <c r="F76" s="1249" t="s">
        <v>2846</v>
      </c>
      <c r="G76" s="1250"/>
      <c r="H76" s="1250"/>
      <c r="I76" s="1250"/>
      <c r="J76" s="1250"/>
      <c r="K76" s="1250"/>
      <c r="L76" s="1251"/>
      <c r="M76" s="1252"/>
      <c r="N76" s="1253"/>
      <c r="O76" s="1253"/>
      <c r="P76" s="1253"/>
      <c r="Q76" s="1253"/>
      <c r="R76" s="1253"/>
      <c r="S76" s="1253"/>
      <c r="T76" s="1253"/>
      <c r="U76" s="1253"/>
      <c r="V76" s="1253"/>
      <c r="W76" s="1253"/>
      <c r="X76" s="1253"/>
      <c r="Y76" s="1253"/>
      <c r="Z76" s="1253"/>
      <c r="AA76" s="1253"/>
      <c r="AB76" s="1253"/>
      <c r="AC76" s="1253"/>
      <c r="AD76" s="1253"/>
      <c r="AE76" s="327"/>
      <c r="AF76" s="327"/>
      <c r="AG76" s="328" t="s">
        <v>13</v>
      </c>
      <c r="AH76" s="327"/>
      <c r="AI76" s="329"/>
    </row>
    <row r="77" spans="2:40" s="194" customFormat="1" ht="7.5" customHeight="1">
      <c r="F77" s="330"/>
      <c r="G77" s="331"/>
      <c r="H77" s="331"/>
      <c r="I77" s="331"/>
      <c r="J77" s="331"/>
      <c r="K77" s="331"/>
      <c r="L77" s="331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</row>
    <row r="78" spans="2:40" s="194" customFormat="1" ht="15.75" customHeight="1">
      <c r="B78" s="194" t="s">
        <v>2871</v>
      </c>
      <c r="E78" s="327"/>
      <c r="F78" s="342"/>
      <c r="G78" s="343"/>
      <c r="H78" s="343"/>
      <c r="I78" s="343"/>
      <c r="J78" s="343"/>
      <c r="K78" s="343"/>
      <c r="L78" s="343"/>
      <c r="M78" s="327"/>
      <c r="N78" s="327"/>
      <c r="O78" s="327"/>
      <c r="P78" s="327"/>
      <c r="Q78" s="327"/>
      <c r="R78" s="327"/>
      <c r="S78" s="327"/>
      <c r="T78" s="327"/>
      <c r="U78" s="327"/>
      <c r="V78" s="327"/>
      <c r="W78" s="327"/>
      <c r="X78" s="327"/>
      <c r="Y78" s="327"/>
      <c r="Z78" s="327"/>
      <c r="AA78" s="327"/>
      <c r="AB78" s="327"/>
      <c r="AC78" s="327"/>
      <c r="AD78" s="327"/>
      <c r="AE78" s="327"/>
      <c r="AF78" s="327"/>
      <c r="AG78" s="327"/>
      <c r="AH78" s="327"/>
      <c r="AI78" s="327"/>
      <c r="AJ78" s="327"/>
      <c r="AK78" s="327"/>
      <c r="AL78" s="327"/>
      <c r="AM78" s="327"/>
      <c r="AN78" s="327"/>
    </row>
    <row r="79" spans="2:40" s="194" customFormat="1" ht="15.75" customHeight="1">
      <c r="E79" s="323"/>
      <c r="F79" s="330"/>
      <c r="G79" s="331"/>
      <c r="H79" s="331"/>
      <c r="I79" s="331"/>
      <c r="J79" s="331"/>
      <c r="K79" s="331"/>
      <c r="L79" s="331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  <c r="AA79" s="323"/>
      <c r="AB79" s="323"/>
      <c r="AC79" s="323"/>
      <c r="AD79" s="323"/>
      <c r="AE79" s="323"/>
      <c r="AF79" s="323"/>
      <c r="AG79" s="323"/>
      <c r="AH79" s="323"/>
      <c r="AI79" s="323"/>
      <c r="AJ79" s="323"/>
      <c r="AK79" s="323"/>
      <c r="AL79" s="323"/>
      <c r="AM79" s="323"/>
      <c r="AN79" s="323"/>
    </row>
    <row r="80" spans="2:40" s="194" customFormat="1" ht="15.75" customHeight="1">
      <c r="B80" s="194" t="s">
        <v>2883</v>
      </c>
      <c r="E80" s="323"/>
      <c r="F80" s="342"/>
      <c r="G80" s="343"/>
      <c r="H80" s="343"/>
      <c r="I80" s="343"/>
      <c r="J80" s="343"/>
      <c r="K80" s="343"/>
      <c r="L80" s="343"/>
      <c r="M80" s="327"/>
      <c r="N80" s="327"/>
      <c r="O80" s="327"/>
      <c r="P80" s="327"/>
      <c r="Q80" s="327"/>
      <c r="R80" s="327"/>
      <c r="S80" s="327"/>
      <c r="T80" s="327"/>
      <c r="U80" s="327"/>
      <c r="V80" s="327"/>
      <c r="W80" s="327"/>
      <c r="X80" s="327"/>
      <c r="Y80" s="327"/>
      <c r="Z80" s="327"/>
      <c r="AA80" s="327"/>
      <c r="AB80" s="327"/>
      <c r="AC80" s="327"/>
      <c r="AD80" s="327"/>
      <c r="AE80" s="327"/>
      <c r="AF80" s="327"/>
      <c r="AG80" s="327"/>
      <c r="AH80" s="327"/>
      <c r="AI80" s="327"/>
      <c r="AJ80" s="327"/>
      <c r="AK80" s="327"/>
      <c r="AL80" s="327"/>
      <c r="AM80" s="327"/>
      <c r="AN80" s="327"/>
    </row>
    <row r="81" spans="1:42" s="194" customFormat="1" ht="9" customHeight="1">
      <c r="F81" s="330"/>
      <c r="G81" s="331"/>
      <c r="H81" s="331"/>
      <c r="I81" s="331"/>
      <c r="J81" s="331"/>
      <c r="K81" s="331"/>
      <c r="L81" s="331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  <c r="AA81" s="323"/>
      <c r="AB81" s="323"/>
      <c r="AC81" s="323"/>
      <c r="AD81" s="323"/>
      <c r="AE81" s="323"/>
      <c r="AF81" s="323"/>
      <c r="AG81" s="323"/>
      <c r="AH81" s="323"/>
      <c r="AI81" s="323"/>
    </row>
    <row r="82" spans="1:42" s="194" customFormat="1" ht="8.25" customHeight="1"/>
    <row r="83" spans="1:42" s="194" customFormat="1" ht="21.75" customHeight="1">
      <c r="A83" s="1254" t="s">
        <v>2849</v>
      </c>
      <c r="B83" s="1254"/>
      <c r="C83" s="1254"/>
      <c r="D83" s="1254"/>
      <c r="E83" s="1254"/>
      <c r="F83" s="1254"/>
      <c r="G83" s="1254"/>
      <c r="H83" s="1254"/>
      <c r="I83" s="1254"/>
      <c r="J83" s="1254"/>
      <c r="K83" s="1254"/>
      <c r="L83" s="1254"/>
      <c r="M83" s="1254"/>
      <c r="N83" s="1254"/>
      <c r="O83" s="1254"/>
      <c r="P83" s="1254"/>
      <c r="Q83" s="1254"/>
      <c r="R83" s="1254"/>
      <c r="S83" s="1254"/>
      <c r="T83" s="1254"/>
      <c r="U83" s="1254"/>
      <c r="V83" s="1254"/>
      <c r="W83" s="1254"/>
      <c r="X83" s="1254"/>
      <c r="Y83" s="1254"/>
      <c r="Z83" s="1254"/>
      <c r="AA83" s="1254"/>
      <c r="AB83" s="1254"/>
      <c r="AC83" s="1254"/>
      <c r="AD83" s="1254"/>
      <c r="AE83" s="1254"/>
      <c r="AF83" s="1254"/>
      <c r="AG83" s="1254"/>
      <c r="AH83" s="1254"/>
      <c r="AI83" s="1254"/>
      <c r="AJ83" s="1254"/>
      <c r="AK83" s="1254"/>
      <c r="AL83" s="1254"/>
      <c r="AM83" s="1254"/>
      <c r="AN83" s="1254"/>
    </row>
    <row r="84" spans="1:42" s="194" customFormat="1" ht="21.75" customHeight="1" thickBot="1">
      <c r="A84" s="334"/>
      <c r="B84" s="334"/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Q84" s="334"/>
      <c r="R84" s="334"/>
      <c r="S84" s="334"/>
      <c r="T84" s="334"/>
      <c r="U84" s="334"/>
      <c r="V84" s="334"/>
      <c r="W84" s="334"/>
      <c r="X84" s="334"/>
      <c r="Y84" s="334"/>
      <c r="Z84" s="334"/>
      <c r="AA84" s="334"/>
      <c r="AB84" s="334"/>
      <c r="AC84" s="334"/>
      <c r="AD84" s="334"/>
      <c r="AE84" s="334"/>
      <c r="AF84" s="334"/>
      <c r="AG84" s="334"/>
      <c r="AH84" s="334"/>
      <c r="AI84" s="334"/>
      <c r="AJ84" s="334"/>
      <c r="AK84" s="334"/>
      <c r="AL84" s="334"/>
      <c r="AM84" s="334"/>
      <c r="AN84" s="334"/>
    </row>
    <row r="85" spans="1:42" s="194" customFormat="1" ht="21.75" customHeight="1">
      <c r="A85" s="347"/>
      <c r="B85" s="1255" t="s">
        <v>2884</v>
      </c>
      <c r="C85" s="1256"/>
      <c r="D85" s="1256"/>
      <c r="E85" s="1256"/>
      <c r="F85" s="1256"/>
      <c r="G85" s="1256"/>
      <c r="H85" s="1256"/>
      <c r="I85" s="1256"/>
      <c r="J85" s="1257"/>
      <c r="K85" s="1258" t="s">
        <v>2885</v>
      </c>
      <c r="L85" s="1256"/>
      <c r="M85" s="1256"/>
      <c r="N85" s="1256"/>
      <c r="O85" s="1256"/>
      <c r="P85" s="1256"/>
      <c r="Q85" s="1256"/>
      <c r="R85" s="1256"/>
      <c r="S85" s="1256"/>
      <c r="T85" s="1256"/>
      <c r="U85" s="1256"/>
      <c r="V85" s="1256"/>
      <c r="W85" s="1256"/>
      <c r="X85" s="1256"/>
      <c r="Y85" s="1256"/>
      <c r="Z85" s="1256"/>
      <c r="AA85" s="1256"/>
      <c r="AB85" s="1256"/>
      <c r="AC85" s="1256"/>
      <c r="AD85" s="1256"/>
      <c r="AE85" s="1256"/>
      <c r="AF85" s="1256"/>
      <c r="AG85" s="1256"/>
      <c r="AH85" s="1256"/>
      <c r="AI85" s="1256"/>
      <c r="AJ85" s="1256"/>
      <c r="AK85" s="1256"/>
      <c r="AL85" s="1256"/>
      <c r="AM85" s="1256"/>
      <c r="AN85" s="1256"/>
      <c r="AO85" s="1256"/>
      <c r="AP85" s="1259"/>
    </row>
    <row r="86" spans="1:42" s="194" customFormat="1" ht="15" customHeight="1">
      <c r="A86" s="334"/>
      <c r="B86" s="1260"/>
      <c r="C86" s="1261"/>
      <c r="D86" s="1261"/>
      <c r="E86" s="1261"/>
      <c r="F86" s="1261"/>
      <c r="G86" s="1261"/>
      <c r="H86" s="1261"/>
      <c r="I86" s="1261"/>
      <c r="J86" s="1262"/>
      <c r="K86" s="1269" t="s">
        <v>19</v>
      </c>
      <c r="L86" s="1264"/>
      <c r="M86" s="1264"/>
      <c r="N86" s="1265"/>
      <c r="O86" s="1272" t="s">
        <v>2070</v>
      </c>
      <c r="P86" s="1273"/>
      <c r="Q86" s="1273"/>
      <c r="R86" s="1273"/>
      <c r="S86" s="1273"/>
      <c r="T86" s="1273"/>
      <c r="U86" s="1273"/>
      <c r="V86" s="1273"/>
      <c r="W86" s="1273"/>
      <c r="X86" s="1273"/>
      <c r="Y86" s="1274"/>
      <c r="Z86" s="1229" t="s">
        <v>2590</v>
      </c>
      <c r="AA86" s="1230"/>
      <c r="AB86" s="1278"/>
      <c r="AC86" s="1229" t="s">
        <v>21</v>
      </c>
      <c r="AD86" s="1230"/>
      <c r="AE86" s="1278"/>
      <c r="AF86" s="1229" t="s">
        <v>2072</v>
      </c>
      <c r="AG86" s="1230"/>
      <c r="AH86" s="1230"/>
      <c r="AI86" s="1231" t="s">
        <v>24</v>
      </c>
      <c r="AJ86" s="1232"/>
      <c r="AK86" s="1232"/>
      <c r="AL86" s="1232"/>
      <c r="AM86" s="1232"/>
      <c r="AN86" s="1232"/>
      <c r="AO86" s="1232"/>
      <c r="AP86" s="1233"/>
    </row>
    <row r="87" spans="1:42" s="194" customFormat="1" ht="12.75" customHeight="1">
      <c r="A87" s="334"/>
      <c r="B87" s="1263"/>
      <c r="C87" s="1264"/>
      <c r="D87" s="1264"/>
      <c r="E87" s="1264"/>
      <c r="F87" s="1264"/>
      <c r="G87" s="1264"/>
      <c r="H87" s="1264"/>
      <c r="I87" s="1264"/>
      <c r="J87" s="1265"/>
      <c r="K87" s="1270"/>
      <c r="L87" s="1270"/>
      <c r="M87" s="1270"/>
      <c r="N87" s="1271"/>
      <c r="O87" s="1275"/>
      <c r="P87" s="1276"/>
      <c r="Q87" s="1276"/>
      <c r="R87" s="1276"/>
      <c r="S87" s="1276"/>
      <c r="T87" s="1276"/>
      <c r="U87" s="1276"/>
      <c r="V87" s="1276"/>
      <c r="W87" s="1276"/>
      <c r="X87" s="1276"/>
      <c r="Y87" s="1277"/>
      <c r="Z87" s="1279"/>
      <c r="AA87" s="1230"/>
      <c r="AB87" s="1278"/>
      <c r="AC87" s="1279"/>
      <c r="AD87" s="1230"/>
      <c r="AE87" s="1278"/>
      <c r="AF87" s="1229" t="s">
        <v>25</v>
      </c>
      <c r="AG87" s="1230"/>
      <c r="AH87" s="1230"/>
      <c r="AI87" s="1234" t="s">
        <v>2075</v>
      </c>
      <c r="AJ87" s="1235"/>
      <c r="AK87" s="1235"/>
      <c r="AL87" s="1235"/>
      <c r="AM87" s="1235"/>
      <c r="AN87" s="1235"/>
      <c r="AO87" s="1235"/>
      <c r="AP87" s="1236"/>
    </row>
    <row r="88" spans="1:42" s="194" customFormat="1" ht="15" customHeight="1">
      <c r="A88" s="334"/>
      <c r="B88" s="1263"/>
      <c r="C88" s="1264"/>
      <c r="D88" s="1264"/>
      <c r="E88" s="1264"/>
      <c r="F88" s="1264"/>
      <c r="G88" s="1264"/>
      <c r="H88" s="1264"/>
      <c r="I88" s="1264"/>
      <c r="J88" s="1265"/>
      <c r="K88" s="1237"/>
      <c r="L88" s="1238"/>
      <c r="M88" s="1238"/>
      <c r="N88" s="1239"/>
      <c r="O88" s="1237"/>
      <c r="P88" s="1238"/>
      <c r="Q88" s="1238"/>
      <c r="R88" s="1238"/>
      <c r="S88" s="1238"/>
      <c r="T88" s="1238"/>
      <c r="U88" s="1238"/>
      <c r="V88" s="1238"/>
      <c r="W88" s="1238"/>
      <c r="X88" s="1238"/>
      <c r="Y88" s="1239"/>
      <c r="Z88" s="1237"/>
      <c r="AA88" s="1238"/>
      <c r="AB88" s="1239"/>
      <c r="AC88" s="1237"/>
      <c r="AD88" s="1238"/>
      <c r="AE88" s="1239"/>
      <c r="AF88" s="1237"/>
      <c r="AG88" s="1238"/>
      <c r="AH88" s="1239"/>
      <c r="AI88" s="1243" t="s">
        <v>2848</v>
      </c>
      <c r="AJ88" s="1244"/>
      <c r="AK88" s="1244"/>
      <c r="AL88" s="1244"/>
      <c r="AM88" s="1244"/>
      <c r="AN88" s="1244"/>
      <c r="AO88" s="1244"/>
      <c r="AP88" s="1245"/>
    </row>
    <row r="89" spans="1:42" s="194" customFormat="1" ht="15" customHeight="1" thickBot="1">
      <c r="A89" s="334"/>
      <c r="B89" s="1266"/>
      <c r="C89" s="1267"/>
      <c r="D89" s="1267"/>
      <c r="E89" s="1267"/>
      <c r="F89" s="1267"/>
      <c r="G89" s="1267"/>
      <c r="H89" s="1267"/>
      <c r="I89" s="1267"/>
      <c r="J89" s="1268"/>
      <c r="K89" s="1240"/>
      <c r="L89" s="1241"/>
      <c r="M89" s="1241"/>
      <c r="N89" s="1242"/>
      <c r="O89" s="1240"/>
      <c r="P89" s="1241"/>
      <c r="Q89" s="1241"/>
      <c r="R89" s="1241"/>
      <c r="S89" s="1241"/>
      <c r="T89" s="1241"/>
      <c r="U89" s="1241"/>
      <c r="V89" s="1241"/>
      <c r="W89" s="1241"/>
      <c r="X89" s="1241"/>
      <c r="Y89" s="1242"/>
      <c r="Z89" s="1240"/>
      <c r="AA89" s="1241"/>
      <c r="AB89" s="1242"/>
      <c r="AC89" s="1240"/>
      <c r="AD89" s="1241"/>
      <c r="AE89" s="1242"/>
      <c r="AF89" s="1240"/>
      <c r="AG89" s="1241"/>
      <c r="AH89" s="1242"/>
      <c r="AI89" s="1246"/>
      <c r="AJ89" s="1247"/>
      <c r="AK89" s="1247"/>
      <c r="AL89" s="1247"/>
      <c r="AM89" s="1247"/>
      <c r="AN89" s="1247"/>
      <c r="AO89" s="1247"/>
      <c r="AP89" s="1248"/>
    </row>
    <row r="90" spans="1:42" s="194" customFormat="1" ht="9" customHeight="1">
      <c r="A90" s="334"/>
      <c r="B90" s="348"/>
      <c r="C90" s="348"/>
      <c r="D90" s="348"/>
      <c r="E90" s="348"/>
      <c r="F90" s="348"/>
      <c r="G90" s="348"/>
      <c r="H90" s="348"/>
      <c r="I90" s="348"/>
      <c r="J90" s="348"/>
      <c r="K90" s="323"/>
      <c r="L90" s="323"/>
      <c r="M90" s="323"/>
      <c r="N90" s="323"/>
      <c r="O90" s="323"/>
      <c r="P90" s="323"/>
      <c r="Q90" s="323"/>
      <c r="R90" s="349"/>
      <c r="S90" s="349"/>
      <c r="T90" s="349"/>
      <c r="U90" s="349"/>
      <c r="V90" s="349"/>
      <c r="W90" s="349"/>
      <c r="X90" s="349"/>
      <c r="Y90" s="349"/>
      <c r="Z90" s="323"/>
      <c r="AA90" s="323"/>
      <c r="AB90" s="323"/>
      <c r="AC90" s="323"/>
      <c r="AD90" s="323"/>
      <c r="AE90" s="323"/>
      <c r="AF90" s="323"/>
      <c r="AG90" s="323"/>
      <c r="AH90" s="323"/>
      <c r="AI90" s="350"/>
      <c r="AJ90" s="350"/>
      <c r="AK90" s="350"/>
      <c r="AL90" s="350"/>
      <c r="AM90" s="350"/>
      <c r="AN90" s="350"/>
      <c r="AO90" s="350"/>
      <c r="AP90" s="350"/>
    </row>
    <row r="91" spans="1:42" s="336" customFormat="1" ht="11.25">
      <c r="B91" s="336" t="s">
        <v>2886</v>
      </c>
    </row>
    <row r="92" spans="1:42" s="336" customFormat="1" ht="11.25">
      <c r="C92" s="336" t="s">
        <v>2887</v>
      </c>
      <c r="U92" s="337">
        <v>5</v>
      </c>
      <c r="V92" s="336" t="s">
        <v>2888</v>
      </c>
    </row>
    <row r="93" spans="1:42" s="336" customFormat="1" ht="11.25"/>
    <row r="94" spans="1:42" s="336" customFormat="1" ht="11.25"/>
    <row r="95" spans="1:42" s="194" customFormat="1" ht="9.75" customHeight="1">
      <c r="R95" s="1226" t="s">
        <v>1962</v>
      </c>
      <c r="S95" s="1226"/>
      <c r="T95" s="1226"/>
      <c r="U95" s="1226"/>
      <c r="V95" s="1226"/>
      <c r="W95" s="1226"/>
    </row>
    <row r="96" spans="1:42" s="194" customFormat="1" ht="9.75" customHeight="1">
      <c r="A96" s="339"/>
      <c r="B96" s="339"/>
      <c r="C96" s="339"/>
      <c r="D96" s="339"/>
      <c r="E96" s="339"/>
      <c r="F96" s="339"/>
      <c r="G96" s="339"/>
      <c r="H96" s="339"/>
      <c r="I96" s="339"/>
      <c r="J96" s="339"/>
      <c r="K96" s="339"/>
      <c r="L96" s="339"/>
      <c r="M96" s="339"/>
      <c r="N96" s="339"/>
      <c r="O96" s="339"/>
      <c r="P96" s="339"/>
      <c r="Q96" s="339"/>
      <c r="R96" s="1226"/>
      <c r="S96" s="1226"/>
      <c r="T96" s="1226"/>
      <c r="U96" s="1226"/>
      <c r="V96" s="1226"/>
      <c r="W96" s="1226"/>
      <c r="X96" s="339"/>
      <c r="Y96" s="339"/>
      <c r="Z96" s="339"/>
      <c r="AA96" s="339"/>
      <c r="AB96" s="339"/>
      <c r="AC96" s="339"/>
      <c r="AD96" s="339"/>
      <c r="AE96" s="339"/>
      <c r="AF96" s="339"/>
      <c r="AG96" s="339"/>
      <c r="AH96" s="339"/>
      <c r="AI96" s="339"/>
      <c r="AJ96" s="339"/>
      <c r="AK96" s="339"/>
      <c r="AL96" s="339"/>
      <c r="AM96" s="339"/>
      <c r="AN96" s="339"/>
      <c r="AO96" s="339"/>
      <c r="AP96" s="339"/>
    </row>
    <row r="97" spans="1:40" s="194" customFormat="1" ht="16.5" customHeight="1">
      <c r="A97" s="323"/>
      <c r="B97" s="323"/>
      <c r="C97" s="323"/>
      <c r="D97" s="323"/>
      <c r="E97" s="323"/>
      <c r="F97" s="323"/>
      <c r="G97" s="323"/>
      <c r="H97" s="323"/>
      <c r="I97" s="323"/>
      <c r="J97" s="323"/>
      <c r="K97" s="323"/>
      <c r="L97" s="323"/>
      <c r="M97" s="323"/>
      <c r="N97" s="323"/>
      <c r="O97" s="323"/>
      <c r="P97" s="323"/>
      <c r="Q97" s="323"/>
      <c r="R97" s="340"/>
      <c r="S97" s="340"/>
      <c r="T97" s="340"/>
      <c r="U97" s="340"/>
      <c r="V97" s="340"/>
      <c r="W97" s="340"/>
      <c r="X97" s="323"/>
      <c r="Y97" s="323"/>
      <c r="Z97" s="323"/>
      <c r="AA97" s="323"/>
      <c r="AB97" s="323"/>
      <c r="AC97" s="323"/>
      <c r="AD97" s="323"/>
      <c r="AE97" s="323"/>
      <c r="AF97" s="323"/>
      <c r="AG97" s="323"/>
      <c r="AH97" s="323"/>
      <c r="AI97" s="323"/>
      <c r="AJ97" s="323"/>
      <c r="AK97" s="323"/>
      <c r="AL97" s="323"/>
      <c r="AM97" s="323"/>
      <c r="AN97" s="323"/>
    </row>
    <row r="98" spans="1:40" s="194" customFormat="1" ht="16.5" customHeight="1">
      <c r="A98" s="323"/>
      <c r="B98" s="323"/>
      <c r="C98" s="323"/>
      <c r="D98" s="323"/>
      <c r="E98" s="323"/>
      <c r="F98" s="323"/>
      <c r="G98" s="323"/>
      <c r="H98" s="323"/>
      <c r="I98" s="323"/>
      <c r="J98" s="323"/>
      <c r="K98" s="323"/>
      <c r="L98" s="323"/>
      <c r="M98" s="323"/>
      <c r="N98" s="323"/>
      <c r="O98" s="323"/>
      <c r="P98" s="323"/>
      <c r="Q98" s="323"/>
      <c r="R98" s="340"/>
      <c r="S98" s="340"/>
      <c r="T98" s="340"/>
      <c r="U98" s="340"/>
      <c r="V98" s="340"/>
      <c r="W98" s="340"/>
      <c r="X98" s="323"/>
      <c r="Y98" s="323"/>
      <c r="Z98" s="323"/>
      <c r="AA98" s="323"/>
      <c r="AB98" s="323"/>
      <c r="AC98" s="323"/>
      <c r="AD98" s="323"/>
      <c r="AE98" s="323"/>
      <c r="AF98" s="323"/>
      <c r="AG98" s="323"/>
      <c r="AH98" s="323"/>
      <c r="AI98" s="323"/>
      <c r="AJ98" s="323"/>
      <c r="AK98" s="323"/>
      <c r="AL98" s="323"/>
      <c r="AM98" s="323"/>
      <c r="AN98" s="323"/>
    </row>
    <row r="99" spans="1:40" s="194" customFormat="1" ht="9.75" customHeight="1">
      <c r="A99" s="323"/>
      <c r="B99" s="323"/>
      <c r="C99" s="323"/>
      <c r="D99" s="323"/>
      <c r="E99" s="323"/>
      <c r="F99" s="323"/>
      <c r="G99" s="323"/>
      <c r="H99" s="323"/>
      <c r="I99" s="323"/>
      <c r="J99" s="323"/>
      <c r="K99" s="323"/>
      <c r="L99" s="323"/>
      <c r="M99" s="323"/>
      <c r="N99" s="323"/>
      <c r="O99" s="323"/>
      <c r="P99" s="323"/>
      <c r="Q99" s="323"/>
      <c r="R99" s="340"/>
      <c r="S99" s="340"/>
      <c r="T99" s="340"/>
      <c r="U99" s="340"/>
      <c r="V99" s="340"/>
      <c r="W99" s="340"/>
      <c r="X99" s="323"/>
      <c r="Y99" s="323"/>
      <c r="Z99" s="323"/>
      <c r="AA99" s="323"/>
      <c r="AB99" s="323"/>
      <c r="AC99" s="323"/>
      <c r="AD99" s="323"/>
      <c r="AE99" s="323"/>
      <c r="AF99" s="323"/>
      <c r="AG99" s="323"/>
      <c r="AH99" s="323"/>
      <c r="AI99" s="323"/>
      <c r="AJ99" s="323"/>
      <c r="AK99" s="323"/>
      <c r="AL99" s="323"/>
      <c r="AM99" s="323"/>
      <c r="AN99" s="323"/>
    </row>
    <row r="100" spans="1:40" s="194" customFormat="1" ht="20.25" customHeight="1">
      <c r="A100" s="1227" t="s">
        <v>2864</v>
      </c>
      <c r="B100" s="1227"/>
      <c r="C100" s="1227"/>
      <c r="D100" s="1227"/>
      <c r="E100" s="1227"/>
      <c r="F100" s="1227"/>
      <c r="G100" s="1227"/>
      <c r="H100" s="1227"/>
      <c r="I100" s="1227"/>
      <c r="J100" s="1227"/>
      <c r="K100" s="1227"/>
      <c r="L100" s="1227"/>
      <c r="M100" s="1227"/>
      <c r="N100" s="1227"/>
      <c r="O100" s="1227"/>
      <c r="P100" s="1227"/>
      <c r="Q100" s="1227"/>
      <c r="R100" s="1227"/>
      <c r="S100" s="1227"/>
      <c r="T100" s="1227"/>
      <c r="U100" s="1227"/>
      <c r="V100" s="1227"/>
      <c r="W100" s="1227"/>
      <c r="X100" s="1227"/>
      <c r="Y100" s="1227"/>
      <c r="Z100" s="1227"/>
      <c r="AA100" s="1227"/>
      <c r="AB100" s="1227"/>
      <c r="AC100" s="1227"/>
      <c r="AD100" s="1227"/>
      <c r="AE100" s="1227"/>
      <c r="AF100" s="1227"/>
      <c r="AG100" s="1227"/>
      <c r="AH100" s="1227"/>
      <c r="AI100" s="1227"/>
      <c r="AJ100" s="1227"/>
      <c r="AK100" s="1227"/>
      <c r="AL100" s="1227"/>
      <c r="AM100" s="1227"/>
      <c r="AN100" s="1227"/>
    </row>
    <row r="101" spans="1:40" s="194" customFormat="1" ht="6.75" customHeight="1"/>
    <row r="102" spans="1:40" s="194" customFormat="1">
      <c r="C102" s="327"/>
      <c r="D102" s="327"/>
      <c r="E102" s="327"/>
      <c r="F102" s="327"/>
      <c r="G102" s="327"/>
      <c r="H102" s="327"/>
      <c r="I102" s="327"/>
      <c r="J102" s="327"/>
      <c r="K102" s="327"/>
      <c r="L102" s="327"/>
      <c r="M102" s="194" t="s">
        <v>2890</v>
      </c>
    </row>
    <row r="103" spans="1:40" s="194" customFormat="1" ht="7.5" customHeight="1">
      <c r="C103" s="323"/>
      <c r="D103" s="323"/>
      <c r="E103" s="323"/>
      <c r="F103" s="323"/>
      <c r="G103" s="323"/>
      <c r="H103" s="323"/>
      <c r="I103" s="323"/>
      <c r="J103" s="323"/>
      <c r="K103" s="323"/>
      <c r="L103" s="323"/>
    </row>
    <row r="104" spans="1:40" s="194" customFormat="1">
      <c r="E104" s="194" t="s">
        <v>2844</v>
      </c>
    </row>
    <row r="105" spans="1:40" s="194" customFormat="1" ht="15.75" customHeight="1"/>
    <row r="106" spans="1:40" s="194" customFormat="1">
      <c r="D106" s="1228"/>
      <c r="E106" s="1228"/>
      <c r="F106" s="1228"/>
      <c r="G106" s="1228"/>
      <c r="H106" s="1228"/>
      <c r="I106" s="1228"/>
      <c r="J106" s="1228"/>
      <c r="K106" s="1228"/>
      <c r="L106" s="1228"/>
      <c r="M106" s="327"/>
      <c r="N106" s="327"/>
      <c r="O106" s="327" t="s">
        <v>2902</v>
      </c>
      <c r="P106" s="327"/>
      <c r="Q106" s="327"/>
      <c r="R106" s="327"/>
      <c r="S106" s="327"/>
    </row>
    <row r="107" spans="1:40" s="194" customFormat="1" ht="15.75" customHeight="1">
      <c r="D107" s="323"/>
      <c r="E107" s="323"/>
      <c r="F107" s="323"/>
      <c r="G107" s="323"/>
      <c r="H107" s="323"/>
      <c r="I107" s="323"/>
      <c r="J107" s="323"/>
      <c r="K107" s="323"/>
      <c r="L107" s="323"/>
      <c r="M107" s="323"/>
      <c r="N107" s="323"/>
      <c r="O107" s="323"/>
      <c r="P107" s="323"/>
      <c r="Q107" s="323"/>
      <c r="R107" s="323"/>
      <c r="S107" s="323"/>
    </row>
    <row r="108" spans="1:40" s="194" customFormat="1">
      <c r="S108" s="194" t="s">
        <v>2866</v>
      </c>
      <c r="AK108" s="194" t="s">
        <v>13</v>
      </c>
    </row>
    <row r="109" spans="1:40" s="194" customFormat="1"/>
    <row r="110" spans="1:40" s="194" customFormat="1">
      <c r="AE110" s="194" t="s">
        <v>2867</v>
      </c>
    </row>
    <row r="111" spans="1:40" s="194" customFormat="1"/>
    <row r="112" spans="1:40" s="194" customFormat="1"/>
    <row r="113" s="194" customFormat="1"/>
  </sheetData>
  <sheetProtection password="F282" sheet="1" objects="1" scenarios="1"/>
  <mergeCells count="105">
    <mergeCell ref="R95:W96"/>
    <mergeCell ref="A100:AN100"/>
    <mergeCell ref="D106:L106"/>
    <mergeCell ref="AF86:AH86"/>
    <mergeCell ref="AI86:AP86"/>
    <mergeCell ref="AF87:AH87"/>
    <mergeCell ref="AI87:AP87"/>
    <mergeCell ref="K88:N89"/>
    <mergeCell ref="O88:Y89"/>
    <mergeCell ref="Z88:AB89"/>
    <mergeCell ref="AC88:AE89"/>
    <mergeCell ref="AF88:AH89"/>
    <mergeCell ref="AI88:AP89"/>
    <mergeCell ref="F76:L76"/>
    <mergeCell ref="M76:AD76"/>
    <mergeCell ref="A83:AN83"/>
    <mergeCell ref="B85:J85"/>
    <mergeCell ref="K85:AP85"/>
    <mergeCell ref="B86:J89"/>
    <mergeCell ref="K86:N87"/>
    <mergeCell ref="O86:Y87"/>
    <mergeCell ref="Z86:AB87"/>
    <mergeCell ref="AC86:AE87"/>
    <mergeCell ref="M73:AD73"/>
    <mergeCell ref="AE73:AI74"/>
    <mergeCell ref="F74:L74"/>
    <mergeCell ref="M74:AD74"/>
    <mergeCell ref="F75:L75"/>
    <mergeCell ref="M75:AD75"/>
    <mergeCell ref="D53:L53"/>
    <mergeCell ref="B69:I69"/>
    <mergeCell ref="C70:D71"/>
    <mergeCell ref="E70:E71"/>
    <mergeCell ref="F70:I71"/>
    <mergeCell ref="F73:L73"/>
    <mergeCell ref="C38:D38"/>
    <mergeCell ref="E38:S38"/>
    <mergeCell ref="V38:W38"/>
    <mergeCell ref="X38:AL38"/>
    <mergeCell ref="R44:W45"/>
    <mergeCell ref="A47:AN47"/>
    <mergeCell ref="C36:D36"/>
    <mergeCell ref="E36:S36"/>
    <mergeCell ref="V36:W36"/>
    <mergeCell ref="X36:AL36"/>
    <mergeCell ref="C37:D37"/>
    <mergeCell ref="E37:S37"/>
    <mergeCell ref="V37:W37"/>
    <mergeCell ref="X37:AL37"/>
    <mergeCell ref="C34:D34"/>
    <mergeCell ref="E34:S34"/>
    <mergeCell ref="V34:W34"/>
    <mergeCell ref="X34:AL34"/>
    <mergeCell ref="C35:D35"/>
    <mergeCell ref="E35:S35"/>
    <mergeCell ref="V35:W35"/>
    <mergeCell ref="X35:AL35"/>
    <mergeCell ref="C32:D32"/>
    <mergeCell ref="E32:S32"/>
    <mergeCell ref="V32:W32"/>
    <mergeCell ref="X32:AL32"/>
    <mergeCell ref="C33:D33"/>
    <mergeCell ref="E33:S33"/>
    <mergeCell ref="V33:W33"/>
    <mergeCell ref="X33:AL33"/>
    <mergeCell ref="A28:AN28"/>
    <mergeCell ref="C30:S30"/>
    <mergeCell ref="V30:AL30"/>
    <mergeCell ref="C31:D31"/>
    <mergeCell ref="E31:S31"/>
    <mergeCell ref="V31:W31"/>
    <mergeCell ref="X31:AL31"/>
    <mergeCell ref="C25:F26"/>
    <mergeCell ref="G25:T26"/>
    <mergeCell ref="U25:W26"/>
    <mergeCell ref="X25:Z26"/>
    <mergeCell ref="AA25:AC26"/>
    <mergeCell ref="AD25:AK26"/>
    <mergeCell ref="C23:F24"/>
    <mergeCell ref="G23:T24"/>
    <mergeCell ref="U23:W24"/>
    <mergeCell ref="X23:Z24"/>
    <mergeCell ref="AA23:AC24"/>
    <mergeCell ref="AD23:AK24"/>
    <mergeCell ref="C21:F22"/>
    <mergeCell ref="G21:T22"/>
    <mergeCell ref="U21:W22"/>
    <mergeCell ref="X21:Z22"/>
    <mergeCell ref="AA21:AC21"/>
    <mergeCell ref="AD21:AK21"/>
    <mergeCell ref="AA22:AC22"/>
    <mergeCell ref="AD22:AK22"/>
    <mergeCell ref="AE13:AI14"/>
    <mergeCell ref="F14:L14"/>
    <mergeCell ref="M14:AD14"/>
    <mergeCell ref="F15:L15"/>
    <mergeCell ref="M15:AD15"/>
    <mergeCell ref="F16:L16"/>
    <mergeCell ref="M16:AC16"/>
    <mergeCell ref="B9:I9"/>
    <mergeCell ref="B10:D11"/>
    <mergeCell ref="E10:E11"/>
    <mergeCell ref="F10:I11"/>
    <mergeCell ref="F13:L13"/>
    <mergeCell ref="M13:AD13"/>
  </mergeCells>
  <phoneticPr fontId="2"/>
  <dataValidations count="2">
    <dataValidation type="list" allowBlank="1" showInputMessage="1" showErrorMessage="1" sqref="AI88:AP89">
      <formula1>"異常あり,異常なし"</formula1>
    </dataValidation>
    <dataValidation type="list" allowBlank="1" showInputMessage="1" showErrorMessage="1" sqref="AD23:AK26">
      <formula1>"異常なし,異常あり"</formula1>
    </dataValidation>
  </dataValidations>
  <pageMargins left="0.7" right="0.7" top="0.75" bottom="0.75" header="0.3" footer="0.3"/>
  <pageSetup paperSize="9" scale="96" orientation="portrait" horizontalDpi="4294967293" r:id="rId1"/>
  <rowBreaks count="1" manualBreakCount="1">
    <brk id="60" max="42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theme="3" tint="0.59999389629810485"/>
  </sheetPr>
  <dimension ref="A1:BT89"/>
  <sheetViews>
    <sheetView zoomScaleNormal="100" workbookViewId="0"/>
  </sheetViews>
  <sheetFormatPr defaultRowHeight="13.5"/>
  <cols>
    <col min="1" max="12" width="2.125" style="351" customWidth="1"/>
    <col min="13" max="18" width="2" style="351" customWidth="1"/>
    <col min="19" max="56" width="2.125" style="351" customWidth="1"/>
    <col min="57" max="57" width="3.5" style="351" customWidth="1"/>
    <col min="58" max="66" width="2.125" style="351" customWidth="1"/>
    <col min="67" max="69" width="2.5" style="351" customWidth="1"/>
    <col min="70" max="90" width="2.125" style="351" customWidth="1"/>
    <col min="91" max="214" width="9" style="351"/>
    <col min="215" max="226" width="2.125" style="351" customWidth="1"/>
    <col min="227" max="232" width="2" style="351" customWidth="1"/>
    <col min="233" max="270" width="2.125" style="351" customWidth="1"/>
    <col min="271" max="271" width="3.5" style="351" customWidth="1"/>
    <col min="272" max="346" width="2.125" style="351" customWidth="1"/>
    <col min="347" max="470" width="9" style="351"/>
    <col min="471" max="482" width="2.125" style="351" customWidth="1"/>
    <col min="483" max="488" width="2" style="351" customWidth="1"/>
    <col min="489" max="526" width="2.125" style="351" customWidth="1"/>
    <col min="527" max="527" width="3.5" style="351" customWidth="1"/>
    <col min="528" max="602" width="2.125" style="351" customWidth="1"/>
    <col min="603" max="726" width="9" style="351"/>
    <col min="727" max="738" width="2.125" style="351" customWidth="1"/>
    <col min="739" max="744" width="2" style="351" customWidth="1"/>
    <col min="745" max="782" width="2.125" style="351" customWidth="1"/>
    <col min="783" max="783" width="3.5" style="351" customWidth="1"/>
    <col min="784" max="858" width="2.125" style="351" customWidth="1"/>
    <col min="859" max="982" width="9" style="351"/>
    <col min="983" max="994" width="2.125" style="351" customWidth="1"/>
    <col min="995" max="1000" width="2" style="351" customWidth="1"/>
    <col min="1001" max="1038" width="2.125" style="351" customWidth="1"/>
    <col min="1039" max="1039" width="3.5" style="351" customWidth="1"/>
    <col min="1040" max="1114" width="2.125" style="351" customWidth="1"/>
    <col min="1115" max="1238" width="9" style="351"/>
    <col min="1239" max="1250" width="2.125" style="351" customWidth="1"/>
    <col min="1251" max="1256" width="2" style="351" customWidth="1"/>
    <col min="1257" max="1294" width="2.125" style="351" customWidth="1"/>
    <col min="1295" max="1295" width="3.5" style="351" customWidth="1"/>
    <col min="1296" max="1370" width="2.125" style="351" customWidth="1"/>
    <col min="1371" max="1494" width="9" style="351"/>
    <col min="1495" max="1506" width="2.125" style="351" customWidth="1"/>
    <col min="1507" max="1512" width="2" style="351" customWidth="1"/>
    <col min="1513" max="1550" width="2.125" style="351" customWidth="1"/>
    <col min="1551" max="1551" width="3.5" style="351" customWidth="1"/>
    <col min="1552" max="1626" width="2.125" style="351" customWidth="1"/>
    <col min="1627" max="1750" width="9" style="351"/>
    <col min="1751" max="1762" width="2.125" style="351" customWidth="1"/>
    <col min="1763" max="1768" width="2" style="351" customWidth="1"/>
    <col min="1769" max="1806" width="2.125" style="351" customWidth="1"/>
    <col min="1807" max="1807" width="3.5" style="351" customWidth="1"/>
    <col min="1808" max="1882" width="2.125" style="351" customWidth="1"/>
    <col min="1883" max="2006" width="9" style="351"/>
    <col min="2007" max="2018" width="2.125" style="351" customWidth="1"/>
    <col min="2019" max="2024" width="2" style="351" customWidth="1"/>
    <col min="2025" max="2062" width="2.125" style="351" customWidth="1"/>
    <col min="2063" max="2063" width="3.5" style="351" customWidth="1"/>
    <col min="2064" max="2138" width="2.125" style="351" customWidth="1"/>
    <col min="2139" max="2262" width="9" style="351"/>
    <col min="2263" max="2274" width="2.125" style="351" customWidth="1"/>
    <col min="2275" max="2280" width="2" style="351" customWidth="1"/>
    <col min="2281" max="2318" width="2.125" style="351" customWidth="1"/>
    <col min="2319" max="2319" width="3.5" style="351" customWidth="1"/>
    <col min="2320" max="2394" width="2.125" style="351" customWidth="1"/>
    <col min="2395" max="2518" width="9" style="351"/>
    <col min="2519" max="2530" width="2.125" style="351" customWidth="1"/>
    <col min="2531" max="2536" width="2" style="351" customWidth="1"/>
    <col min="2537" max="2574" width="2.125" style="351" customWidth="1"/>
    <col min="2575" max="2575" width="3.5" style="351" customWidth="1"/>
    <col min="2576" max="2650" width="2.125" style="351" customWidth="1"/>
    <col min="2651" max="2774" width="9" style="351"/>
    <col min="2775" max="2786" width="2.125" style="351" customWidth="1"/>
    <col min="2787" max="2792" width="2" style="351" customWidth="1"/>
    <col min="2793" max="2830" width="2.125" style="351" customWidth="1"/>
    <col min="2831" max="2831" width="3.5" style="351" customWidth="1"/>
    <col min="2832" max="2906" width="2.125" style="351" customWidth="1"/>
    <col min="2907" max="3030" width="9" style="351"/>
    <col min="3031" max="3042" width="2.125" style="351" customWidth="1"/>
    <col min="3043" max="3048" width="2" style="351" customWidth="1"/>
    <col min="3049" max="3086" width="2.125" style="351" customWidth="1"/>
    <col min="3087" max="3087" width="3.5" style="351" customWidth="1"/>
    <col min="3088" max="3162" width="2.125" style="351" customWidth="1"/>
    <col min="3163" max="3286" width="9" style="351"/>
    <col min="3287" max="3298" width="2.125" style="351" customWidth="1"/>
    <col min="3299" max="3304" width="2" style="351" customWidth="1"/>
    <col min="3305" max="3342" width="2.125" style="351" customWidth="1"/>
    <col min="3343" max="3343" width="3.5" style="351" customWidth="1"/>
    <col min="3344" max="3418" width="2.125" style="351" customWidth="1"/>
    <col min="3419" max="3542" width="9" style="351"/>
    <col min="3543" max="3554" width="2.125" style="351" customWidth="1"/>
    <col min="3555" max="3560" width="2" style="351" customWidth="1"/>
    <col min="3561" max="3598" width="2.125" style="351" customWidth="1"/>
    <col min="3599" max="3599" width="3.5" style="351" customWidth="1"/>
    <col min="3600" max="3674" width="2.125" style="351" customWidth="1"/>
    <col min="3675" max="3798" width="9" style="351"/>
    <col min="3799" max="3810" width="2.125" style="351" customWidth="1"/>
    <col min="3811" max="3816" width="2" style="351" customWidth="1"/>
    <col min="3817" max="3854" width="2.125" style="351" customWidth="1"/>
    <col min="3855" max="3855" width="3.5" style="351" customWidth="1"/>
    <col min="3856" max="3930" width="2.125" style="351" customWidth="1"/>
    <col min="3931" max="4054" width="9" style="351"/>
    <col min="4055" max="4066" width="2.125" style="351" customWidth="1"/>
    <col min="4067" max="4072" width="2" style="351" customWidth="1"/>
    <col min="4073" max="4110" width="2.125" style="351" customWidth="1"/>
    <col min="4111" max="4111" width="3.5" style="351" customWidth="1"/>
    <col min="4112" max="4186" width="2.125" style="351" customWidth="1"/>
    <col min="4187" max="4310" width="9" style="351"/>
    <col min="4311" max="4322" width="2.125" style="351" customWidth="1"/>
    <col min="4323" max="4328" width="2" style="351" customWidth="1"/>
    <col min="4329" max="4366" width="2.125" style="351" customWidth="1"/>
    <col min="4367" max="4367" width="3.5" style="351" customWidth="1"/>
    <col min="4368" max="4442" width="2.125" style="351" customWidth="1"/>
    <col min="4443" max="4566" width="9" style="351"/>
    <col min="4567" max="4578" width="2.125" style="351" customWidth="1"/>
    <col min="4579" max="4584" width="2" style="351" customWidth="1"/>
    <col min="4585" max="4622" width="2.125" style="351" customWidth="1"/>
    <col min="4623" max="4623" width="3.5" style="351" customWidth="1"/>
    <col min="4624" max="4698" width="2.125" style="351" customWidth="1"/>
    <col min="4699" max="4822" width="9" style="351"/>
    <col min="4823" max="4834" width="2.125" style="351" customWidth="1"/>
    <col min="4835" max="4840" width="2" style="351" customWidth="1"/>
    <col min="4841" max="4878" width="2.125" style="351" customWidth="1"/>
    <col min="4879" max="4879" width="3.5" style="351" customWidth="1"/>
    <col min="4880" max="4954" width="2.125" style="351" customWidth="1"/>
    <col min="4955" max="5078" width="9" style="351"/>
    <col min="5079" max="5090" width="2.125" style="351" customWidth="1"/>
    <col min="5091" max="5096" width="2" style="351" customWidth="1"/>
    <col min="5097" max="5134" width="2.125" style="351" customWidth="1"/>
    <col min="5135" max="5135" width="3.5" style="351" customWidth="1"/>
    <col min="5136" max="5210" width="2.125" style="351" customWidth="1"/>
    <col min="5211" max="5334" width="9" style="351"/>
    <col min="5335" max="5346" width="2.125" style="351" customWidth="1"/>
    <col min="5347" max="5352" width="2" style="351" customWidth="1"/>
    <col min="5353" max="5390" width="2.125" style="351" customWidth="1"/>
    <col min="5391" max="5391" width="3.5" style="351" customWidth="1"/>
    <col min="5392" max="5466" width="2.125" style="351" customWidth="1"/>
    <col min="5467" max="5590" width="9" style="351"/>
    <col min="5591" max="5602" width="2.125" style="351" customWidth="1"/>
    <col min="5603" max="5608" width="2" style="351" customWidth="1"/>
    <col min="5609" max="5646" width="2.125" style="351" customWidth="1"/>
    <col min="5647" max="5647" width="3.5" style="351" customWidth="1"/>
    <col min="5648" max="5722" width="2.125" style="351" customWidth="1"/>
    <col min="5723" max="5846" width="9" style="351"/>
    <col min="5847" max="5858" width="2.125" style="351" customWidth="1"/>
    <col min="5859" max="5864" width="2" style="351" customWidth="1"/>
    <col min="5865" max="5902" width="2.125" style="351" customWidth="1"/>
    <col min="5903" max="5903" width="3.5" style="351" customWidth="1"/>
    <col min="5904" max="5978" width="2.125" style="351" customWidth="1"/>
    <col min="5979" max="6102" width="9" style="351"/>
    <col min="6103" max="6114" width="2.125" style="351" customWidth="1"/>
    <col min="6115" max="6120" width="2" style="351" customWidth="1"/>
    <col min="6121" max="6158" width="2.125" style="351" customWidth="1"/>
    <col min="6159" max="6159" width="3.5" style="351" customWidth="1"/>
    <col min="6160" max="6234" width="2.125" style="351" customWidth="1"/>
    <col min="6235" max="6358" width="9" style="351"/>
    <col min="6359" max="6370" width="2.125" style="351" customWidth="1"/>
    <col min="6371" max="6376" width="2" style="351" customWidth="1"/>
    <col min="6377" max="6414" width="2.125" style="351" customWidth="1"/>
    <col min="6415" max="6415" width="3.5" style="351" customWidth="1"/>
    <col min="6416" max="6490" width="2.125" style="351" customWidth="1"/>
    <col min="6491" max="6614" width="9" style="351"/>
    <col min="6615" max="6626" width="2.125" style="351" customWidth="1"/>
    <col min="6627" max="6632" width="2" style="351" customWidth="1"/>
    <col min="6633" max="6670" width="2.125" style="351" customWidth="1"/>
    <col min="6671" max="6671" width="3.5" style="351" customWidth="1"/>
    <col min="6672" max="6746" width="2.125" style="351" customWidth="1"/>
    <col min="6747" max="6870" width="9" style="351"/>
    <col min="6871" max="6882" width="2.125" style="351" customWidth="1"/>
    <col min="6883" max="6888" width="2" style="351" customWidth="1"/>
    <col min="6889" max="6926" width="2.125" style="351" customWidth="1"/>
    <col min="6927" max="6927" width="3.5" style="351" customWidth="1"/>
    <col min="6928" max="7002" width="2.125" style="351" customWidth="1"/>
    <col min="7003" max="7126" width="9" style="351"/>
    <col min="7127" max="7138" width="2.125" style="351" customWidth="1"/>
    <col min="7139" max="7144" width="2" style="351" customWidth="1"/>
    <col min="7145" max="7182" width="2.125" style="351" customWidth="1"/>
    <col min="7183" max="7183" width="3.5" style="351" customWidth="1"/>
    <col min="7184" max="7258" width="2.125" style="351" customWidth="1"/>
    <col min="7259" max="7382" width="9" style="351"/>
    <col min="7383" max="7394" width="2.125" style="351" customWidth="1"/>
    <col min="7395" max="7400" width="2" style="351" customWidth="1"/>
    <col min="7401" max="7438" width="2.125" style="351" customWidth="1"/>
    <col min="7439" max="7439" width="3.5" style="351" customWidth="1"/>
    <col min="7440" max="7514" width="2.125" style="351" customWidth="1"/>
    <col min="7515" max="7638" width="9" style="351"/>
    <col min="7639" max="7650" width="2.125" style="351" customWidth="1"/>
    <col min="7651" max="7656" width="2" style="351" customWidth="1"/>
    <col min="7657" max="7694" width="2.125" style="351" customWidth="1"/>
    <col min="7695" max="7695" width="3.5" style="351" customWidth="1"/>
    <col min="7696" max="7770" width="2.125" style="351" customWidth="1"/>
    <col min="7771" max="7894" width="9" style="351"/>
    <col min="7895" max="7906" width="2.125" style="351" customWidth="1"/>
    <col min="7907" max="7912" width="2" style="351" customWidth="1"/>
    <col min="7913" max="7950" width="2.125" style="351" customWidth="1"/>
    <col min="7951" max="7951" width="3.5" style="351" customWidth="1"/>
    <col min="7952" max="8026" width="2.125" style="351" customWidth="1"/>
    <col min="8027" max="8150" width="9" style="351"/>
    <col min="8151" max="8162" width="2.125" style="351" customWidth="1"/>
    <col min="8163" max="8168" width="2" style="351" customWidth="1"/>
    <col min="8169" max="8206" width="2.125" style="351" customWidth="1"/>
    <col min="8207" max="8207" width="3.5" style="351" customWidth="1"/>
    <col min="8208" max="8282" width="2.125" style="351" customWidth="1"/>
    <col min="8283" max="8406" width="9" style="351"/>
    <col min="8407" max="8418" width="2.125" style="351" customWidth="1"/>
    <col min="8419" max="8424" width="2" style="351" customWidth="1"/>
    <col min="8425" max="8462" width="2.125" style="351" customWidth="1"/>
    <col min="8463" max="8463" width="3.5" style="351" customWidth="1"/>
    <col min="8464" max="8538" width="2.125" style="351" customWidth="1"/>
    <col min="8539" max="8662" width="9" style="351"/>
    <col min="8663" max="8674" width="2.125" style="351" customWidth="1"/>
    <col min="8675" max="8680" width="2" style="351" customWidth="1"/>
    <col min="8681" max="8718" width="2.125" style="351" customWidth="1"/>
    <col min="8719" max="8719" width="3.5" style="351" customWidth="1"/>
    <col min="8720" max="8794" width="2.125" style="351" customWidth="1"/>
    <col min="8795" max="8918" width="9" style="351"/>
    <col min="8919" max="8930" width="2.125" style="351" customWidth="1"/>
    <col min="8931" max="8936" width="2" style="351" customWidth="1"/>
    <col min="8937" max="8974" width="2.125" style="351" customWidth="1"/>
    <col min="8975" max="8975" width="3.5" style="351" customWidth="1"/>
    <col min="8976" max="9050" width="2.125" style="351" customWidth="1"/>
    <col min="9051" max="9174" width="9" style="351"/>
    <col min="9175" max="9186" width="2.125" style="351" customWidth="1"/>
    <col min="9187" max="9192" width="2" style="351" customWidth="1"/>
    <col min="9193" max="9230" width="2.125" style="351" customWidth="1"/>
    <col min="9231" max="9231" width="3.5" style="351" customWidth="1"/>
    <col min="9232" max="9306" width="2.125" style="351" customWidth="1"/>
    <col min="9307" max="9430" width="9" style="351"/>
    <col min="9431" max="9442" width="2.125" style="351" customWidth="1"/>
    <col min="9443" max="9448" width="2" style="351" customWidth="1"/>
    <col min="9449" max="9486" width="2.125" style="351" customWidth="1"/>
    <col min="9487" max="9487" width="3.5" style="351" customWidth="1"/>
    <col min="9488" max="9562" width="2.125" style="351" customWidth="1"/>
    <col min="9563" max="9686" width="9" style="351"/>
    <col min="9687" max="9698" width="2.125" style="351" customWidth="1"/>
    <col min="9699" max="9704" width="2" style="351" customWidth="1"/>
    <col min="9705" max="9742" width="2.125" style="351" customWidth="1"/>
    <col min="9743" max="9743" width="3.5" style="351" customWidth="1"/>
    <col min="9744" max="9818" width="2.125" style="351" customWidth="1"/>
    <col min="9819" max="9942" width="9" style="351"/>
    <col min="9943" max="9954" width="2.125" style="351" customWidth="1"/>
    <col min="9955" max="9960" width="2" style="351" customWidth="1"/>
    <col min="9961" max="9998" width="2.125" style="351" customWidth="1"/>
    <col min="9999" max="9999" width="3.5" style="351" customWidth="1"/>
    <col min="10000" max="10074" width="2.125" style="351" customWidth="1"/>
    <col min="10075" max="10198" width="9" style="351"/>
    <col min="10199" max="10210" width="2.125" style="351" customWidth="1"/>
    <col min="10211" max="10216" width="2" style="351" customWidth="1"/>
    <col min="10217" max="10254" width="2.125" style="351" customWidth="1"/>
    <col min="10255" max="10255" width="3.5" style="351" customWidth="1"/>
    <col min="10256" max="10330" width="2.125" style="351" customWidth="1"/>
    <col min="10331" max="10454" width="9" style="351"/>
    <col min="10455" max="10466" width="2.125" style="351" customWidth="1"/>
    <col min="10467" max="10472" width="2" style="351" customWidth="1"/>
    <col min="10473" max="10510" width="2.125" style="351" customWidth="1"/>
    <col min="10511" max="10511" width="3.5" style="351" customWidth="1"/>
    <col min="10512" max="10586" width="2.125" style="351" customWidth="1"/>
    <col min="10587" max="10710" width="9" style="351"/>
    <col min="10711" max="10722" width="2.125" style="351" customWidth="1"/>
    <col min="10723" max="10728" width="2" style="351" customWidth="1"/>
    <col min="10729" max="10766" width="2.125" style="351" customWidth="1"/>
    <col min="10767" max="10767" width="3.5" style="351" customWidth="1"/>
    <col min="10768" max="10842" width="2.125" style="351" customWidth="1"/>
    <col min="10843" max="10966" width="9" style="351"/>
    <col min="10967" max="10978" width="2.125" style="351" customWidth="1"/>
    <col min="10979" max="10984" width="2" style="351" customWidth="1"/>
    <col min="10985" max="11022" width="2.125" style="351" customWidth="1"/>
    <col min="11023" max="11023" width="3.5" style="351" customWidth="1"/>
    <col min="11024" max="11098" width="2.125" style="351" customWidth="1"/>
    <col min="11099" max="11222" width="9" style="351"/>
    <col min="11223" max="11234" width="2.125" style="351" customWidth="1"/>
    <col min="11235" max="11240" width="2" style="351" customWidth="1"/>
    <col min="11241" max="11278" width="2.125" style="351" customWidth="1"/>
    <col min="11279" max="11279" width="3.5" style="351" customWidth="1"/>
    <col min="11280" max="11354" width="2.125" style="351" customWidth="1"/>
    <col min="11355" max="11478" width="9" style="351"/>
    <col min="11479" max="11490" width="2.125" style="351" customWidth="1"/>
    <col min="11491" max="11496" width="2" style="351" customWidth="1"/>
    <col min="11497" max="11534" width="2.125" style="351" customWidth="1"/>
    <col min="11535" max="11535" width="3.5" style="351" customWidth="1"/>
    <col min="11536" max="11610" width="2.125" style="351" customWidth="1"/>
    <col min="11611" max="11734" width="9" style="351"/>
    <col min="11735" max="11746" width="2.125" style="351" customWidth="1"/>
    <col min="11747" max="11752" width="2" style="351" customWidth="1"/>
    <col min="11753" max="11790" width="2.125" style="351" customWidth="1"/>
    <col min="11791" max="11791" width="3.5" style="351" customWidth="1"/>
    <col min="11792" max="11866" width="2.125" style="351" customWidth="1"/>
    <col min="11867" max="11990" width="9" style="351"/>
    <col min="11991" max="12002" width="2.125" style="351" customWidth="1"/>
    <col min="12003" max="12008" width="2" style="351" customWidth="1"/>
    <col min="12009" max="12046" width="2.125" style="351" customWidth="1"/>
    <col min="12047" max="12047" width="3.5" style="351" customWidth="1"/>
    <col min="12048" max="12122" width="2.125" style="351" customWidth="1"/>
    <col min="12123" max="12246" width="9" style="351"/>
    <col min="12247" max="12258" width="2.125" style="351" customWidth="1"/>
    <col min="12259" max="12264" width="2" style="351" customWidth="1"/>
    <col min="12265" max="12302" width="2.125" style="351" customWidth="1"/>
    <col min="12303" max="12303" width="3.5" style="351" customWidth="1"/>
    <col min="12304" max="12378" width="2.125" style="351" customWidth="1"/>
    <col min="12379" max="12502" width="9" style="351"/>
    <col min="12503" max="12514" width="2.125" style="351" customWidth="1"/>
    <col min="12515" max="12520" width="2" style="351" customWidth="1"/>
    <col min="12521" max="12558" width="2.125" style="351" customWidth="1"/>
    <col min="12559" max="12559" width="3.5" style="351" customWidth="1"/>
    <col min="12560" max="12634" width="2.125" style="351" customWidth="1"/>
    <col min="12635" max="12758" width="9" style="351"/>
    <col min="12759" max="12770" width="2.125" style="351" customWidth="1"/>
    <col min="12771" max="12776" width="2" style="351" customWidth="1"/>
    <col min="12777" max="12814" width="2.125" style="351" customWidth="1"/>
    <col min="12815" max="12815" width="3.5" style="351" customWidth="1"/>
    <col min="12816" max="12890" width="2.125" style="351" customWidth="1"/>
    <col min="12891" max="13014" width="9" style="351"/>
    <col min="13015" max="13026" width="2.125" style="351" customWidth="1"/>
    <col min="13027" max="13032" width="2" style="351" customWidth="1"/>
    <col min="13033" max="13070" width="2.125" style="351" customWidth="1"/>
    <col min="13071" max="13071" width="3.5" style="351" customWidth="1"/>
    <col min="13072" max="13146" width="2.125" style="351" customWidth="1"/>
    <col min="13147" max="13270" width="9" style="351"/>
    <col min="13271" max="13282" width="2.125" style="351" customWidth="1"/>
    <col min="13283" max="13288" width="2" style="351" customWidth="1"/>
    <col min="13289" max="13326" width="2.125" style="351" customWidth="1"/>
    <col min="13327" max="13327" width="3.5" style="351" customWidth="1"/>
    <col min="13328" max="13402" width="2.125" style="351" customWidth="1"/>
    <col min="13403" max="13526" width="9" style="351"/>
    <col min="13527" max="13538" width="2.125" style="351" customWidth="1"/>
    <col min="13539" max="13544" width="2" style="351" customWidth="1"/>
    <col min="13545" max="13582" width="2.125" style="351" customWidth="1"/>
    <col min="13583" max="13583" width="3.5" style="351" customWidth="1"/>
    <col min="13584" max="13658" width="2.125" style="351" customWidth="1"/>
    <col min="13659" max="13782" width="9" style="351"/>
    <col min="13783" max="13794" width="2.125" style="351" customWidth="1"/>
    <col min="13795" max="13800" width="2" style="351" customWidth="1"/>
    <col min="13801" max="13838" width="2.125" style="351" customWidth="1"/>
    <col min="13839" max="13839" width="3.5" style="351" customWidth="1"/>
    <col min="13840" max="13914" width="2.125" style="351" customWidth="1"/>
    <col min="13915" max="14038" width="9" style="351"/>
    <col min="14039" max="14050" width="2.125" style="351" customWidth="1"/>
    <col min="14051" max="14056" width="2" style="351" customWidth="1"/>
    <col min="14057" max="14094" width="2.125" style="351" customWidth="1"/>
    <col min="14095" max="14095" width="3.5" style="351" customWidth="1"/>
    <col min="14096" max="14170" width="2.125" style="351" customWidth="1"/>
    <col min="14171" max="14294" width="9" style="351"/>
    <col min="14295" max="14306" width="2.125" style="351" customWidth="1"/>
    <col min="14307" max="14312" width="2" style="351" customWidth="1"/>
    <col min="14313" max="14350" width="2.125" style="351" customWidth="1"/>
    <col min="14351" max="14351" width="3.5" style="351" customWidth="1"/>
    <col min="14352" max="14426" width="2.125" style="351" customWidth="1"/>
    <col min="14427" max="14550" width="9" style="351"/>
    <col min="14551" max="14562" width="2.125" style="351" customWidth="1"/>
    <col min="14563" max="14568" width="2" style="351" customWidth="1"/>
    <col min="14569" max="14606" width="2.125" style="351" customWidth="1"/>
    <col min="14607" max="14607" width="3.5" style="351" customWidth="1"/>
    <col min="14608" max="14682" width="2.125" style="351" customWidth="1"/>
    <col min="14683" max="14806" width="9" style="351"/>
    <col min="14807" max="14818" width="2.125" style="351" customWidth="1"/>
    <col min="14819" max="14824" width="2" style="351" customWidth="1"/>
    <col min="14825" max="14862" width="2.125" style="351" customWidth="1"/>
    <col min="14863" max="14863" width="3.5" style="351" customWidth="1"/>
    <col min="14864" max="14938" width="2.125" style="351" customWidth="1"/>
    <col min="14939" max="15062" width="9" style="351"/>
    <col min="15063" max="15074" width="2.125" style="351" customWidth="1"/>
    <col min="15075" max="15080" width="2" style="351" customWidth="1"/>
    <col min="15081" max="15118" width="2.125" style="351" customWidth="1"/>
    <col min="15119" max="15119" width="3.5" style="351" customWidth="1"/>
    <col min="15120" max="15194" width="2.125" style="351" customWidth="1"/>
    <col min="15195" max="15318" width="9" style="351"/>
    <col min="15319" max="15330" width="2.125" style="351" customWidth="1"/>
    <col min="15331" max="15336" width="2" style="351" customWidth="1"/>
    <col min="15337" max="15374" width="2.125" style="351" customWidth="1"/>
    <col min="15375" max="15375" width="3.5" style="351" customWidth="1"/>
    <col min="15376" max="15450" width="2.125" style="351" customWidth="1"/>
    <col min="15451" max="15574" width="9" style="351"/>
    <col min="15575" max="15586" width="2.125" style="351" customWidth="1"/>
    <col min="15587" max="15592" width="2" style="351" customWidth="1"/>
    <col min="15593" max="15630" width="2.125" style="351" customWidth="1"/>
    <col min="15631" max="15631" width="3.5" style="351" customWidth="1"/>
    <col min="15632" max="15706" width="2.125" style="351" customWidth="1"/>
    <col min="15707" max="15830" width="9" style="351"/>
    <col min="15831" max="15842" width="2.125" style="351" customWidth="1"/>
    <col min="15843" max="15848" width="2" style="351" customWidth="1"/>
    <col min="15849" max="15886" width="2.125" style="351" customWidth="1"/>
    <col min="15887" max="15887" width="3.5" style="351" customWidth="1"/>
    <col min="15888" max="15962" width="2.125" style="351" customWidth="1"/>
    <col min="15963" max="16086" width="9" style="351"/>
    <col min="16087" max="16098" width="2.125" style="351" customWidth="1"/>
    <col min="16099" max="16104" width="2" style="351" customWidth="1"/>
    <col min="16105" max="16142" width="2.125" style="351" customWidth="1"/>
    <col min="16143" max="16143" width="3.5" style="351" customWidth="1"/>
    <col min="16144" max="16218" width="2.125" style="351" customWidth="1"/>
    <col min="16219" max="16384" width="9" style="351"/>
  </cols>
  <sheetData>
    <row r="1" spans="1:72" s="194" customFormat="1" ht="30.75" customHeight="1">
      <c r="U1" s="885" t="s">
        <v>2786</v>
      </c>
      <c r="V1" s="886"/>
      <c r="W1" s="886"/>
      <c r="X1" s="886"/>
      <c r="Y1" s="886"/>
      <c r="Z1" s="887"/>
      <c r="AA1" s="887"/>
      <c r="AB1" s="887"/>
      <c r="AC1" s="887"/>
      <c r="AD1" s="887"/>
      <c r="AE1" s="887"/>
      <c r="AF1" s="888"/>
      <c r="AG1" s="889"/>
      <c r="AH1" s="195" t="s">
        <v>2787</v>
      </c>
      <c r="AI1" s="196"/>
      <c r="AJ1" s="196"/>
      <c r="AK1" s="888"/>
      <c r="AL1" s="889"/>
      <c r="AM1" s="195" t="s">
        <v>2788</v>
      </c>
      <c r="AN1" s="196"/>
      <c r="AO1" s="196"/>
      <c r="AP1" s="197"/>
      <c r="AQ1" s="198" t="s">
        <v>2789</v>
      </c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T1" s="200"/>
    </row>
    <row r="2" spans="1:72" s="194" customFormat="1" ht="27" customHeight="1">
      <c r="A2" s="201" t="s">
        <v>1903</v>
      </c>
      <c r="B2" s="201"/>
      <c r="C2" s="201"/>
      <c r="D2" s="939">
        <v>28</v>
      </c>
      <c r="E2" s="939"/>
      <c r="F2" s="201" t="s">
        <v>2</v>
      </c>
      <c r="G2" s="939">
        <v>5</v>
      </c>
      <c r="H2" s="939"/>
      <c r="I2" s="201" t="s">
        <v>3</v>
      </c>
      <c r="J2" s="939">
        <v>14</v>
      </c>
      <c r="K2" s="939"/>
      <c r="L2" s="202"/>
      <c r="M2" s="203" t="s">
        <v>1904</v>
      </c>
      <c r="N2" s="203"/>
      <c r="O2" s="203"/>
      <c r="P2" s="201"/>
      <c r="Q2" s="201"/>
      <c r="R2" s="204" t="s">
        <v>1905</v>
      </c>
      <c r="S2" s="205"/>
      <c r="T2" s="205"/>
      <c r="BF2" s="199"/>
      <c r="BG2" s="199"/>
      <c r="BH2" s="199"/>
      <c r="BI2" s="199"/>
      <c r="BJ2" s="199"/>
      <c r="BK2" s="199"/>
      <c r="BL2" s="199"/>
      <c r="BM2" s="199"/>
      <c r="BN2" s="199"/>
      <c r="BT2" s="200"/>
    </row>
    <row r="3" spans="1:72" s="194" customFormat="1" ht="27" customHeight="1">
      <c r="A3" s="206"/>
      <c r="B3" s="206"/>
      <c r="C3" s="206"/>
      <c r="D3" s="206"/>
      <c r="E3" s="207" t="s">
        <v>1906</v>
      </c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8"/>
      <c r="AE3" s="933" t="s">
        <v>1907</v>
      </c>
      <c r="AF3" s="916"/>
      <c r="AG3" s="916"/>
      <c r="AH3" s="916"/>
      <c r="AI3" s="916"/>
      <c r="AJ3" s="916"/>
      <c r="AK3" s="875" t="str">
        <f>基本情報入力!$B$5</f>
        <v/>
      </c>
      <c r="AL3" s="875"/>
      <c r="AM3" s="875"/>
      <c r="AN3" s="875"/>
      <c r="AO3" s="875"/>
      <c r="AP3" s="875"/>
      <c r="AQ3" s="875"/>
      <c r="AR3" s="875"/>
      <c r="AS3" s="875"/>
      <c r="AT3" s="875"/>
      <c r="AU3" s="875"/>
      <c r="AV3" s="875"/>
      <c r="AW3" s="916"/>
      <c r="AX3" s="916"/>
      <c r="AY3" s="916"/>
      <c r="AZ3" s="916"/>
      <c r="BA3" s="916"/>
      <c r="BB3" s="934"/>
      <c r="BC3" s="935" t="s">
        <v>1908</v>
      </c>
      <c r="BD3" s="936"/>
      <c r="BE3" s="936"/>
      <c r="BF3" s="936"/>
      <c r="BG3" s="937">
        <f>基本情報入力!$B$3</f>
        <v>0</v>
      </c>
      <c r="BH3" s="937"/>
      <c r="BI3" s="937"/>
      <c r="BJ3" s="209" t="s">
        <v>1909</v>
      </c>
      <c r="BK3" s="937">
        <f>基本情報入力!$D$3</f>
        <v>0</v>
      </c>
      <c r="BL3" s="937"/>
      <c r="BM3" s="937"/>
      <c r="BN3" s="938"/>
      <c r="BT3" s="200"/>
    </row>
    <row r="4" spans="1:72" s="194" customFormat="1" ht="27" customHeight="1">
      <c r="A4" s="930" t="s">
        <v>1910</v>
      </c>
      <c r="B4" s="931"/>
      <c r="C4" s="931"/>
      <c r="D4" s="210"/>
      <c r="E4" s="892" t="str">
        <f>基本情報入力!$B$6</f>
        <v/>
      </c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211"/>
      <c r="AE4" s="206"/>
      <c r="AF4" s="206"/>
      <c r="AG4" s="916" t="s">
        <v>1911</v>
      </c>
      <c r="AH4" s="916"/>
      <c r="AI4" s="916"/>
      <c r="AJ4" s="916"/>
      <c r="AK4" s="932">
        <f>基本情報入力!$B$7</f>
        <v>0</v>
      </c>
      <c r="AL4" s="932"/>
      <c r="AM4" s="932"/>
      <c r="AN4" s="932"/>
      <c r="AO4" s="212" t="s">
        <v>1912</v>
      </c>
      <c r="AP4" s="895">
        <f>基本情報入力!$C$7</f>
        <v>0</v>
      </c>
      <c r="AQ4" s="895"/>
      <c r="AR4" s="895"/>
      <c r="AS4" s="213" t="s">
        <v>1913</v>
      </c>
      <c r="AT4" s="917">
        <f>基本情報入力!$D$7</f>
        <v>0</v>
      </c>
      <c r="AU4" s="917"/>
      <c r="AV4" s="917"/>
      <c r="AW4" s="208"/>
      <c r="AX4" s="916" t="s">
        <v>1914</v>
      </c>
      <c r="AY4" s="916"/>
      <c r="AZ4" s="916"/>
      <c r="BA4" s="916"/>
      <c r="BB4" s="916"/>
      <c r="BC4" s="875">
        <f>基本情報入力!$B$12</f>
        <v>0</v>
      </c>
      <c r="BD4" s="875"/>
      <c r="BE4" s="875"/>
      <c r="BF4" s="875"/>
      <c r="BG4" s="875"/>
      <c r="BH4" s="875"/>
      <c r="BI4" s="875"/>
      <c r="BJ4" s="875"/>
      <c r="BK4" s="875"/>
      <c r="BL4" s="875"/>
      <c r="BM4" s="875"/>
      <c r="BN4" s="876"/>
      <c r="BT4" s="200"/>
    </row>
    <row r="5" spans="1:72" s="194" customFormat="1" ht="15.75" customHeight="1">
      <c r="A5" s="946" t="s">
        <v>19</v>
      </c>
      <c r="B5" s="947"/>
      <c r="C5" s="922" t="s">
        <v>20</v>
      </c>
      <c r="D5" s="923"/>
      <c r="E5" s="923"/>
      <c r="F5" s="923"/>
      <c r="G5" s="923"/>
      <c r="H5" s="923"/>
      <c r="I5" s="923"/>
      <c r="J5" s="924"/>
      <c r="K5" s="922" t="s">
        <v>1879</v>
      </c>
      <c r="L5" s="924"/>
      <c r="M5" s="922" t="s">
        <v>1880</v>
      </c>
      <c r="N5" s="923"/>
      <c r="O5" s="923"/>
      <c r="P5" s="923"/>
      <c r="Q5" s="923"/>
      <c r="R5" s="923"/>
      <c r="S5" s="922" t="s">
        <v>21</v>
      </c>
      <c r="T5" s="924"/>
      <c r="U5" s="926" t="s">
        <v>1915</v>
      </c>
      <c r="V5" s="927"/>
      <c r="W5" s="928"/>
      <c r="X5" s="926" t="s">
        <v>1916</v>
      </c>
      <c r="Y5" s="927"/>
      <c r="Z5" s="927"/>
      <c r="AA5" s="927"/>
      <c r="AB5" s="927"/>
      <c r="AC5" s="927"/>
      <c r="AD5" s="929" t="s">
        <v>1917</v>
      </c>
      <c r="AE5" s="929"/>
      <c r="AF5" s="929"/>
      <c r="AG5" s="929"/>
      <c r="AH5" s="929"/>
      <c r="AI5" s="929"/>
      <c r="AJ5" s="929"/>
      <c r="AK5" s="929"/>
      <c r="AL5" s="900" t="s">
        <v>1918</v>
      </c>
      <c r="AM5" s="901"/>
      <c r="AN5" s="901"/>
      <c r="AO5" s="901"/>
      <c r="AP5" s="901"/>
      <c r="AQ5" s="900" t="s">
        <v>1919</v>
      </c>
      <c r="AR5" s="901"/>
      <c r="AS5" s="902"/>
      <c r="AT5" s="900" t="s">
        <v>1920</v>
      </c>
      <c r="AU5" s="901"/>
      <c r="AV5" s="901"/>
      <c r="AW5" s="901"/>
      <c r="AX5" s="901"/>
      <c r="AY5" s="901"/>
      <c r="AZ5" s="901"/>
      <c r="BA5" s="901"/>
      <c r="BB5" s="901"/>
      <c r="BC5" s="901"/>
      <c r="BD5" s="901"/>
      <c r="BE5" s="902"/>
      <c r="BF5" s="900" t="s">
        <v>1921</v>
      </c>
      <c r="BG5" s="901"/>
      <c r="BH5" s="901"/>
      <c r="BI5" s="901"/>
      <c r="BJ5" s="901"/>
      <c r="BK5" s="901"/>
      <c r="BL5" s="901"/>
      <c r="BM5" s="901"/>
      <c r="BN5" s="902"/>
      <c r="BT5" s="200"/>
    </row>
    <row r="6" spans="1:72" s="194" customFormat="1" ht="15.75" customHeight="1">
      <c r="A6" s="948"/>
      <c r="B6" s="949"/>
      <c r="C6" s="925"/>
      <c r="D6" s="912"/>
      <c r="E6" s="912"/>
      <c r="F6" s="912"/>
      <c r="G6" s="912"/>
      <c r="H6" s="912"/>
      <c r="I6" s="912"/>
      <c r="J6" s="911"/>
      <c r="K6" s="925"/>
      <c r="L6" s="911"/>
      <c r="M6" s="925"/>
      <c r="N6" s="912"/>
      <c r="O6" s="912"/>
      <c r="P6" s="912"/>
      <c r="Q6" s="912"/>
      <c r="R6" s="912"/>
      <c r="S6" s="925"/>
      <c r="T6" s="911"/>
      <c r="U6" s="909" t="s">
        <v>1922</v>
      </c>
      <c r="V6" s="910"/>
      <c r="W6" s="911"/>
      <c r="X6" s="909" t="s">
        <v>1923</v>
      </c>
      <c r="Y6" s="912"/>
      <c r="Z6" s="912"/>
      <c r="AA6" s="912"/>
      <c r="AB6" s="912"/>
      <c r="AC6" s="911"/>
      <c r="AD6" s="913" t="s">
        <v>1924</v>
      </c>
      <c r="AE6" s="914"/>
      <c r="AF6" s="914"/>
      <c r="AG6" s="914"/>
      <c r="AH6" s="914"/>
      <c r="AI6" s="914"/>
      <c r="AJ6" s="914"/>
      <c r="AK6" s="915"/>
      <c r="AL6" s="903"/>
      <c r="AM6" s="904"/>
      <c r="AN6" s="904"/>
      <c r="AO6" s="904"/>
      <c r="AP6" s="904"/>
      <c r="AQ6" s="903"/>
      <c r="AR6" s="904"/>
      <c r="AS6" s="905"/>
      <c r="AT6" s="903"/>
      <c r="AU6" s="904"/>
      <c r="AV6" s="904"/>
      <c r="AW6" s="904"/>
      <c r="AX6" s="904"/>
      <c r="AY6" s="904"/>
      <c r="AZ6" s="904"/>
      <c r="BA6" s="904"/>
      <c r="BB6" s="904"/>
      <c r="BC6" s="904"/>
      <c r="BD6" s="904"/>
      <c r="BE6" s="905"/>
      <c r="BF6" s="906"/>
      <c r="BG6" s="907"/>
      <c r="BH6" s="907"/>
      <c r="BI6" s="907"/>
      <c r="BJ6" s="907"/>
      <c r="BK6" s="907"/>
      <c r="BL6" s="907"/>
      <c r="BM6" s="907"/>
      <c r="BN6" s="908"/>
      <c r="BO6" s="214">
        <v>1</v>
      </c>
      <c r="BT6" s="200"/>
    </row>
    <row r="7" spans="1:72" s="194" customFormat="1" ht="27" customHeight="1">
      <c r="A7" s="890" t="str">
        <f>IF(AF1="","",AF1)</f>
        <v/>
      </c>
      <c r="B7" s="891"/>
      <c r="C7" s="215" t="str">
        <f>IF($A7="","",VLOOKUP($A7,生徒情報入力!$A$9:$AA$158,4))</f>
        <v/>
      </c>
      <c r="D7" s="892" t="str">
        <f>IF($A7="","",VLOOKUP($A7,生徒情報入力!$A$9:$AA$158,5))</f>
        <v/>
      </c>
      <c r="E7" s="892"/>
      <c r="F7" s="892"/>
      <c r="G7" s="892"/>
      <c r="H7" s="892"/>
      <c r="I7" s="892"/>
      <c r="J7" s="893"/>
      <c r="K7" s="216" t="str">
        <f>IF($A7="","",VLOOKUP($A7,生徒情報入力!$A$9:$AA$158,6))</f>
        <v/>
      </c>
      <c r="L7" s="217"/>
      <c r="M7" s="218" t="str">
        <f>IF($A7="","",VLOOKUP($A7,生徒情報入力!$A$9:$AA$158,7))</f>
        <v/>
      </c>
      <c r="N7" s="219" t="str">
        <f>IF($A7="","",VLOOKUP($A7,生徒情報入力!$A$9:$AA$158,8))</f>
        <v/>
      </c>
      <c r="O7" s="219" t="s">
        <v>6</v>
      </c>
      <c r="P7" s="219" t="str">
        <f>IF($A7="","",VLOOKUP($A7,生徒情報入力!$A$9:$AA$158,9))</f>
        <v/>
      </c>
      <c r="Q7" s="219" t="s">
        <v>6</v>
      </c>
      <c r="R7" s="219" t="str">
        <f>IF($A7="","",VLOOKUP($A7,生徒情報入力!$A$9:$AA$158,10))</f>
        <v/>
      </c>
      <c r="S7" s="942" t="str">
        <f>IF($A7="","",VLOOKUP($A7,生徒情報入力!$A$9:$AA$158,11))</f>
        <v/>
      </c>
      <c r="T7" s="943"/>
      <c r="U7" s="220" t="str">
        <f>IF($A7="","",VLOOKUP($A7,生徒情報入力!$A$9:$AA$158,12))</f>
        <v/>
      </c>
      <c r="V7" s="221"/>
      <c r="W7" s="222"/>
      <c r="X7" s="223" t="str">
        <f>IF($A7="","",VLOOKUP($A7,生徒情報入力!$A$9:$AA$158,13))</f>
        <v/>
      </c>
      <c r="Y7" s="224" t="str">
        <f>IF($A7="","",VLOOKUP($A7,生徒情報入力!$A$9:$AA$158,14))</f>
        <v/>
      </c>
      <c r="Z7" s="225" t="s">
        <v>6</v>
      </c>
      <c r="AA7" s="224" t="str">
        <f>IF($A7="","",VLOOKUP($A7,生徒情報入力!$A$9:$AA$158,15))</f>
        <v/>
      </c>
      <c r="AB7" s="224" t="s">
        <v>6</v>
      </c>
      <c r="AC7" s="226" t="str">
        <f>IF($A7="","",VLOOKUP($A7,生徒情報入力!$A$9:$AA$158,16))</f>
        <v/>
      </c>
      <c r="AD7" s="896" t="str">
        <f>IF($A7="","",VLOOKUP($A7,生徒情報入力!$A$9:$AA$158,17))</f>
        <v/>
      </c>
      <c r="AE7" s="897"/>
      <c r="AF7" s="227"/>
      <c r="AG7" s="944" t="str">
        <f>IF($A7="","",VLOOKUP($A7,生徒情報入力!$A$9:$AA$158,19))</f>
        <v/>
      </c>
      <c r="AH7" s="944"/>
      <c r="AI7" s="944"/>
      <c r="AJ7" s="944"/>
      <c r="AK7" s="945"/>
      <c r="AL7" s="894" t="str">
        <f>IF($A7="","",VLOOKUP($A7,生徒情報入力!$A$9:$AA$158,20))</f>
        <v/>
      </c>
      <c r="AM7" s="895"/>
      <c r="AN7" s="895"/>
      <c r="AO7" s="895"/>
      <c r="AP7" s="895"/>
      <c r="AQ7" s="874" t="str">
        <f>IF($A7="","",VLOOKUP($A7,生徒情報入力!$A$9:$AA$158,21))</f>
        <v/>
      </c>
      <c r="AR7" s="875"/>
      <c r="AS7" s="876"/>
      <c r="AT7" s="877" t="str">
        <f>IF($A7="","",VLOOKUP($A7,生徒情報入力!$A$9:$AA$158,22))</f>
        <v/>
      </c>
      <c r="AU7" s="878"/>
      <c r="AV7" s="878"/>
      <c r="AW7" s="878"/>
      <c r="AX7" s="878"/>
      <c r="AY7" s="878"/>
      <c r="AZ7" s="878"/>
      <c r="BA7" s="878"/>
      <c r="BB7" s="878"/>
      <c r="BC7" s="878"/>
      <c r="BD7" s="878"/>
      <c r="BE7" s="879"/>
      <c r="BF7" s="880" t="str">
        <f>IF($A7="","",VLOOKUP($A7,生徒情報入力!$A$9:$AA$158,23))</f>
        <v/>
      </c>
      <c r="BG7" s="881"/>
      <c r="BH7" s="228" t="s">
        <v>1872</v>
      </c>
      <c r="BI7" s="882" t="str">
        <f>IF($A7="","",VLOOKUP($A7,生徒情報入力!$A$9:$AA$158,25))</f>
        <v/>
      </c>
      <c r="BJ7" s="882"/>
      <c r="BK7" s="229" t="s">
        <v>1873</v>
      </c>
      <c r="BL7" s="883" t="str">
        <f>IF($A7="","",VLOOKUP($A7,生徒情報入力!$A$9:$AA$158,27))</f>
        <v/>
      </c>
      <c r="BM7" s="884"/>
      <c r="BN7" s="230"/>
      <c r="BO7" s="214">
        <f>COUNTIF(生徒情報入力!B$9:B$158,"第1回")</f>
        <v>0</v>
      </c>
      <c r="BT7" s="200">
        <v>1</v>
      </c>
    </row>
    <row r="8" spans="1:72" s="194" customFormat="1" ht="27" customHeight="1">
      <c r="A8" s="890" t="str">
        <f t="shared" ref="A8:A21" si="0">IF(AF$1+BT7&lt;=AK$1,AF$1+BT7,"")</f>
        <v/>
      </c>
      <c r="B8" s="891"/>
      <c r="C8" s="215" t="str">
        <f>IF($A8="","",VLOOKUP($A8,生徒情報入力!$A$9:$AA$158,4))</f>
        <v/>
      </c>
      <c r="D8" s="892" t="str">
        <f>IF($A8="","",VLOOKUP($A8,生徒情報入力!$A$9:$AA$158,5))</f>
        <v/>
      </c>
      <c r="E8" s="892"/>
      <c r="F8" s="892"/>
      <c r="G8" s="892"/>
      <c r="H8" s="892"/>
      <c r="I8" s="892"/>
      <c r="J8" s="893"/>
      <c r="K8" s="231" t="str">
        <f>IF($A8="","",VLOOKUP($A8,生徒情報入力!$A$9:$AA$158,6))</f>
        <v/>
      </c>
      <c r="L8" s="217"/>
      <c r="M8" s="218" t="str">
        <f>IF($A8="","",VLOOKUP($A8,生徒情報入力!$A$9:$AA$158,7))</f>
        <v/>
      </c>
      <c r="N8" s="219" t="str">
        <f>IF($A8="","",VLOOKUP($A8,生徒情報入力!$A$9:$AA$158,8))</f>
        <v/>
      </c>
      <c r="O8" s="219" t="s">
        <v>6</v>
      </c>
      <c r="P8" s="219" t="str">
        <f>IF($A8="","",VLOOKUP($A8,生徒情報入力!$A$9:$AA$158,9))</f>
        <v/>
      </c>
      <c r="Q8" s="219" t="s">
        <v>6</v>
      </c>
      <c r="R8" s="219" t="str">
        <f>IF($A8="","",VLOOKUP($A8,生徒情報入力!$A$9:$AA$158,10))</f>
        <v/>
      </c>
      <c r="S8" s="942" t="str">
        <f>IF($A8="","",VLOOKUP($A8,生徒情報入力!$A$9:$AA$158,11))</f>
        <v/>
      </c>
      <c r="T8" s="943"/>
      <c r="U8" s="220" t="str">
        <f>IF($A8="","",VLOOKUP($A8,生徒情報入力!$A$9:$AA$158,12))</f>
        <v/>
      </c>
      <c r="V8" s="221"/>
      <c r="W8" s="222"/>
      <c r="X8" s="223" t="str">
        <f>IF($A8="","",VLOOKUP($A8,生徒情報入力!$A$9:$AA$158,13))</f>
        <v/>
      </c>
      <c r="Y8" s="224" t="str">
        <f>IF($A8="","",VLOOKUP($A8,生徒情報入力!$A$9:$AA$158,14))</f>
        <v/>
      </c>
      <c r="Z8" s="225" t="s">
        <v>6</v>
      </c>
      <c r="AA8" s="224" t="str">
        <f>IF($A8="","",VLOOKUP($A8,生徒情報入力!$A$9:$AA$158,15))</f>
        <v/>
      </c>
      <c r="AB8" s="224" t="s">
        <v>6</v>
      </c>
      <c r="AC8" s="226" t="str">
        <f>IF($A8="","",VLOOKUP($A8,生徒情報入力!$A$9:$AA$158,16))</f>
        <v/>
      </c>
      <c r="AD8" s="896" t="str">
        <f>IF($A8="","",VLOOKUP($A8,生徒情報入力!$A$9:$AA$158,17))</f>
        <v/>
      </c>
      <c r="AE8" s="897"/>
      <c r="AF8" s="227"/>
      <c r="AG8" s="944" t="str">
        <f>IF($A8="","",VLOOKUP($A8,生徒情報入力!$A$9:$AA$158,19))</f>
        <v/>
      </c>
      <c r="AH8" s="944"/>
      <c r="AI8" s="944"/>
      <c r="AJ8" s="944"/>
      <c r="AK8" s="945"/>
      <c r="AL8" s="894" t="str">
        <f>IF($A8="","",VLOOKUP($A8,生徒情報入力!$A$9:$AA$158,20))</f>
        <v/>
      </c>
      <c r="AM8" s="895"/>
      <c r="AN8" s="895"/>
      <c r="AO8" s="895"/>
      <c r="AP8" s="895"/>
      <c r="AQ8" s="874" t="str">
        <f>IF($A8="","",VLOOKUP($A8,生徒情報入力!$A$9:$AA$158,21))</f>
        <v/>
      </c>
      <c r="AR8" s="875"/>
      <c r="AS8" s="876"/>
      <c r="AT8" s="877" t="str">
        <f>IF($A8="","",VLOOKUP($A8,生徒情報入力!$A$9:$AA$158,22))</f>
        <v/>
      </c>
      <c r="AU8" s="878"/>
      <c r="AV8" s="878"/>
      <c r="AW8" s="878"/>
      <c r="AX8" s="878"/>
      <c r="AY8" s="878"/>
      <c r="AZ8" s="878"/>
      <c r="BA8" s="878"/>
      <c r="BB8" s="878"/>
      <c r="BC8" s="878"/>
      <c r="BD8" s="878"/>
      <c r="BE8" s="879"/>
      <c r="BF8" s="880" t="str">
        <f>IF($A8="","",VLOOKUP($A8,生徒情報入力!$A$9:$AA$158,23))</f>
        <v/>
      </c>
      <c r="BG8" s="881"/>
      <c r="BH8" s="228" t="s">
        <v>1872</v>
      </c>
      <c r="BI8" s="882" t="str">
        <f>IF($A8="","",VLOOKUP($A8,生徒情報入力!$A$9:$AA$158,25))</f>
        <v/>
      </c>
      <c r="BJ8" s="882"/>
      <c r="BK8" s="229" t="s">
        <v>1873</v>
      </c>
      <c r="BL8" s="883" t="str">
        <f>IF($A8="","",VLOOKUP($A8,生徒情報入力!$A$9:$AA$158,27))</f>
        <v/>
      </c>
      <c r="BM8" s="884"/>
      <c r="BN8" s="230"/>
      <c r="BT8" s="200">
        <v>2</v>
      </c>
    </row>
    <row r="9" spans="1:72" s="194" customFormat="1" ht="27" customHeight="1">
      <c r="A9" s="890" t="str">
        <f t="shared" si="0"/>
        <v/>
      </c>
      <c r="B9" s="891"/>
      <c r="C9" s="215" t="str">
        <f>IF($A9="","",VLOOKUP($A9,生徒情報入力!$A$9:$AA$158,4))</f>
        <v/>
      </c>
      <c r="D9" s="892" t="str">
        <f>IF($A9="","",VLOOKUP($A9,生徒情報入力!$A$9:$AA$158,5))</f>
        <v/>
      </c>
      <c r="E9" s="892"/>
      <c r="F9" s="892"/>
      <c r="G9" s="892"/>
      <c r="H9" s="892"/>
      <c r="I9" s="892"/>
      <c r="J9" s="893"/>
      <c r="K9" s="231" t="str">
        <f>IF($A9="","",VLOOKUP($A9,生徒情報入力!$A$9:$AA$158,6))</f>
        <v/>
      </c>
      <c r="L9" s="217"/>
      <c r="M9" s="218" t="str">
        <f>IF($A9="","",VLOOKUP($A9,生徒情報入力!$A$9:$AA$158,7))</f>
        <v/>
      </c>
      <c r="N9" s="219" t="str">
        <f>IF($A9="","",VLOOKUP($A9,生徒情報入力!$A$9:$AA$158,8))</f>
        <v/>
      </c>
      <c r="O9" s="219" t="s">
        <v>6</v>
      </c>
      <c r="P9" s="219" t="str">
        <f>IF($A9="","",VLOOKUP($A9,生徒情報入力!$A$9:$AA$158,9))</f>
        <v/>
      </c>
      <c r="Q9" s="219" t="s">
        <v>6</v>
      </c>
      <c r="R9" s="219" t="str">
        <f>IF($A9="","",VLOOKUP($A9,生徒情報入力!$A$9:$AA$158,10))</f>
        <v/>
      </c>
      <c r="S9" s="942" t="str">
        <f>IF($A9="","",VLOOKUP($A9,生徒情報入力!$A$9:$AA$158,11))</f>
        <v/>
      </c>
      <c r="T9" s="943"/>
      <c r="U9" s="220" t="str">
        <f>IF($A9="","",VLOOKUP($A9,生徒情報入力!$A$9:$AA$158,12))</f>
        <v/>
      </c>
      <c r="V9" s="221"/>
      <c r="W9" s="222"/>
      <c r="X9" s="223" t="str">
        <f>IF($A9="","",VLOOKUP($A9,生徒情報入力!$A$9:$AA$158,13))</f>
        <v/>
      </c>
      <c r="Y9" s="224" t="str">
        <f>IF($A9="","",VLOOKUP($A9,生徒情報入力!$A$9:$AA$158,14))</f>
        <v/>
      </c>
      <c r="Z9" s="225" t="s">
        <v>6</v>
      </c>
      <c r="AA9" s="224" t="str">
        <f>IF($A9="","",VLOOKUP($A9,生徒情報入力!$A$9:$AA$158,15))</f>
        <v/>
      </c>
      <c r="AB9" s="224" t="s">
        <v>6</v>
      </c>
      <c r="AC9" s="226" t="str">
        <f>IF($A9="","",VLOOKUP($A9,生徒情報入力!$A$9:$AA$158,16))</f>
        <v/>
      </c>
      <c r="AD9" s="896" t="str">
        <f>IF($A9="","",VLOOKUP($A9,生徒情報入力!$A$9:$AA$158,17))</f>
        <v/>
      </c>
      <c r="AE9" s="897"/>
      <c r="AF9" s="227"/>
      <c r="AG9" s="944" t="str">
        <f>IF($A9="","",VLOOKUP($A9,生徒情報入力!$A$9:$AA$158,19))</f>
        <v/>
      </c>
      <c r="AH9" s="944"/>
      <c r="AI9" s="944"/>
      <c r="AJ9" s="944"/>
      <c r="AK9" s="945"/>
      <c r="AL9" s="894" t="str">
        <f>IF($A9="","",VLOOKUP($A9,生徒情報入力!$A$9:$AA$158,20))</f>
        <v/>
      </c>
      <c r="AM9" s="895"/>
      <c r="AN9" s="895"/>
      <c r="AO9" s="895"/>
      <c r="AP9" s="895"/>
      <c r="AQ9" s="874" t="str">
        <f>IF($A9="","",VLOOKUP($A9,生徒情報入力!$A$9:$AA$158,21))</f>
        <v/>
      </c>
      <c r="AR9" s="875"/>
      <c r="AS9" s="876"/>
      <c r="AT9" s="877" t="str">
        <f>IF($A9="","",VLOOKUP($A9,生徒情報入力!$A$9:$AA$158,22))</f>
        <v/>
      </c>
      <c r="AU9" s="878"/>
      <c r="AV9" s="878"/>
      <c r="AW9" s="878"/>
      <c r="AX9" s="878"/>
      <c r="AY9" s="878"/>
      <c r="AZ9" s="878"/>
      <c r="BA9" s="878"/>
      <c r="BB9" s="878"/>
      <c r="BC9" s="878"/>
      <c r="BD9" s="878"/>
      <c r="BE9" s="879"/>
      <c r="BF9" s="880" t="str">
        <f>IF($A9="","",VLOOKUP($A9,生徒情報入力!$A$9:$AA$158,23))</f>
        <v/>
      </c>
      <c r="BG9" s="881"/>
      <c r="BH9" s="228" t="s">
        <v>1872</v>
      </c>
      <c r="BI9" s="882" t="str">
        <f>IF($A9="","",VLOOKUP($A9,生徒情報入力!$A$9:$AA$158,25))</f>
        <v/>
      </c>
      <c r="BJ9" s="882"/>
      <c r="BK9" s="229" t="s">
        <v>1873</v>
      </c>
      <c r="BL9" s="883" t="str">
        <f>IF($A9="","",VLOOKUP($A9,生徒情報入力!$A$9:$AA$158,27))</f>
        <v/>
      </c>
      <c r="BM9" s="884"/>
      <c r="BN9" s="230"/>
      <c r="BT9" s="200">
        <v>3</v>
      </c>
    </row>
    <row r="10" spans="1:72" s="194" customFormat="1" ht="27" customHeight="1">
      <c r="A10" s="890" t="str">
        <f t="shared" si="0"/>
        <v/>
      </c>
      <c r="B10" s="891"/>
      <c r="C10" s="215" t="str">
        <f>IF($A10="","",VLOOKUP($A10,生徒情報入力!$A$9:$AA$158,4))</f>
        <v/>
      </c>
      <c r="D10" s="892" t="str">
        <f>IF($A10="","",VLOOKUP($A10,生徒情報入力!$A$9:$AA$158,5))</f>
        <v/>
      </c>
      <c r="E10" s="892"/>
      <c r="F10" s="892"/>
      <c r="G10" s="892"/>
      <c r="H10" s="892"/>
      <c r="I10" s="892"/>
      <c r="J10" s="893"/>
      <c r="K10" s="231" t="str">
        <f>IF($A10="","",VLOOKUP($A10,生徒情報入力!$A$9:$AA$158,6))</f>
        <v/>
      </c>
      <c r="L10" s="217"/>
      <c r="M10" s="218" t="str">
        <f>IF($A10="","",VLOOKUP($A10,生徒情報入力!$A$9:$AA$158,7))</f>
        <v/>
      </c>
      <c r="N10" s="219" t="str">
        <f>IF($A10="","",VLOOKUP($A10,生徒情報入力!$A$9:$AA$158,8))</f>
        <v/>
      </c>
      <c r="O10" s="219" t="s">
        <v>6</v>
      </c>
      <c r="P10" s="219" t="str">
        <f>IF($A10="","",VLOOKUP($A10,生徒情報入力!$A$9:$AA$158,9))</f>
        <v/>
      </c>
      <c r="Q10" s="219" t="s">
        <v>6</v>
      </c>
      <c r="R10" s="219" t="str">
        <f>IF($A10="","",VLOOKUP($A10,生徒情報入力!$A$9:$AA$158,10))</f>
        <v/>
      </c>
      <c r="S10" s="942" t="str">
        <f>IF($A10="","",VLOOKUP($A10,生徒情報入力!$A$9:$AA$158,11))</f>
        <v/>
      </c>
      <c r="T10" s="943"/>
      <c r="U10" s="220" t="str">
        <f>IF($A10="","",VLOOKUP($A10,生徒情報入力!$A$9:$AA$158,12))</f>
        <v/>
      </c>
      <c r="V10" s="221"/>
      <c r="W10" s="222"/>
      <c r="X10" s="223" t="str">
        <f>IF($A10="","",VLOOKUP($A10,生徒情報入力!$A$9:$AA$158,13))</f>
        <v/>
      </c>
      <c r="Y10" s="224" t="str">
        <f>IF($A10="","",VLOOKUP($A10,生徒情報入力!$A$9:$AA$158,14))</f>
        <v/>
      </c>
      <c r="Z10" s="225" t="s">
        <v>6</v>
      </c>
      <c r="AA10" s="224" t="str">
        <f>IF($A10="","",VLOOKUP($A10,生徒情報入力!$A$9:$AA$158,15))</f>
        <v/>
      </c>
      <c r="AB10" s="224" t="s">
        <v>6</v>
      </c>
      <c r="AC10" s="226" t="str">
        <f>IF($A10="","",VLOOKUP($A10,生徒情報入力!$A$9:$AA$158,16))</f>
        <v/>
      </c>
      <c r="AD10" s="896" t="str">
        <f>IF($A10="","",VLOOKUP($A10,生徒情報入力!$A$9:$AA$158,17))</f>
        <v/>
      </c>
      <c r="AE10" s="897"/>
      <c r="AF10" s="227"/>
      <c r="AG10" s="944" t="str">
        <f>IF($A10="","",VLOOKUP($A10,生徒情報入力!$A$9:$AA$158,19))</f>
        <v/>
      </c>
      <c r="AH10" s="944"/>
      <c r="AI10" s="944"/>
      <c r="AJ10" s="944"/>
      <c r="AK10" s="945"/>
      <c r="AL10" s="894" t="str">
        <f>IF($A10="","",VLOOKUP($A10,生徒情報入力!$A$9:$AA$158,20))</f>
        <v/>
      </c>
      <c r="AM10" s="895"/>
      <c r="AN10" s="895"/>
      <c r="AO10" s="895"/>
      <c r="AP10" s="895"/>
      <c r="AQ10" s="874" t="str">
        <f>IF($A10="","",VLOOKUP($A10,生徒情報入力!$A$9:$AA$158,21))</f>
        <v/>
      </c>
      <c r="AR10" s="875"/>
      <c r="AS10" s="876"/>
      <c r="AT10" s="877" t="str">
        <f>IF($A10="","",VLOOKUP($A10,生徒情報入力!$A$9:$AA$158,22))</f>
        <v/>
      </c>
      <c r="AU10" s="878"/>
      <c r="AV10" s="878"/>
      <c r="AW10" s="878"/>
      <c r="AX10" s="878"/>
      <c r="AY10" s="878"/>
      <c r="AZ10" s="878"/>
      <c r="BA10" s="878"/>
      <c r="BB10" s="878"/>
      <c r="BC10" s="878"/>
      <c r="BD10" s="878"/>
      <c r="BE10" s="879"/>
      <c r="BF10" s="880" t="str">
        <f>IF($A10="","",VLOOKUP($A10,生徒情報入力!$A$9:$AA$158,23))</f>
        <v/>
      </c>
      <c r="BG10" s="881"/>
      <c r="BH10" s="228" t="s">
        <v>1872</v>
      </c>
      <c r="BI10" s="882" t="str">
        <f>IF($A10="","",VLOOKUP($A10,生徒情報入力!$A$9:$AA$158,25))</f>
        <v/>
      </c>
      <c r="BJ10" s="882"/>
      <c r="BK10" s="229" t="s">
        <v>1873</v>
      </c>
      <c r="BL10" s="883" t="str">
        <f>IF($A10="","",VLOOKUP($A10,生徒情報入力!$A$9:$AA$158,27))</f>
        <v/>
      </c>
      <c r="BM10" s="884"/>
      <c r="BN10" s="230"/>
      <c r="BT10" s="200">
        <v>4</v>
      </c>
    </row>
    <row r="11" spans="1:72" s="194" customFormat="1" ht="27" customHeight="1">
      <c r="A11" s="890" t="str">
        <f t="shared" si="0"/>
        <v/>
      </c>
      <c r="B11" s="891"/>
      <c r="C11" s="215" t="str">
        <f>IF($A11="","",VLOOKUP($A11,生徒情報入力!$A$9:$AA$158,4))</f>
        <v/>
      </c>
      <c r="D11" s="892" t="str">
        <f>IF($A11="","",VLOOKUP($A11,生徒情報入力!$A$9:$AA$158,5))</f>
        <v/>
      </c>
      <c r="E11" s="892"/>
      <c r="F11" s="892"/>
      <c r="G11" s="892"/>
      <c r="H11" s="892"/>
      <c r="I11" s="892"/>
      <c r="J11" s="893"/>
      <c r="K11" s="231" t="str">
        <f>IF($A11="","",VLOOKUP($A11,生徒情報入力!$A$9:$AA$158,6))</f>
        <v/>
      </c>
      <c r="L11" s="217"/>
      <c r="M11" s="218" t="str">
        <f>IF($A11="","",VLOOKUP($A11,生徒情報入力!$A$9:$AA$158,7))</f>
        <v/>
      </c>
      <c r="N11" s="219" t="str">
        <f>IF($A11="","",VLOOKUP($A11,生徒情報入力!$A$9:$AA$158,8))</f>
        <v/>
      </c>
      <c r="O11" s="219" t="s">
        <v>6</v>
      </c>
      <c r="P11" s="219" t="str">
        <f>IF($A11="","",VLOOKUP($A11,生徒情報入力!$A$9:$AA$158,9))</f>
        <v/>
      </c>
      <c r="Q11" s="219" t="s">
        <v>6</v>
      </c>
      <c r="R11" s="219" t="str">
        <f>IF($A11="","",VLOOKUP($A11,生徒情報入力!$A$9:$AA$158,10))</f>
        <v/>
      </c>
      <c r="S11" s="942" t="str">
        <f>IF($A11="","",VLOOKUP($A11,生徒情報入力!$A$9:$AA$158,11))</f>
        <v/>
      </c>
      <c r="T11" s="943"/>
      <c r="U11" s="220" t="str">
        <f>IF($A11="","",VLOOKUP($A11,生徒情報入力!$A$9:$AA$158,12))</f>
        <v/>
      </c>
      <c r="V11" s="221"/>
      <c r="W11" s="222"/>
      <c r="X11" s="223" t="str">
        <f>IF($A11="","",VLOOKUP($A11,生徒情報入力!$A$9:$AA$158,13))</f>
        <v/>
      </c>
      <c r="Y11" s="224" t="str">
        <f>IF($A11="","",VLOOKUP($A11,生徒情報入力!$A$9:$AA$158,14))</f>
        <v/>
      </c>
      <c r="Z11" s="225" t="s">
        <v>6</v>
      </c>
      <c r="AA11" s="224" t="str">
        <f>IF($A11="","",VLOOKUP($A11,生徒情報入力!$A$9:$AA$158,15))</f>
        <v/>
      </c>
      <c r="AB11" s="224" t="s">
        <v>6</v>
      </c>
      <c r="AC11" s="226" t="str">
        <f>IF($A11="","",VLOOKUP($A11,生徒情報入力!$A$9:$AA$158,16))</f>
        <v/>
      </c>
      <c r="AD11" s="896" t="str">
        <f>IF($A11="","",VLOOKUP($A11,生徒情報入力!$A$9:$AA$158,17))</f>
        <v/>
      </c>
      <c r="AE11" s="897"/>
      <c r="AF11" s="227"/>
      <c r="AG11" s="944" t="str">
        <f>IF($A11="","",VLOOKUP($A11,生徒情報入力!$A$9:$AA$158,19))</f>
        <v/>
      </c>
      <c r="AH11" s="944"/>
      <c r="AI11" s="944"/>
      <c r="AJ11" s="944"/>
      <c r="AK11" s="945"/>
      <c r="AL11" s="894" t="str">
        <f>IF($A11="","",VLOOKUP($A11,生徒情報入力!$A$9:$AA$158,20))</f>
        <v/>
      </c>
      <c r="AM11" s="895"/>
      <c r="AN11" s="895"/>
      <c r="AO11" s="895"/>
      <c r="AP11" s="895"/>
      <c r="AQ11" s="874" t="str">
        <f>IF($A11="","",VLOOKUP($A11,生徒情報入力!$A$9:$AA$158,21))</f>
        <v/>
      </c>
      <c r="AR11" s="875"/>
      <c r="AS11" s="876"/>
      <c r="AT11" s="877" t="str">
        <f>IF($A11="","",VLOOKUP($A11,生徒情報入力!$A$9:$AA$158,22))</f>
        <v/>
      </c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9"/>
      <c r="BF11" s="880" t="str">
        <f>IF($A11="","",VLOOKUP($A11,生徒情報入力!$A$9:$AA$158,23))</f>
        <v/>
      </c>
      <c r="BG11" s="881"/>
      <c r="BH11" s="228" t="s">
        <v>1872</v>
      </c>
      <c r="BI11" s="882" t="str">
        <f>IF($A11="","",VLOOKUP($A11,生徒情報入力!$A$9:$AA$158,25))</f>
        <v/>
      </c>
      <c r="BJ11" s="882"/>
      <c r="BK11" s="229" t="s">
        <v>1873</v>
      </c>
      <c r="BL11" s="883" t="str">
        <f>IF($A11="","",VLOOKUP($A11,生徒情報入力!$A$9:$AA$158,27))</f>
        <v/>
      </c>
      <c r="BM11" s="884"/>
      <c r="BN11" s="230"/>
      <c r="BT11" s="200">
        <v>5</v>
      </c>
    </row>
    <row r="12" spans="1:72" s="194" customFormat="1" ht="27" customHeight="1">
      <c r="A12" s="890" t="str">
        <f t="shared" si="0"/>
        <v/>
      </c>
      <c r="B12" s="891"/>
      <c r="C12" s="215" t="str">
        <f>IF($A12="","",VLOOKUP($A12,生徒情報入力!$A$9:$AA$158,4))</f>
        <v/>
      </c>
      <c r="D12" s="892" t="str">
        <f>IF($A12="","",VLOOKUP($A12,生徒情報入力!$A$9:$AA$158,5))</f>
        <v/>
      </c>
      <c r="E12" s="892"/>
      <c r="F12" s="892"/>
      <c r="G12" s="892"/>
      <c r="H12" s="892"/>
      <c r="I12" s="892"/>
      <c r="J12" s="893"/>
      <c r="K12" s="231" t="str">
        <f>IF($A12="","",VLOOKUP($A12,生徒情報入力!$A$9:$AA$158,6))</f>
        <v/>
      </c>
      <c r="L12" s="217"/>
      <c r="M12" s="218" t="str">
        <f>IF($A12="","",VLOOKUP($A12,生徒情報入力!$A$9:$AA$158,7))</f>
        <v/>
      </c>
      <c r="N12" s="219" t="str">
        <f>IF($A12="","",VLOOKUP($A12,生徒情報入力!$A$9:$AA$158,8))</f>
        <v/>
      </c>
      <c r="O12" s="219" t="s">
        <v>6</v>
      </c>
      <c r="P12" s="219" t="str">
        <f>IF($A12="","",VLOOKUP($A12,生徒情報入力!$A$9:$AA$158,9))</f>
        <v/>
      </c>
      <c r="Q12" s="219" t="s">
        <v>6</v>
      </c>
      <c r="R12" s="219" t="str">
        <f>IF($A12="","",VLOOKUP($A12,生徒情報入力!$A$9:$AA$158,10))</f>
        <v/>
      </c>
      <c r="S12" s="942" t="str">
        <f>IF($A12="","",VLOOKUP($A12,生徒情報入力!$A$9:$AA$158,11))</f>
        <v/>
      </c>
      <c r="T12" s="943"/>
      <c r="U12" s="220" t="str">
        <f>IF($A12="","",VLOOKUP($A12,生徒情報入力!$A$9:$AA$158,12))</f>
        <v/>
      </c>
      <c r="V12" s="221"/>
      <c r="W12" s="222"/>
      <c r="X12" s="223" t="str">
        <f>IF($A12="","",VLOOKUP($A12,生徒情報入力!$A$9:$AA$158,13))</f>
        <v/>
      </c>
      <c r="Y12" s="224" t="str">
        <f>IF($A12="","",VLOOKUP($A12,生徒情報入力!$A$9:$AA$158,14))</f>
        <v/>
      </c>
      <c r="Z12" s="225" t="s">
        <v>6</v>
      </c>
      <c r="AA12" s="224" t="str">
        <f>IF($A12="","",VLOOKUP($A12,生徒情報入力!$A$9:$AA$158,15))</f>
        <v/>
      </c>
      <c r="AB12" s="224" t="s">
        <v>6</v>
      </c>
      <c r="AC12" s="226" t="str">
        <f>IF($A12="","",VLOOKUP($A12,生徒情報入力!$A$9:$AA$158,16))</f>
        <v/>
      </c>
      <c r="AD12" s="896" t="str">
        <f>IF($A12="","",VLOOKUP($A12,生徒情報入力!$A$9:$AA$158,17))</f>
        <v/>
      </c>
      <c r="AE12" s="897"/>
      <c r="AF12" s="227"/>
      <c r="AG12" s="944" t="str">
        <f>IF($A12="","",VLOOKUP($A12,生徒情報入力!$A$9:$AA$158,19))</f>
        <v/>
      </c>
      <c r="AH12" s="944"/>
      <c r="AI12" s="944"/>
      <c r="AJ12" s="944"/>
      <c r="AK12" s="945"/>
      <c r="AL12" s="894" t="str">
        <f>IF($A12="","",VLOOKUP($A12,生徒情報入力!$A$9:$AA$158,20))</f>
        <v/>
      </c>
      <c r="AM12" s="895"/>
      <c r="AN12" s="895"/>
      <c r="AO12" s="895"/>
      <c r="AP12" s="895"/>
      <c r="AQ12" s="874" t="str">
        <f>IF($A12="","",VLOOKUP($A12,生徒情報入力!$A$9:$AA$158,21))</f>
        <v/>
      </c>
      <c r="AR12" s="875"/>
      <c r="AS12" s="876"/>
      <c r="AT12" s="877" t="str">
        <f>IF($A12="","",VLOOKUP($A12,生徒情報入力!$A$9:$AA$158,22))</f>
        <v/>
      </c>
      <c r="AU12" s="878"/>
      <c r="AV12" s="878"/>
      <c r="AW12" s="878"/>
      <c r="AX12" s="878"/>
      <c r="AY12" s="878"/>
      <c r="AZ12" s="878"/>
      <c r="BA12" s="878"/>
      <c r="BB12" s="878"/>
      <c r="BC12" s="878"/>
      <c r="BD12" s="878"/>
      <c r="BE12" s="879"/>
      <c r="BF12" s="880" t="str">
        <f>IF($A12="","",VLOOKUP($A12,生徒情報入力!$A$9:$AA$158,23))</f>
        <v/>
      </c>
      <c r="BG12" s="881"/>
      <c r="BH12" s="228" t="s">
        <v>1872</v>
      </c>
      <c r="BI12" s="882" t="str">
        <f>IF($A12="","",VLOOKUP($A12,生徒情報入力!$A$9:$AA$158,25))</f>
        <v/>
      </c>
      <c r="BJ12" s="882"/>
      <c r="BK12" s="229" t="s">
        <v>1873</v>
      </c>
      <c r="BL12" s="883" t="str">
        <f>IF($A12="","",VLOOKUP($A12,生徒情報入力!$A$9:$AA$158,27))</f>
        <v/>
      </c>
      <c r="BM12" s="884"/>
      <c r="BN12" s="230"/>
      <c r="BT12" s="200">
        <v>6</v>
      </c>
    </row>
    <row r="13" spans="1:72" s="194" customFormat="1" ht="27" customHeight="1">
      <c r="A13" s="890" t="str">
        <f t="shared" si="0"/>
        <v/>
      </c>
      <c r="B13" s="891"/>
      <c r="C13" s="215"/>
      <c r="D13" s="892" t="str">
        <f>IF($A13="","",VLOOKUP($A13,生徒情報入力!$A$9:$AA$158,5))</f>
        <v/>
      </c>
      <c r="E13" s="892"/>
      <c r="F13" s="892"/>
      <c r="G13" s="892"/>
      <c r="H13" s="892"/>
      <c r="I13" s="892"/>
      <c r="J13" s="893"/>
      <c r="K13" s="231" t="str">
        <f>IF($A13="","",VLOOKUP($A13,生徒情報入力!$A$9:$AA$158,6))</f>
        <v/>
      </c>
      <c r="L13" s="217"/>
      <c r="M13" s="218" t="str">
        <f>IF($A13="","",VLOOKUP($A13,生徒情報入力!$A$9:$AA$158,7))</f>
        <v/>
      </c>
      <c r="N13" s="219" t="str">
        <f>IF($A13="","",VLOOKUP($A13,生徒情報入力!$A$9:$AA$158,8))</f>
        <v/>
      </c>
      <c r="O13" s="219" t="s">
        <v>6</v>
      </c>
      <c r="P13" s="219" t="str">
        <f>IF($A13="","",VLOOKUP($A13,生徒情報入力!$A$9:$AA$158,9))</f>
        <v/>
      </c>
      <c r="Q13" s="219" t="s">
        <v>6</v>
      </c>
      <c r="R13" s="219" t="str">
        <f>IF($A13="","",VLOOKUP($A13,生徒情報入力!$A$9:$AA$158,10))</f>
        <v/>
      </c>
      <c r="S13" s="942" t="str">
        <f>IF($A13="","",VLOOKUP($A13,生徒情報入力!$A$9:$AA$158,11))</f>
        <v/>
      </c>
      <c r="T13" s="943"/>
      <c r="U13" s="220" t="str">
        <f>IF($A13="","",VLOOKUP($A13,生徒情報入力!$A$9:$AA$158,12))</f>
        <v/>
      </c>
      <c r="V13" s="221"/>
      <c r="W13" s="222"/>
      <c r="X13" s="223" t="str">
        <f>IF($A13="","",VLOOKUP($A13,生徒情報入力!$A$9:$AA$158,13))</f>
        <v/>
      </c>
      <c r="Y13" s="224" t="str">
        <f>IF($A13="","",VLOOKUP($A13,生徒情報入力!$A$9:$AA$158,14))</f>
        <v/>
      </c>
      <c r="Z13" s="225" t="s">
        <v>6</v>
      </c>
      <c r="AA13" s="224" t="str">
        <f>IF($A13="","",VLOOKUP($A13,生徒情報入力!$A$9:$AA$158,15))</f>
        <v/>
      </c>
      <c r="AB13" s="224" t="s">
        <v>6</v>
      </c>
      <c r="AC13" s="226" t="str">
        <f>IF($A13="","",VLOOKUP($A13,生徒情報入力!$A$9:$AA$158,16))</f>
        <v/>
      </c>
      <c r="AD13" s="896" t="str">
        <f>IF($A13="","",VLOOKUP($A13,生徒情報入力!$A$9:$AA$158,17))</f>
        <v/>
      </c>
      <c r="AE13" s="897"/>
      <c r="AF13" s="227"/>
      <c r="AG13" s="944" t="str">
        <f>IF($A13="","",VLOOKUP($A13,生徒情報入力!$A$9:$AA$158,19))</f>
        <v/>
      </c>
      <c r="AH13" s="944"/>
      <c r="AI13" s="944"/>
      <c r="AJ13" s="944"/>
      <c r="AK13" s="945"/>
      <c r="AL13" s="894" t="str">
        <f>IF($A13="","",VLOOKUP($A13,生徒情報入力!$A$9:$AA$158,20))</f>
        <v/>
      </c>
      <c r="AM13" s="895"/>
      <c r="AN13" s="895"/>
      <c r="AO13" s="895"/>
      <c r="AP13" s="895"/>
      <c r="AQ13" s="874" t="str">
        <f>IF($A13="","",VLOOKUP($A13,生徒情報入力!$A$9:$AA$158,21))</f>
        <v/>
      </c>
      <c r="AR13" s="875"/>
      <c r="AS13" s="876"/>
      <c r="AT13" s="877" t="str">
        <f>IF($A13="","",VLOOKUP($A13,生徒情報入力!$A$9:$AA$158,22))</f>
        <v/>
      </c>
      <c r="AU13" s="878"/>
      <c r="AV13" s="878"/>
      <c r="AW13" s="878"/>
      <c r="AX13" s="878"/>
      <c r="AY13" s="878"/>
      <c r="AZ13" s="878"/>
      <c r="BA13" s="878"/>
      <c r="BB13" s="878"/>
      <c r="BC13" s="878"/>
      <c r="BD13" s="878"/>
      <c r="BE13" s="879"/>
      <c r="BF13" s="880" t="str">
        <f>IF($A13="","",VLOOKUP($A13,生徒情報入力!$A$9:$AA$158,23))</f>
        <v/>
      </c>
      <c r="BG13" s="881"/>
      <c r="BH13" s="228" t="s">
        <v>1872</v>
      </c>
      <c r="BI13" s="882" t="str">
        <f>IF($A13="","",VLOOKUP($A13,生徒情報入力!$A$9:$AA$158,25))</f>
        <v/>
      </c>
      <c r="BJ13" s="882"/>
      <c r="BK13" s="229" t="s">
        <v>1873</v>
      </c>
      <c r="BL13" s="883" t="str">
        <f>IF($A13="","",VLOOKUP($A13,生徒情報入力!$A$9:$AA$158,27))</f>
        <v/>
      </c>
      <c r="BM13" s="884"/>
      <c r="BN13" s="230"/>
      <c r="BT13" s="200">
        <v>7</v>
      </c>
    </row>
    <row r="14" spans="1:72" s="194" customFormat="1" ht="27" customHeight="1">
      <c r="A14" s="890" t="str">
        <f t="shared" si="0"/>
        <v/>
      </c>
      <c r="B14" s="891"/>
      <c r="C14" s="215" t="str">
        <f>IF($A14="","",VLOOKUP($A14,生徒情報入力!$A$9:$AA$158,4))</f>
        <v/>
      </c>
      <c r="D14" s="892" t="str">
        <f>IF($A14="","",VLOOKUP($A14,生徒情報入力!$A$9:$AA$158,5))</f>
        <v/>
      </c>
      <c r="E14" s="892"/>
      <c r="F14" s="892"/>
      <c r="G14" s="892"/>
      <c r="H14" s="892"/>
      <c r="I14" s="892"/>
      <c r="J14" s="893"/>
      <c r="K14" s="231" t="str">
        <f>IF($A14="","",VLOOKUP($A14,生徒情報入力!$A$9:$AA$158,6))</f>
        <v/>
      </c>
      <c r="L14" s="217"/>
      <c r="M14" s="218" t="str">
        <f>IF($A14="","",VLOOKUP($A14,生徒情報入力!$A$9:$AA$158,7))</f>
        <v/>
      </c>
      <c r="N14" s="219" t="str">
        <f>IF($A14="","",VLOOKUP($A14,生徒情報入力!$A$9:$AA$158,8))</f>
        <v/>
      </c>
      <c r="O14" s="219" t="s">
        <v>6</v>
      </c>
      <c r="P14" s="219" t="str">
        <f>IF($A14="","",VLOOKUP($A14,生徒情報入力!$A$9:$AA$158,9))</f>
        <v/>
      </c>
      <c r="Q14" s="219" t="s">
        <v>6</v>
      </c>
      <c r="R14" s="219" t="str">
        <f>IF($A14="","",VLOOKUP($A14,生徒情報入力!$A$9:$AA$158,10))</f>
        <v/>
      </c>
      <c r="S14" s="942" t="str">
        <f>IF($A14="","",VLOOKUP($A14,生徒情報入力!$A$9:$AA$158,11))</f>
        <v/>
      </c>
      <c r="T14" s="943"/>
      <c r="U14" s="220" t="str">
        <f>IF($A14="","",VLOOKUP($A14,生徒情報入力!$A$9:$AA$158,12))</f>
        <v/>
      </c>
      <c r="V14" s="221"/>
      <c r="W14" s="222"/>
      <c r="X14" s="223" t="str">
        <f>IF($A14="","",VLOOKUP($A14,生徒情報入力!$A$9:$AA$158,13))</f>
        <v/>
      </c>
      <c r="Y14" s="224" t="str">
        <f>IF($A14="","",VLOOKUP($A14,生徒情報入力!$A$9:$AA$158,14))</f>
        <v/>
      </c>
      <c r="Z14" s="225" t="s">
        <v>6</v>
      </c>
      <c r="AA14" s="224" t="str">
        <f>IF($A14="","",VLOOKUP($A14,生徒情報入力!$A$9:$AA$158,15))</f>
        <v/>
      </c>
      <c r="AB14" s="224" t="s">
        <v>6</v>
      </c>
      <c r="AC14" s="226" t="str">
        <f>IF($A14="","",VLOOKUP($A14,生徒情報入力!$A$9:$AA$158,16))</f>
        <v/>
      </c>
      <c r="AD14" s="896" t="str">
        <f>IF($A14="","",VLOOKUP($A14,生徒情報入力!$A$9:$AA$158,17))</f>
        <v/>
      </c>
      <c r="AE14" s="897"/>
      <c r="AF14" s="227"/>
      <c r="AG14" s="944" t="str">
        <f>IF($A14="","",VLOOKUP($A14,生徒情報入力!$A$9:$AA$158,19))</f>
        <v/>
      </c>
      <c r="AH14" s="944"/>
      <c r="AI14" s="944"/>
      <c r="AJ14" s="944"/>
      <c r="AK14" s="945"/>
      <c r="AL14" s="894" t="str">
        <f>IF($A14="","",VLOOKUP($A14,生徒情報入力!$A$9:$AA$158,20))</f>
        <v/>
      </c>
      <c r="AM14" s="895"/>
      <c r="AN14" s="895"/>
      <c r="AO14" s="895"/>
      <c r="AP14" s="895"/>
      <c r="AQ14" s="874" t="str">
        <f>IF($A14="","",VLOOKUP($A14,生徒情報入力!$A$9:$AA$158,21))</f>
        <v/>
      </c>
      <c r="AR14" s="875"/>
      <c r="AS14" s="876"/>
      <c r="AT14" s="877" t="str">
        <f>IF($A14="","",VLOOKUP($A14,生徒情報入力!$A$9:$AA$158,22))</f>
        <v/>
      </c>
      <c r="AU14" s="878"/>
      <c r="AV14" s="878"/>
      <c r="AW14" s="878"/>
      <c r="AX14" s="878"/>
      <c r="AY14" s="878"/>
      <c r="AZ14" s="878"/>
      <c r="BA14" s="878"/>
      <c r="BB14" s="878"/>
      <c r="BC14" s="878"/>
      <c r="BD14" s="878"/>
      <c r="BE14" s="879"/>
      <c r="BF14" s="880" t="str">
        <f>IF($A14="","",VLOOKUP($A14,生徒情報入力!$A$9:$AA$158,23))</f>
        <v/>
      </c>
      <c r="BG14" s="881"/>
      <c r="BH14" s="228" t="s">
        <v>1872</v>
      </c>
      <c r="BI14" s="882" t="str">
        <f>IF($A14="","",VLOOKUP($A14,生徒情報入力!$A$9:$AA$158,25))</f>
        <v/>
      </c>
      <c r="BJ14" s="882"/>
      <c r="BK14" s="229" t="s">
        <v>1873</v>
      </c>
      <c r="BL14" s="883" t="str">
        <f>IF($A14="","",VLOOKUP($A14,生徒情報入力!$A$9:$AA$158,27))</f>
        <v/>
      </c>
      <c r="BM14" s="884"/>
      <c r="BN14" s="230"/>
      <c r="BT14" s="200">
        <v>8</v>
      </c>
    </row>
    <row r="15" spans="1:72" s="194" customFormat="1" ht="27" customHeight="1">
      <c r="A15" s="890" t="str">
        <f t="shared" si="0"/>
        <v/>
      </c>
      <c r="B15" s="891"/>
      <c r="C15" s="215" t="str">
        <f>IF($A15="","",VLOOKUP($A15,生徒情報入力!$A$9:$AA$158,4))</f>
        <v/>
      </c>
      <c r="D15" s="892" t="str">
        <f>IF($A15="","",VLOOKUP($A15,生徒情報入力!$A$9:$AA$158,5))</f>
        <v/>
      </c>
      <c r="E15" s="892"/>
      <c r="F15" s="892"/>
      <c r="G15" s="892"/>
      <c r="H15" s="892"/>
      <c r="I15" s="892"/>
      <c r="J15" s="893"/>
      <c r="K15" s="231" t="str">
        <f>IF($A15="","",VLOOKUP($A15,生徒情報入力!$A$9:$AA$158,6))</f>
        <v/>
      </c>
      <c r="L15" s="217"/>
      <c r="M15" s="218" t="str">
        <f>IF($A15="","",VLOOKUP($A15,生徒情報入力!$A$9:$AA$158,7))</f>
        <v/>
      </c>
      <c r="N15" s="219" t="str">
        <f>IF($A15="","",VLOOKUP($A15,生徒情報入力!$A$9:$AA$158,8))</f>
        <v/>
      </c>
      <c r="O15" s="219" t="s">
        <v>6</v>
      </c>
      <c r="P15" s="219" t="str">
        <f>IF($A15="","",VLOOKUP($A15,生徒情報入力!$A$9:$AA$158,9))</f>
        <v/>
      </c>
      <c r="Q15" s="219" t="s">
        <v>6</v>
      </c>
      <c r="R15" s="219" t="str">
        <f>IF($A15="","",VLOOKUP($A15,生徒情報入力!$A$9:$AA$158,10))</f>
        <v/>
      </c>
      <c r="S15" s="942" t="str">
        <f>IF($A15="","",VLOOKUP($A15,生徒情報入力!$A$9:$AA$158,11))</f>
        <v/>
      </c>
      <c r="T15" s="943"/>
      <c r="U15" s="220" t="str">
        <f>IF($A15="","",VLOOKUP($A15,生徒情報入力!$A$9:$AA$158,12))</f>
        <v/>
      </c>
      <c r="V15" s="221"/>
      <c r="W15" s="222"/>
      <c r="X15" s="223" t="str">
        <f>IF($A15="","",VLOOKUP($A15,生徒情報入力!$A$9:$AA$158,13))</f>
        <v/>
      </c>
      <c r="Y15" s="224" t="str">
        <f>IF($A15="","",VLOOKUP($A15,生徒情報入力!$A$9:$AA$158,14))</f>
        <v/>
      </c>
      <c r="Z15" s="225" t="s">
        <v>6</v>
      </c>
      <c r="AA15" s="224" t="str">
        <f>IF($A15="","",VLOOKUP($A15,生徒情報入力!$A$9:$AA$158,15))</f>
        <v/>
      </c>
      <c r="AB15" s="224" t="s">
        <v>6</v>
      </c>
      <c r="AC15" s="226" t="str">
        <f>IF($A15="","",VLOOKUP($A15,生徒情報入力!$A$9:$AA$158,16))</f>
        <v/>
      </c>
      <c r="AD15" s="896" t="str">
        <f>IF($A15="","",VLOOKUP($A15,生徒情報入力!$A$9:$AA$158,17))</f>
        <v/>
      </c>
      <c r="AE15" s="897"/>
      <c r="AF15" s="227"/>
      <c r="AG15" s="944" t="str">
        <f>IF($A15="","",VLOOKUP($A15,生徒情報入力!$A$9:$AA$158,19))</f>
        <v/>
      </c>
      <c r="AH15" s="944"/>
      <c r="AI15" s="944"/>
      <c r="AJ15" s="944"/>
      <c r="AK15" s="945"/>
      <c r="AL15" s="894" t="str">
        <f>IF($A15="","",VLOOKUP($A15,生徒情報入力!$A$9:$AA$158,20))</f>
        <v/>
      </c>
      <c r="AM15" s="895"/>
      <c r="AN15" s="895"/>
      <c r="AO15" s="895"/>
      <c r="AP15" s="895"/>
      <c r="AQ15" s="874" t="str">
        <f>IF($A15="","",VLOOKUP($A15,生徒情報入力!$A$9:$AA$158,21))</f>
        <v/>
      </c>
      <c r="AR15" s="875"/>
      <c r="AS15" s="876"/>
      <c r="AT15" s="877" t="str">
        <f>IF($A15="","",VLOOKUP($A15,生徒情報入力!$A$9:$AA$158,22))</f>
        <v/>
      </c>
      <c r="AU15" s="878"/>
      <c r="AV15" s="878"/>
      <c r="AW15" s="878"/>
      <c r="AX15" s="878"/>
      <c r="AY15" s="878"/>
      <c r="AZ15" s="878"/>
      <c r="BA15" s="878"/>
      <c r="BB15" s="878"/>
      <c r="BC15" s="878"/>
      <c r="BD15" s="878"/>
      <c r="BE15" s="879"/>
      <c r="BF15" s="880" t="str">
        <f>IF($A15="","",VLOOKUP($A15,生徒情報入力!$A$9:$AA$158,23))</f>
        <v/>
      </c>
      <c r="BG15" s="881"/>
      <c r="BH15" s="228" t="s">
        <v>1872</v>
      </c>
      <c r="BI15" s="882" t="str">
        <f>IF($A15="","",VLOOKUP($A15,生徒情報入力!$A$9:$AA$158,25))</f>
        <v/>
      </c>
      <c r="BJ15" s="882"/>
      <c r="BK15" s="229" t="s">
        <v>1873</v>
      </c>
      <c r="BL15" s="883" t="str">
        <f>IF($A15="","",VLOOKUP($A15,生徒情報入力!$A$9:$AA$158,27))</f>
        <v/>
      </c>
      <c r="BM15" s="884"/>
      <c r="BN15" s="230"/>
      <c r="BT15" s="200">
        <v>9</v>
      </c>
    </row>
    <row r="16" spans="1:72" s="194" customFormat="1" ht="27" customHeight="1">
      <c r="A16" s="890" t="str">
        <f t="shared" si="0"/>
        <v/>
      </c>
      <c r="B16" s="891"/>
      <c r="C16" s="215" t="str">
        <f>IF($A16="","",VLOOKUP($A16,生徒情報入力!$A$9:$AA$158,4))</f>
        <v/>
      </c>
      <c r="D16" s="892" t="str">
        <f>IF($A16="","",VLOOKUP($A16,生徒情報入力!$A$9:$AA$158,5))</f>
        <v/>
      </c>
      <c r="E16" s="892"/>
      <c r="F16" s="892"/>
      <c r="G16" s="892"/>
      <c r="H16" s="892"/>
      <c r="I16" s="892"/>
      <c r="J16" s="893"/>
      <c r="K16" s="231" t="str">
        <f>IF($A16="","",VLOOKUP($A16,生徒情報入力!$A$9:$AA$158,6))</f>
        <v/>
      </c>
      <c r="L16" s="217"/>
      <c r="M16" s="218" t="str">
        <f>IF($A16="","",VLOOKUP($A16,生徒情報入力!$A$9:$AA$158,7))</f>
        <v/>
      </c>
      <c r="N16" s="219" t="str">
        <f>IF($A16="","",VLOOKUP($A16,生徒情報入力!$A$9:$AA$158,8))</f>
        <v/>
      </c>
      <c r="O16" s="219" t="s">
        <v>6</v>
      </c>
      <c r="P16" s="219" t="str">
        <f>IF($A16="","",VLOOKUP($A16,生徒情報入力!$A$9:$AA$158,9))</f>
        <v/>
      </c>
      <c r="Q16" s="219" t="s">
        <v>6</v>
      </c>
      <c r="R16" s="219" t="str">
        <f>IF($A16="","",VLOOKUP($A16,生徒情報入力!$A$9:$AA$158,10))</f>
        <v/>
      </c>
      <c r="S16" s="942" t="str">
        <f>IF($A16="","",VLOOKUP($A16,生徒情報入力!$A$9:$AA$158,11))</f>
        <v/>
      </c>
      <c r="T16" s="943"/>
      <c r="U16" s="220" t="str">
        <f>IF($A16="","",VLOOKUP($A16,生徒情報入力!$A$9:$AA$158,12))</f>
        <v/>
      </c>
      <c r="V16" s="221"/>
      <c r="W16" s="222"/>
      <c r="X16" s="223" t="str">
        <f>IF($A16="","",VLOOKUP($A16,生徒情報入力!$A$9:$AA$158,13))</f>
        <v/>
      </c>
      <c r="Y16" s="224" t="str">
        <f>IF($A16="","",VLOOKUP($A16,生徒情報入力!$A$9:$AA$158,14))</f>
        <v/>
      </c>
      <c r="Z16" s="225" t="s">
        <v>6</v>
      </c>
      <c r="AA16" s="224" t="str">
        <f>IF($A16="","",VLOOKUP($A16,生徒情報入力!$A$9:$AA$158,15))</f>
        <v/>
      </c>
      <c r="AB16" s="224" t="s">
        <v>6</v>
      </c>
      <c r="AC16" s="226" t="str">
        <f>IF($A16="","",VLOOKUP($A16,生徒情報入力!$A$9:$AA$158,16))</f>
        <v/>
      </c>
      <c r="AD16" s="896" t="str">
        <f>IF($A16="","",VLOOKUP($A16,生徒情報入力!$A$9:$AA$158,17))</f>
        <v/>
      </c>
      <c r="AE16" s="897"/>
      <c r="AF16" s="227"/>
      <c r="AG16" s="944" t="str">
        <f>IF($A16="","",VLOOKUP($A16,生徒情報入力!$A$9:$AA$158,19))</f>
        <v/>
      </c>
      <c r="AH16" s="944"/>
      <c r="AI16" s="944"/>
      <c r="AJ16" s="944"/>
      <c r="AK16" s="945"/>
      <c r="AL16" s="894" t="str">
        <f>IF($A16="","",VLOOKUP($A16,生徒情報入力!$A$9:$AA$158,20))</f>
        <v/>
      </c>
      <c r="AM16" s="895"/>
      <c r="AN16" s="895"/>
      <c r="AO16" s="895"/>
      <c r="AP16" s="895"/>
      <c r="AQ16" s="874" t="str">
        <f>IF($A16="","",VLOOKUP($A16,生徒情報入力!$A$9:$AA$158,21))</f>
        <v/>
      </c>
      <c r="AR16" s="875"/>
      <c r="AS16" s="876"/>
      <c r="AT16" s="877" t="str">
        <f>IF($A16="","",VLOOKUP($A16,生徒情報入力!$A$9:$AA$158,22))</f>
        <v/>
      </c>
      <c r="AU16" s="878"/>
      <c r="AV16" s="878"/>
      <c r="AW16" s="878"/>
      <c r="AX16" s="878"/>
      <c r="AY16" s="878"/>
      <c r="AZ16" s="878"/>
      <c r="BA16" s="878"/>
      <c r="BB16" s="878"/>
      <c r="BC16" s="878"/>
      <c r="BD16" s="878"/>
      <c r="BE16" s="879"/>
      <c r="BF16" s="880" t="str">
        <f>IF($A16="","",VLOOKUP($A16,生徒情報入力!$A$9:$AA$158,23))</f>
        <v/>
      </c>
      <c r="BG16" s="881"/>
      <c r="BH16" s="228" t="s">
        <v>1872</v>
      </c>
      <c r="BI16" s="882" t="str">
        <f>IF($A16="","",VLOOKUP($A16,生徒情報入力!$A$9:$AA$158,25))</f>
        <v/>
      </c>
      <c r="BJ16" s="882"/>
      <c r="BK16" s="229" t="s">
        <v>1873</v>
      </c>
      <c r="BL16" s="883" t="str">
        <f>IF($A16="","",VLOOKUP($A16,生徒情報入力!$A$9:$AA$158,27))</f>
        <v/>
      </c>
      <c r="BM16" s="884"/>
      <c r="BN16" s="230"/>
      <c r="BT16" s="200">
        <v>10</v>
      </c>
    </row>
    <row r="17" spans="1:72" s="194" customFormat="1" ht="27" customHeight="1">
      <c r="A17" s="890" t="str">
        <f t="shared" si="0"/>
        <v/>
      </c>
      <c r="B17" s="891"/>
      <c r="C17" s="215" t="str">
        <f>IF($A17="","",VLOOKUP($A17,生徒情報入力!$A$9:$AA$158,4))</f>
        <v/>
      </c>
      <c r="D17" s="892" t="str">
        <f>IF($A17="","",VLOOKUP($A17,生徒情報入力!$A$9:$AA$158,5))</f>
        <v/>
      </c>
      <c r="E17" s="892"/>
      <c r="F17" s="892"/>
      <c r="G17" s="892"/>
      <c r="H17" s="892"/>
      <c r="I17" s="892"/>
      <c r="J17" s="893"/>
      <c r="K17" s="231" t="str">
        <f>IF($A17="","",VLOOKUP($A17,生徒情報入力!$A$9:$AA$158,6))</f>
        <v/>
      </c>
      <c r="L17" s="217"/>
      <c r="M17" s="218" t="str">
        <f>IF($A17="","",VLOOKUP($A17,生徒情報入力!$A$9:$AA$158,7))</f>
        <v/>
      </c>
      <c r="N17" s="219" t="str">
        <f>IF($A17="","",VLOOKUP($A17,生徒情報入力!$A$9:$AA$158,8))</f>
        <v/>
      </c>
      <c r="O17" s="219" t="s">
        <v>6</v>
      </c>
      <c r="P17" s="219" t="str">
        <f>IF($A17="","",VLOOKUP($A17,生徒情報入力!$A$9:$AA$158,9))</f>
        <v/>
      </c>
      <c r="Q17" s="219" t="s">
        <v>6</v>
      </c>
      <c r="R17" s="219" t="str">
        <f>IF($A17="","",VLOOKUP($A17,生徒情報入力!$A$9:$AA$158,10))</f>
        <v/>
      </c>
      <c r="S17" s="942" t="str">
        <f>IF($A17="","",VLOOKUP($A17,生徒情報入力!$A$9:$AA$158,11))</f>
        <v/>
      </c>
      <c r="T17" s="943"/>
      <c r="U17" s="220" t="str">
        <f>IF($A17="","",VLOOKUP($A17,生徒情報入力!$A$9:$AA$158,12))</f>
        <v/>
      </c>
      <c r="V17" s="221"/>
      <c r="W17" s="222"/>
      <c r="X17" s="223" t="str">
        <f>IF($A17="","",VLOOKUP($A17,生徒情報入力!$A$9:$AA$158,13))</f>
        <v/>
      </c>
      <c r="Y17" s="224" t="str">
        <f>IF($A17="","",VLOOKUP($A17,生徒情報入力!$A$9:$AA$158,14))</f>
        <v/>
      </c>
      <c r="Z17" s="225" t="s">
        <v>6</v>
      </c>
      <c r="AA17" s="224" t="str">
        <f>IF($A17="","",VLOOKUP($A17,生徒情報入力!$A$9:$AA$158,15))</f>
        <v/>
      </c>
      <c r="AB17" s="224" t="s">
        <v>6</v>
      </c>
      <c r="AC17" s="226" t="str">
        <f>IF($A17="","",VLOOKUP($A17,生徒情報入力!$A$9:$AA$158,16))</f>
        <v/>
      </c>
      <c r="AD17" s="896" t="str">
        <f>IF($A17="","",VLOOKUP($A17,生徒情報入力!$A$9:$AA$158,17))</f>
        <v/>
      </c>
      <c r="AE17" s="897"/>
      <c r="AF17" s="227"/>
      <c r="AG17" s="944" t="str">
        <f>IF($A17="","",VLOOKUP($A17,生徒情報入力!$A$9:$AA$158,19))</f>
        <v/>
      </c>
      <c r="AH17" s="944"/>
      <c r="AI17" s="944"/>
      <c r="AJ17" s="944"/>
      <c r="AK17" s="945"/>
      <c r="AL17" s="894" t="str">
        <f>IF($A17="","",VLOOKUP($A17,生徒情報入力!$A$9:$AA$158,20))</f>
        <v/>
      </c>
      <c r="AM17" s="895"/>
      <c r="AN17" s="895"/>
      <c r="AO17" s="895"/>
      <c r="AP17" s="895"/>
      <c r="AQ17" s="874" t="str">
        <f>IF($A17="","",VLOOKUP($A17,生徒情報入力!$A$9:$AA$158,21))</f>
        <v/>
      </c>
      <c r="AR17" s="875"/>
      <c r="AS17" s="876"/>
      <c r="AT17" s="877" t="str">
        <f>IF($A17="","",VLOOKUP($A17,生徒情報入力!$A$9:$AA$158,22))</f>
        <v/>
      </c>
      <c r="AU17" s="878"/>
      <c r="AV17" s="878"/>
      <c r="AW17" s="878"/>
      <c r="AX17" s="878"/>
      <c r="AY17" s="878"/>
      <c r="AZ17" s="878"/>
      <c r="BA17" s="878"/>
      <c r="BB17" s="878"/>
      <c r="BC17" s="878"/>
      <c r="BD17" s="878"/>
      <c r="BE17" s="879"/>
      <c r="BF17" s="880" t="str">
        <f>IF($A17="","",VLOOKUP($A17,生徒情報入力!$A$9:$AA$158,23))</f>
        <v/>
      </c>
      <c r="BG17" s="881"/>
      <c r="BH17" s="228" t="s">
        <v>1872</v>
      </c>
      <c r="BI17" s="882" t="str">
        <f>IF($A17="","",VLOOKUP($A17,生徒情報入力!$A$9:$AA$158,25))</f>
        <v/>
      </c>
      <c r="BJ17" s="882"/>
      <c r="BK17" s="229" t="s">
        <v>1873</v>
      </c>
      <c r="BL17" s="883" t="str">
        <f>IF($A17="","",VLOOKUP($A17,生徒情報入力!$A$9:$AA$158,27))</f>
        <v/>
      </c>
      <c r="BM17" s="884"/>
      <c r="BN17" s="230"/>
      <c r="BT17" s="200">
        <v>11</v>
      </c>
    </row>
    <row r="18" spans="1:72" s="194" customFormat="1" ht="27" customHeight="1">
      <c r="A18" s="890" t="str">
        <f t="shared" si="0"/>
        <v/>
      </c>
      <c r="B18" s="891"/>
      <c r="C18" s="215" t="str">
        <f>IF($A18="","",VLOOKUP($A18,生徒情報入力!$A$9:$AA$158,4))</f>
        <v/>
      </c>
      <c r="D18" s="892" t="str">
        <f>IF($A18="","",VLOOKUP($A18,生徒情報入力!$A$9:$AA$158,5))</f>
        <v/>
      </c>
      <c r="E18" s="892"/>
      <c r="F18" s="892"/>
      <c r="G18" s="892"/>
      <c r="H18" s="892"/>
      <c r="I18" s="892"/>
      <c r="J18" s="893"/>
      <c r="K18" s="231" t="str">
        <f>IF($A18="","",VLOOKUP($A18,生徒情報入力!$A$9:$AA$158,6))</f>
        <v/>
      </c>
      <c r="L18" s="217"/>
      <c r="M18" s="218" t="str">
        <f>IF($A18="","",VLOOKUP($A18,生徒情報入力!$A$9:$AA$158,7))</f>
        <v/>
      </c>
      <c r="N18" s="219" t="str">
        <f>IF($A18="","",VLOOKUP($A18,生徒情報入力!$A$9:$AA$158,8))</f>
        <v/>
      </c>
      <c r="O18" s="219" t="s">
        <v>6</v>
      </c>
      <c r="P18" s="219" t="str">
        <f>IF($A18="","",VLOOKUP($A18,生徒情報入力!$A$9:$AA$158,9))</f>
        <v/>
      </c>
      <c r="Q18" s="219" t="s">
        <v>6</v>
      </c>
      <c r="R18" s="219" t="str">
        <f>IF($A18="","",VLOOKUP($A18,生徒情報入力!$A$9:$AA$158,10))</f>
        <v/>
      </c>
      <c r="S18" s="942" t="str">
        <f>IF($A18="","",VLOOKUP($A18,生徒情報入力!$A$9:$AA$158,11))</f>
        <v/>
      </c>
      <c r="T18" s="943"/>
      <c r="U18" s="220" t="str">
        <f>IF($A18="","",VLOOKUP($A18,生徒情報入力!$A$9:$AA$158,12))</f>
        <v/>
      </c>
      <c r="V18" s="221"/>
      <c r="W18" s="222"/>
      <c r="X18" s="223" t="str">
        <f>IF($A18="","",VLOOKUP($A18,生徒情報入力!$A$9:$AA$158,13))</f>
        <v/>
      </c>
      <c r="Y18" s="224" t="str">
        <f>IF($A18="","",VLOOKUP($A18,生徒情報入力!$A$9:$AA$158,14))</f>
        <v/>
      </c>
      <c r="Z18" s="225" t="s">
        <v>6</v>
      </c>
      <c r="AA18" s="224" t="str">
        <f>IF($A18="","",VLOOKUP($A18,生徒情報入力!$A$9:$AA$158,15))</f>
        <v/>
      </c>
      <c r="AB18" s="224" t="s">
        <v>6</v>
      </c>
      <c r="AC18" s="226" t="str">
        <f>IF($A18="","",VLOOKUP($A18,生徒情報入力!$A$9:$AA$158,16))</f>
        <v/>
      </c>
      <c r="AD18" s="896" t="str">
        <f>IF($A18="","",VLOOKUP($A18,生徒情報入力!$A$9:$AA$158,17))</f>
        <v/>
      </c>
      <c r="AE18" s="897"/>
      <c r="AF18" s="227"/>
      <c r="AG18" s="944" t="str">
        <f>IF($A18="","",VLOOKUP($A18,生徒情報入力!$A$9:$AA$158,19))</f>
        <v/>
      </c>
      <c r="AH18" s="944"/>
      <c r="AI18" s="944"/>
      <c r="AJ18" s="944"/>
      <c r="AK18" s="945"/>
      <c r="AL18" s="894" t="str">
        <f>IF($A18="","",VLOOKUP($A18,生徒情報入力!$A$9:$AA$158,20))</f>
        <v/>
      </c>
      <c r="AM18" s="895"/>
      <c r="AN18" s="895"/>
      <c r="AO18" s="895"/>
      <c r="AP18" s="895"/>
      <c r="AQ18" s="874" t="str">
        <f>IF($A18="","",VLOOKUP($A18,生徒情報入力!$A$9:$AA$158,21))</f>
        <v/>
      </c>
      <c r="AR18" s="875"/>
      <c r="AS18" s="876"/>
      <c r="AT18" s="877" t="str">
        <f>IF($A18="","",VLOOKUP($A18,生徒情報入力!$A$9:$AA$158,22))</f>
        <v/>
      </c>
      <c r="AU18" s="878"/>
      <c r="AV18" s="878"/>
      <c r="AW18" s="878"/>
      <c r="AX18" s="878"/>
      <c r="AY18" s="878"/>
      <c r="AZ18" s="878"/>
      <c r="BA18" s="878"/>
      <c r="BB18" s="878"/>
      <c r="BC18" s="878"/>
      <c r="BD18" s="878"/>
      <c r="BE18" s="879"/>
      <c r="BF18" s="880" t="str">
        <f>IF($A18="","",VLOOKUP($A18,生徒情報入力!$A$9:$AA$158,23))</f>
        <v/>
      </c>
      <c r="BG18" s="881"/>
      <c r="BH18" s="228" t="s">
        <v>1872</v>
      </c>
      <c r="BI18" s="882" t="str">
        <f>IF($A18="","",VLOOKUP($A18,生徒情報入力!$A$9:$AA$158,25))</f>
        <v/>
      </c>
      <c r="BJ18" s="882"/>
      <c r="BK18" s="229" t="s">
        <v>1873</v>
      </c>
      <c r="BL18" s="883" t="str">
        <f>IF($A18="","",VLOOKUP($A18,生徒情報入力!$A$9:$AA$158,27))</f>
        <v/>
      </c>
      <c r="BM18" s="884"/>
      <c r="BN18" s="230"/>
      <c r="BT18" s="200">
        <v>12</v>
      </c>
    </row>
    <row r="19" spans="1:72" s="194" customFormat="1" ht="27" customHeight="1">
      <c r="A19" s="890" t="str">
        <f t="shared" si="0"/>
        <v/>
      </c>
      <c r="B19" s="891"/>
      <c r="C19" s="215" t="str">
        <f>IF($A19="","",VLOOKUP($A19,生徒情報入力!$A$9:$AA$158,4))</f>
        <v/>
      </c>
      <c r="D19" s="892" t="str">
        <f>IF($A19="","",VLOOKUP($A19,生徒情報入力!$A$9:$AA$158,5))</f>
        <v/>
      </c>
      <c r="E19" s="892"/>
      <c r="F19" s="892"/>
      <c r="G19" s="892"/>
      <c r="H19" s="892"/>
      <c r="I19" s="892"/>
      <c r="J19" s="893"/>
      <c r="K19" s="231" t="str">
        <f>IF($A19="","",VLOOKUP($A19,生徒情報入力!$A$9:$AA$158,6))</f>
        <v/>
      </c>
      <c r="L19" s="217"/>
      <c r="M19" s="218" t="str">
        <f>IF($A19="","",VLOOKUP($A19,生徒情報入力!$A$9:$AA$158,7))</f>
        <v/>
      </c>
      <c r="N19" s="219" t="str">
        <f>IF($A19="","",VLOOKUP($A19,生徒情報入力!$A$9:$AA$158,8))</f>
        <v/>
      </c>
      <c r="O19" s="219" t="s">
        <v>6</v>
      </c>
      <c r="P19" s="219" t="str">
        <f>IF($A19="","",VLOOKUP($A19,生徒情報入力!$A$9:$AA$158,9))</f>
        <v/>
      </c>
      <c r="Q19" s="219" t="s">
        <v>6</v>
      </c>
      <c r="R19" s="219" t="str">
        <f>IF($A19="","",VLOOKUP($A19,生徒情報入力!$A$9:$AA$158,10))</f>
        <v/>
      </c>
      <c r="S19" s="942" t="str">
        <f>IF($A19="","",VLOOKUP($A19,生徒情報入力!$A$9:$AA$158,11))</f>
        <v/>
      </c>
      <c r="T19" s="943"/>
      <c r="U19" s="220" t="str">
        <f>IF($A19="","",VLOOKUP($A19,生徒情報入力!$A$9:$AA$158,12))</f>
        <v/>
      </c>
      <c r="V19" s="221"/>
      <c r="W19" s="222"/>
      <c r="X19" s="223" t="str">
        <f>IF($A19="","",VLOOKUP($A19,生徒情報入力!$A$9:$AA$158,13))</f>
        <v/>
      </c>
      <c r="Y19" s="224" t="str">
        <f>IF($A19="","",VLOOKUP($A19,生徒情報入力!$A$9:$AA$158,14))</f>
        <v/>
      </c>
      <c r="Z19" s="225" t="s">
        <v>6</v>
      </c>
      <c r="AA19" s="224" t="str">
        <f>IF($A19="","",VLOOKUP($A19,生徒情報入力!$A$9:$AA$158,15))</f>
        <v/>
      </c>
      <c r="AB19" s="224" t="s">
        <v>6</v>
      </c>
      <c r="AC19" s="226" t="str">
        <f>IF($A19="","",VLOOKUP($A19,生徒情報入力!$A$9:$AA$158,16))</f>
        <v/>
      </c>
      <c r="AD19" s="896" t="str">
        <f>IF($A19="","",VLOOKUP($A19,生徒情報入力!$A$9:$AA$158,17))</f>
        <v/>
      </c>
      <c r="AE19" s="897"/>
      <c r="AF19" s="227"/>
      <c r="AG19" s="944" t="str">
        <f>IF($A19="","",VLOOKUP($A19,生徒情報入力!$A$9:$AA$158,19))</f>
        <v/>
      </c>
      <c r="AH19" s="944"/>
      <c r="AI19" s="944"/>
      <c r="AJ19" s="944"/>
      <c r="AK19" s="945"/>
      <c r="AL19" s="894" t="str">
        <f>IF($A19="","",VLOOKUP($A19,生徒情報入力!$A$9:$AA$158,20))</f>
        <v/>
      </c>
      <c r="AM19" s="895"/>
      <c r="AN19" s="895"/>
      <c r="AO19" s="895"/>
      <c r="AP19" s="895"/>
      <c r="AQ19" s="874" t="str">
        <f>IF($A19="","",VLOOKUP($A19,生徒情報入力!$A$9:$AA$158,21))</f>
        <v/>
      </c>
      <c r="AR19" s="875"/>
      <c r="AS19" s="876"/>
      <c r="AT19" s="877" t="str">
        <f>IF($A19="","",VLOOKUP($A19,生徒情報入力!$A$9:$AA$158,22))</f>
        <v/>
      </c>
      <c r="AU19" s="878"/>
      <c r="AV19" s="878"/>
      <c r="AW19" s="878"/>
      <c r="AX19" s="878"/>
      <c r="AY19" s="878"/>
      <c r="AZ19" s="878"/>
      <c r="BA19" s="878"/>
      <c r="BB19" s="878"/>
      <c r="BC19" s="878"/>
      <c r="BD19" s="878"/>
      <c r="BE19" s="879"/>
      <c r="BF19" s="880" t="str">
        <f>IF($A19="","",VLOOKUP($A19,生徒情報入力!$A$9:$AA$158,23))</f>
        <v/>
      </c>
      <c r="BG19" s="881"/>
      <c r="BH19" s="228" t="s">
        <v>1872</v>
      </c>
      <c r="BI19" s="882" t="str">
        <f>IF($A19="","",VLOOKUP($A19,生徒情報入力!$A$9:$AA$158,25))</f>
        <v/>
      </c>
      <c r="BJ19" s="882"/>
      <c r="BK19" s="229" t="s">
        <v>1873</v>
      </c>
      <c r="BL19" s="883" t="str">
        <f>IF($A19="","",VLOOKUP($A19,生徒情報入力!$A$9:$AA$158,27))</f>
        <v/>
      </c>
      <c r="BM19" s="884"/>
      <c r="BN19" s="230"/>
      <c r="BT19" s="200">
        <v>13</v>
      </c>
    </row>
    <row r="20" spans="1:72" s="194" customFormat="1" ht="27" customHeight="1">
      <c r="A20" s="890" t="str">
        <f t="shared" si="0"/>
        <v/>
      </c>
      <c r="B20" s="891"/>
      <c r="C20" s="215" t="str">
        <f>IF($A20="","",VLOOKUP($A20,生徒情報入力!$A$9:$AA$158,4))</f>
        <v/>
      </c>
      <c r="D20" s="892" t="str">
        <f>IF($A20="","",VLOOKUP($A20,生徒情報入力!$A$9:$AA$158,5))</f>
        <v/>
      </c>
      <c r="E20" s="892"/>
      <c r="F20" s="892"/>
      <c r="G20" s="892"/>
      <c r="H20" s="892"/>
      <c r="I20" s="892"/>
      <c r="J20" s="893"/>
      <c r="K20" s="220" t="str">
        <f>IF($A20="","",VLOOKUP($A20,生徒情報入力!$A$9:$AA$158,6))</f>
        <v/>
      </c>
      <c r="L20" s="222"/>
      <c r="M20" s="218" t="str">
        <f>IF($A20="","",VLOOKUP($A20,生徒情報入力!$A$9:$AA$158,7))</f>
        <v/>
      </c>
      <c r="N20" s="219" t="str">
        <f>IF($A20="","",VLOOKUP($A20,生徒情報入力!$A$9:$AA$158,8))</f>
        <v/>
      </c>
      <c r="O20" s="219" t="s">
        <v>6</v>
      </c>
      <c r="P20" s="219" t="str">
        <f>IF($A20="","",VLOOKUP($A20,生徒情報入力!$A$9:$AA$158,9))</f>
        <v/>
      </c>
      <c r="Q20" s="219" t="s">
        <v>6</v>
      </c>
      <c r="R20" s="219" t="str">
        <f>IF($A20="","",VLOOKUP($A20,生徒情報入力!$A$9:$AA$158,10))</f>
        <v/>
      </c>
      <c r="S20" s="942" t="str">
        <f>IF($A20="","",VLOOKUP($A20,生徒情報入力!$A$9:$AA$158,11))</f>
        <v/>
      </c>
      <c r="T20" s="943"/>
      <c r="U20" s="220" t="str">
        <f>IF($A20="","",VLOOKUP($A20,生徒情報入力!$A$9:$AA$158,12))</f>
        <v/>
      </c>
      <c r="V20" s="221"/>
      <c r="W20" s="222"/>
      <c r="X20" s="223" t="str">
        <f>IF($A20="","",VLOOKUP($A20,生徒情報入力!$A$9:$AA$158,13))</f>
        <v/>
      </c>
      <c r="Y20" s="224" t="str">
        <f>IF($A20="","",VLOOKUP($A20,生徒情報入力!$A$9:$AA$158,14))</f>
        <v/>
      </c>
      <c r="Z20" s="225" t="s">
        <v>6</v>
      </c>
      <c r="AA20" s="224" t="str">
        <f>IF($A20="","",VLOOKUP($A20,生徒情報入力!$A$9:$AA$158,15))</f>
        <v/>
      </c>
      <c r="AB20" s="224" t="s">
        <v>6</v>
      </c>
      <c r="AC20" s="226" t="str">
        <f>IF($A20="","",VLOOKUP($A20,生徒情報入力!$A$9:$AA$158,16))</f>
        <v/>
      </c>
      <c r="AD20" s="896" t="str">
        <f>IF($A20="","",VLOOKUP($A20,生徒情報入力!$A$9:$AA$158,17))</f>
        <v/>
      </c>
      <c r="AE20" s="897"/>
      <c r="AF20" s="227"/>
      <c r="AG20" s="898" t="str">
        <f>IF($A20="","",VLOOKUP($A20,生徒情報入力!$A$9:$AA$158,19))</f>
        <v/>
      </c>
      <c r="AH20" s="898"/>
      <c r="AI20" s="898"/>
      <c r="AJ20" s="898"/>
      <c r="AK20" s="899"/>
      <c r="AL20" s="894" t="str">
        <f>IF($A20="","",VLOOKUP($A20,生徒情報入力!$A$9:$AA$158,20))</f>
        <v/>
      </c>
      <c r="AM20" s="895"/>
      <c r="AN20" s="895"/>
      <c r="AO20" s="895"/>
      <c r="AP20" s="895"/>
      <c r="AQ20" s="874" t="str">
        <f>IF($A20="","",VLOOKUP($A20,生徒情報入力!$A$9:$AA$158,21))</f>
        <v/>
      </c>
      <c r="AR20" s="875"/>
      <c r="AS20" s="876"/>
      <c r="AT20" s="877" t="str">
        <f>IF($A20="","",VLOOKUP($A20,生徒情報入力!$A$9:$AA$158,22))</f>
        <v/>
      </c>
      <c r="AU20" s="878"/>
      <c r="AV20" s="878"/>
      <c r="AW20" s="878"/>
      <c r="AX20" s="878"/>
      <c r="AY20" s="878"/>
      <c r="AZ20" s="878"/>
      <c r="BA20" s="878"/>
      <c r="BB20" s="878"/>
      <c r="BC20" s="878"/>
      <c r="BD20" s="878"/>
      <c r="BE20" s="879"/>
      <c r="BF20" s="880" t="str">
        <f>IF($A20="","",VLOOKUP($A20,生徒情報入力!$A$9:$AA$158,23))</f>
        <v/>
      </c>
      <c r="BG20" s="881"/>
      <c r="BH20" s="228" t="s">
        <v>1872</v>
      </c>
      <c r="BI20" s="882" t="str">
        <f>IF($A20="","",VLOOKUP($A20,生徒情報入力!$A$9:$AA$158,25))</f>
        <v/>
      </c>
      <c r="BJ20" s="882"/>
      <c r="BK20" s="229" t="s">
        <v>1873</v>
      </c>
      <c r="BL20" s="883" t="str">
        <f>IF($A20="","",VLOOKUP($A20,生徒情報入力!$A$9:$AA$158,27))</f>
        <v/>
      </c>
      <c r="BM20" s="884"/>
      <c r="BN20" s="230"/>
      <c r="BT20" s="200">
        <v>14</v>
      </c>
    </row>
    <row r="21" spans="1:72" s="194" customFormat="1" ht="27" customHeight="1">
      <c r="A21" s="890" t="str">
        <f t="shared" si="0"/>
        <v/>
      </c>
      <c r="B21" s="891"/>
      <c r="C21" s="215" t="str">
        <f>IF($A21="","",VLOOKUP($A21,生徒情報入力!$A$9:$AA$158,4))</f>
        <v/>
      </c>
      <c r="D21" s="892" t="str">
        <f>IF($A21="","",VLOOKUP($A21,生徒情報入力!$A$9:$AA$158,5))</f>
        <v/>
      </c>
      <c r="E21" s="892"/>
      <c r="F21" s="892"/>
      <c r="G21" s="892"/>
      <c r="H21" s="892"/>
      <c r="I21" s="892"/>
      <c r="J21" s="893"/>
      <c r="K21" s="220" t="str">
        <f>IF($A21="","",VLOOKUP($A21,生徒情報入力!$A$9:$AA$158,6))</f>
        <v/>
      </c>
      <c r="L21" s="222"/>
      <c r="M21" s="218" t="str">
        <f>IF($A21="","",VLOOKUP($A21,生徒情報入力!$A$9:$AA$158,7))</f>
        <v/>
      </c>
      <c r="N21" s="219" t="str">
        <f>IF($A21="","",VLOOKUP($A21,生徒情報入力!$A$9:$AA$158,8))</f>
        <v/>
      </c>
      <c r="O21" s="219" t="s">
        <v>6</v>
      </c>
      <c r="P21" s="219" t="str">
        <f>IF($A21="","",VLOOKUP($A21,生徒情報入力!$A$9:$AA$158,9))</f>
        <v/>
      </c>
      <c r="Q21" s="219" t="s">
        <v>6</v>
      </c>
      <c r="R21" s="219" t="str">
        <f>IF($A21="","",VLOOKUP($A21,生徒情報入力!$A$9:$AA$158,10))</f>
        <v/>
      </c>
      <c r="S21" s="942" t="str">
        <f>IF($A21="","",VLOOKUP($A21,生徒情報入力!$A$9:$AA$158,11))</f>
        <v/>
      </c>
      <c r="T21" s="943"/>
      <c r="U21" s="220" t="str">
        <f>IF($A21="","",VLOOKUP($A21,生徒情報入力!$A$9:$AA$158,12))</f>
        <v/>
      </c>
      <c r="V21" s="221"/>
      <c r="W21" s="222"/>
      <c r="X21" s="223" t="str">
        <f>IF($A21="","",VLOOKUP($A21,生徒情報入力!$A$9:$AA$158,13))</f>
        <v/>
      </c>
      <c r="Y21" s="224" t="str">
        <f>IF($A21="","",VLOOKUP($A21,生徒情報入力!$A$9:$AA$158,14))</f>
        <v/>
      </c>
      <c r="Z21" s="225" t="s">
        <v>6</v>
      </c>
      <c r="AA21" s="224" t="str">
        <f>IF($A21="","",VLOOKUP($A21,生徒情報入力!$A$9:$AA$158,15))</f>
        <v/>
      </c>
      <c r="AB21" s="224" t="s">
        <v>6</v>
      </c>
      <c r="AC21" s="226" t="str">
        <f>IF($A21="","",VLOOKUP($A21,生徒情報入力!$A$9:$AA$158,16))</f>
        <v/>
      </c>
      <c r="AD21" s="896" t="str">
        <f>IF($A21="","",VLOOKUP($A21,生徒情報入力!$A$9:$AA$158,17))</f>
        <v/>
      </c>
      <c r="AE21" s="897"/>
      <c r="AF21" s="227"/>
      <c r="AG21" s="898" t="str">
        <f>IF($A21="","",VLOOKUP($A21,生徒情報入力!$A$9:$AA$158,19))</f>
        <v/>
      </c>
      <c r="AH21" s="898"/>
      <c r="AI21" s="898"/>
      <c r="AJ21" s="898"/>
      <c r="AK21" s="899"/>
      <c r="AL21" s="894" t="str">
        <f>IF($A21="","",VLOOKUP($A21,生徒情報入力!$A$9:$AA$158,20))</f>
        <v/>
      </c>
      <c r="AM21" s="895"/>
      <c r="AN21" s="895"/>
      <c r="AO21" s="895"/>
      <c r="AP21" s="895"/>
      <c r="AQ21" s="874" t="str">
        <f>IF($A21="","",VLOOKUP($A21,生徒情報入力!$A$9:$AA$158,21))</f>
        <v/>
      </c>
      <c r="AR21" s="875"/>
      <c r="AS21" s="876"/>
      <c r="AT21" s="877" t="str">
        <f>IF($A21="","",VLOOKUP($A21,生徒情報入力!$A$9:$AA$158,22))</f>
        <v/>
      </c>
      <c r="AU21" s="878"/>
      <c r="AV21" s="878"/>
      <c r="AW21" s="878"/>
      <c r="AX21" s="878"/>
      <c r="AY21" s="878"/>
      <c r="AZ21" s="878"/>
      <c r="BA21" s="878"/>
      <c r="BB21" s="878"/>
      <c r="BC21" s="878"/>
      <c r="BD21" s="878"/>
      <c r="BE21" s="879"/>
      <c r="BF21" s="880" t="str">
        <f>IF($A21="","",VLOOKUP($A21,生徒情報入力!$A$9:$AA$158,23))</f>
        <v/>
      </c>
      <c r="BG21" s="881"/>
      <c r="BH21" s="228" t="s">
        <v>1872</v>
      </c>
      <c r="BI21" s="882" t="str">
        <f>IF($A21="","",VLOOKUP($A21,生徒情報入力!$A$9:$AA$158,25))</f>
        <v/>
      </c>
      <c r="BJ21" s="882"/>
      <c r="BK21" s="229" t="s">
        <v>1873</v>
      </c>
      <c r="BL21" s="883" t="str">
        <f>IF($A21="","",VLOOKUP($A21,生徒情報入力!$A$9:$AA$158,27))</f>
        <v/>
      </c>
      <c r="BM21" s="884"/>
      <c r="BN21" s="230"/>
      <c r="BT21" s="200">
        <v>15</v>
      </c>
    </row>
    <row r="22" spans="1:72" s="194" customFormat="1" ht="15.75" customHeight="1">
      <c r="A22" s="199"/>
      <c r="B22" s="199"/>
      <c r="C22" s="199"/>
      <c r="D22" s="199"/>
      <c r="E22" s="232"/>
      <c r="F22" s="232" t="s">
        <v>2745</v>
      </c>
      <c r="G22" s="232"/>
      <c r="H22" s="232"/>
      <c r="I22" s="232"/>
      <c r="J22" s="232"/>
      <c r="K22" s="232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232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T22" s="200"/>
    </row>
    <row r="23" spans="1:72" s="194" customFormat="1" ht="15.75" customHeight="1">
      <c r="A23" s="199"/>
      <c r="B23" s="199"/>
      <c r="C23" s="199"/>
      <c r="D23" s="199"/>
      <c r="E23" s="232"/>
      <c r="F23" s="232" t="s">
        <v>2746</v>
      </c>
      <c r="G23" s="232"/>
      <c r="H23" s="232"/>
      <c r="I23" s="232"/>
      <c r="J23" s="232"/>
      <c r="K23" s="232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T23" s="200"/>
    </row>
    <row r="24" spans="1:72" s="194" customFormat="1" ht="27" customHeight="1">
      <c r="A24" s="201" t="s">
        <v>1903</v>
      </c>
      <c r="B24" s="201"/>
      <c r="C24" s="201"/>
      <c r="D24" s="939">
        <f>D2</f>
        <v>28</v>
      </c>
      <c r="E24" s="939"/>
      <c r="F24" s="201" t="s">
        <v>2</v>
      </c>
      <c r="G24" s="939">
        <f>G2</f>
        <v>5</v>
      </c>
      <c r="H24" s="939"/>
      <c r="I24" s="201" t="s">
        <v>3</v>
      </c>
      <c r="J24" s="939">
        <f>J2</f>
        <v>14</v>
      </c>
      <c r="K24" s="939"/>
      <c r="L24" s="202"/>
      <c r="M24" s="203" t="s">
        <v>1904</v>
      </c>
      <c r="N24" s="203"/>
      <c r="O24" s="203"/>
      <c r="P24" s="201"/>
      <c r="Q24" s="201"/>
      <c r="R24" s="204" t="s">
        <v>1905</v>
      </c>
      <c r="S24" s="205"/>
      <c r="T24" s="205"/>
      <c r="U24" s="940"/>
      <c r="V24" s="940"/>
      <c r="W24" s="940"/>
      <c r="X24" s="940"/>
      <c r="Y24" s="940"/>
      <c r="Z24" s="199"/>
      <c r="AA24" s="199"/>
      <c r="AB24" s="199"/>
      <c r="AC24" s="199"/>
      <c r="AD24" s="199"/>
      <c r="AE24" s="233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T24" s="200"/>
    </row>
    <row r="25" spans="1:72" s="194" customFormat="1" ht="27" customHeight="1">
      <c r="A25" s="206"/>
      <c r="B25" s="206"/>
      <c r="C25" s="206"/>
      <c r="D25" s="206"/>
      <c r="E25" s="207" t="s">
        <v>1906</v>
      </c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8"/>
      <c r="AE25" s="933" t="s">
        <v>1907</v>
      </c>
      <c r="AF25" s="916"/>
      <c r="AG25" s="916"/>
      <c r="AH25" s="916"/>
      <c r="AI25" s="916"/>
      <c r="AJ25" s="916"/>
      <c r="AK25" s="875" t="str">
        <f>基本情報入力!$B$5</f>
        <v/>
      </c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916"/>
      <c r="AX25" s="916"/>
      <c r="AY25" s="916"/>
      <c r="AZ25" s="916"/>
      <c r="BA25" s="916"/>
      <c r="BB25" s="934"/>
      <c r="BC25" s="935" t="s">
        <v>1908</v>
      </c>
      <c r="BD25" s="936"/>
      <c r="BE25" s="936"/>
      <c r="BF25" s="936"/>
      <c r="BG25" s="937">
        <f>基本情報入力!$B$3</f>
        <v>0</v>
      </c>
      <c r="BH25" s="937"/>
      <c r="BI25" s="937"/>
      <c r="BJ25" s="209" t="s">
        <v>1909</v>
      </c>
      <c r="BK25" s="937">
        <f>基本情報入力!$D$3</f>
        <v>0</v>
      </c>
      <c r="BL25" s="937"/>
      <c r="BM25" s="937"/>
      <c r="BN25" s="938"/>
      <c r="BT25" s="200"/>
    </row>
    <row r="26" spans="1:72" s="194" customFormat="1" ht="27" customHeight="1">
      <c r="A26" s="930" t="s">
        <v>1910</v>
      </c>
      <c r="B26" s="931"/>
      <c r="C26" s="931"/>
      <c r="D26" s="210"/>
      <c r="E26" s="892" t="str">
        <f>基本情報入力!$B$6</f>
        <v/>
      </c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  <c r="V26" s="892"/>
      <c r="W26" s="892"/>
      <c r="X26" s="892"/>
      <c r="Y26" s="892"/>
      <c r="Z26" s="892"/>
      <c r="AA26" s="892"/>
      <c r="AB26" s="892"/>
      <c r="AC26" s="892"/>
      <c r="AD26" s="211"/>
      <c r="AE26" s="206"/>
      <c r="AF26" s="206"/>
      <c r="AG26" s="916" t="s">
        <v>1911</v>
      </c>
      <c r="AH26" s="916"/>
      <c r="AI26" s="916"/>
      <c r="AJ26" s="916"/>
      <c r="AK26" s="932">
        <f>基本情報入力!$B$7</f>
        <v>0</v>
      </c>
      <c r="AL26" s="932"/>
      <c r="AM26" s="932"/>
      <c r="AN26" s="932"/>
      <c r="AO26" s="212" t="s">
        <v>1912</v>
      </c>
      <c r="AP26" s="895">
        <f>基本情報入力!$C$7</f>
        <v>0</v>
      </c>
      <c r="AQ26" s="895"/>
      <c r="AR26" s="895"/>
      <c r="AS26" s="213" t="s">
        <v>1913</v>
      </c>
      <c r="AT26" s="917">
        <f>基本情報入力!$D$7</f>
        <v>0</v>
      </c>
      <c r="AU26" s="917"/>
      <c r="AV26" s="917"/>
      <c r="AW26" s="208"/>
      <c r="AX26" s="916" t="s">
        <v>1914</v>
      </c>
      <c r="AY26" s="916"/>
      <c r="AZ26" s="916"/>
      <c r="BA26" s="916"/>
      <c r="BB26" s="916"/>
      <c r="BC26" s="875">
        <f>基本情報入力!$B$12</f>
        <v>0</v>
      </c>
      <c r="BD26" s="875"/>
      <c r="BE26" s="875"/>
      <c r="BF26" s="875"/>
      <c r="BG26" s="875"/>
      <c r="BH26" s="875"/>
      <c r="BI26" s="875"/>
      <c r="BJ26" s="875"/>
      <c r="BK26" s="875"/>
      <c r="BL26" s="875"/>
      <c r="BM26" s="875"/>
      <c r="BN26" s="876"/>
      <c r="BT26" s="200"/>
    </row>
    <row r="27" spans="1:72" s="194" customFormat="1" ht="15.75" customHeight="1">
      <c r="A27" s="918" t="s">
        <v>19</v>
      </c>
      <c r="B27" s="919"/>
      <c r="C27" s="922" t="s">
        <v>20</v>
      </c>
      <c r="D27" s="923"/>
      <c r="E27" s="923"/>
      <c r="F27" s="923"/>
      <c r="G27" s="923"/>
      <c r="H27" s="923"/>
      <c r="I27" s="923"/>
      <c r="J27" s="924"/>
      <c r="K27" s="922" t="s">
        <v>1879</v>
      </c>
      <c r="L27" s="924"/>
      <c r="M27" s="922" t="s">
        <v>1880</v>
      </c>
      <c r="N27" s="923"/>
      <c r="O27" s="923"/>
      <c r="P27" s="923"/>
      <c r="Q27" s="923"/>
      <c r="R27" s="923"/>
      <c r="S27" s="922" t="s">
        <v>21</v>
      </c>
      <c r="T27" s="924"/>
      <c r="U27" s="926" t="s">
        <v>1915</v>
      </c>
      <c r="V27" s="927"/>
      <c r="W27" s="928"/>
      <c r="X27" s="926" t="s">
        <v>1916</v>
      </c>
      <c r="Y27" s="927"/>
      <c r="Z27" s="927"/>
      <c r="AA27" s="927"/>
      <c r="AB27" s="927"/>
      <c r="AC27" s="927"/>
      <c r="AD27" s="929" t="s">
        <v>1917</v>
      </c>
      <c r="AE27" s="929"/>
      <c r="AF27" s="929"/>
      <c r="AG27" s="929"/>
      <c r="AH27" s="929"/>
      <c r="AI27" s="929"/>
      <c r="AJ27" s="929"/>
      <c r="AK27" s="929"/>
      <c r="AL27" s="900" t="s">
        <v>1918</v>
      </c>
      <c r="AM27" s="901"/>
      <c r="AN27" s="901"/>
      <c r="AO27" s="901"/>
      <c r="AP27" s="901"/>
      <c r="AQ27" s="900" t="s">
        <v>1919</v>
      </c>
      <c r="AR27" s="901"/>
      <c r="AS27" s="902"/>
      <c r="AT27" s="900" t="s">
        <v>1920</v>
      </c>
      <c r="AU27" s="901"/>
      <c r="AV27" s="901"/>
      <c r="AW27" s="901"/>
      <c r="AX27" s="901"/>
      <c r="AY27" s="901"/>
      <c r="AZ27" s="901"/>
      <c r="BA27" s="901"/>
      <c r="BB27" s="901"/>
      <c r="BC27" s="901"/>
      <c r="BD27" s="901"/>
      <c r="BE27" s="902"/>
      <c r="BF27" s="900" t="s">
        <v>1921</v>
      </c>
      <c r="BG27" s="901"/>
      <c r="BH27" s="901"/>
      <c r="BI27" s="901"/>
      <c r="BJ27" s="901"/>
      <c r="BK27" s="901"/>
      <c r="BL27" s="901"/>
      <c r="BM27" s="901"/>
      <c r="BN27" s="902"/>
      <c r="BT27" s="200"/>
    </row>
    <row r="28" spans="1:72" s="194" customFormat="1" ht="15.75" customHeight="1">
      <c r="A28" s="920"/>
      <c r="B28" s="921"/>
      <c r="C28" s="925"/>
      <c r="D28" s="912"/>
      <c r="E28" s="912"/>
      <c r="F28" s="912"/>
      <c r="G28" s="912"/>
      <c r="H28" s="912"/>
      <c r="I28" s="912"/>
      <c r="J28" s="911"/>
      <c r="K28" s="925"/>
      <c r="L28" s="911"/>
      <c r="M28" s="925"/>
      <c r="N28" s="912"/>
      <c r="O28" s="912"/>
      <c r="P28" s="912"/>
      <c r="Q28" s="912"/>
      <c r="R28" s="912"/>
      <c r="S28" s="925"/>
      <c r="T28" s="911"/>
      <c r="U28" s="909" t="s">
        <v>1922</v>
      </c>
      <c r="V28" s="910"/>
      <c r="W28" s="911"/>
      <c r="X28" s="909" t="s">
        <v>1923</v>
      </c>
      <c r="Y28" s="912"/>
      <c r="Z28" s="912"/>
      <c r="AA28" s="912"/>
      <c r="AB28" s="912"/>
      <c r="AC28" s="911"/>
      <c r="AD28" s="913" t="s">
        <v>1924</v>
      </c>
      <c r="AE28" s="914"/>
      <c r="AF28" s="914"/>
      <c r="AG28" s="914"/>
      <c r="AH28" s="914"/>
      <c r="AI28" s="914"/>
      <c r="AJ28" s="914"/>
      <c r="AK28" s="915"/>
      <c r="AL28" s="903"/>
      <c r="AM28" s="904"/>
      <c r="AN28" s="904"/>
      <c r="AO28" s="904"/>
      <c r="AP28" s="904"/>
      <c r="AQ28" s="903"/>
      <c r="AR28" s="904"/>
      <c r="AS28" s="905"/>
      <c r="AT28" s="903"/>
      <c r="AU28" s="904"/>
      <c r="AV28" s="904"/>
      <c r="AW28" s="904"/>
      <c r="AX28" s="904"/>
      <c r="AY28" s="904"/>
      <c r="AZ28" s="904"/>
      <c r="BA28" s="904"/>
      <c r="BB28" s="904"/>
      <c r="BC28" s="904"/>
      <c r="BD28" s="904"/>
      <c r="BE28" s="905"/>
      <c r="BF28" s="906"/>
      <c r="BG28" s="907"/>
      <c r="BH28" s="907"/>
      <c r="BI28" s="907"/>
      <c r="BJ28" s="907"/>
      <c r="BK28" s="907"/>
      <c r="BL28" s="907"/>
      <c r="BM28" s="907"/>
      <c r="BN28" s="908"/>
      <c r="BT28" s="200"/>
    </row>
    <row r="29" spans="1:72" s="194" customFormat="1" ht="27" customHeight="1">
      <c r="A29" s="890" t="str">
        <f>IF(AF$1+BT21&lt;=AK$1,AF$1+BT21,"")</f>
        <v/>
      </c>
      <c r="B29" s="891"/>
      <c r="C29" s="215" t="str">
        <f>IF($A29="","",VLOOKUP($A29,生徒情報入力!$A$9:$AA$158,4))</f>
        <v/>
      </c>
      <c r="D29" s="892" t="str">
        <f>IF($A29="","",VLOOKUP($A29,生徒情報入力!$A$9:$AA$158,5))</f>
        <v/>
      </c>
      <c r="E29" s="892"/>
      <c r="F29" s="892"/>
      <c r="G29" s="892"/>
      <c r="H29" s="892"/>
      <c r="I29" s="892"/>
      <c r="J29" s="893"/>
      <c r="K29" s="234" t="str">
        <f>IF($A29="","",VLOOKUP($A29,生徒情報入力!$A$9:$AA$158,6))</f>
        <v/>
      </c>
      <c r="L29" s="235"/>
      <c r="M29" s="223" t="str">
        <f>IF($A29="","",VLOOKUP($A29,生徒情報入力!$A$9:$AA$158,7))</f>
        <v/>
      </c>
      <c r="N29" s="224" t="str">
        <f>IF($A29="","",VLOOKUP($A29,生徒情報入力!$A$9:$AA$158,8))</f>
        <v/>
      </c>
      <c r="O29" s="224" t="s">
        <v>6</v>
      </c>
      <c r="P29" s="224" t="str">
        <f>IF($A29="","",VLOOKUP($A29,生徒情報入力!$A$9:$AA$158,9))</f>
        <v/>
      </c>
      <c r="Q29" s="224" t="s">
        <v>6</v>
      </c>
      <c r="R29" s="224" t="str">
        <f>IF($A29="","",VLOOKUP($A29,生徒情報入力!$A$9:$AA$158,10))</f>
        <v/>
      </c>
      <c r="S29" s="234" t="str">
        <f>IF($A29="","",VLOOKUP($A29,生徒情報入力!$A$9:$AA$158,11))</f>
        <v/>
      </c>
      <c r="T29" s="235"/>
      <c r="U29" s="894" t="str">
        <f>IF($A29="","",VLOOKUP($A29,生徒情報入力!$A$9:$AA$158,12))</f>
        <v/>
      </c>
      <c r="V29" s="895"/>
      <c r="W29" s="895"/>
      <c r="X29" s="223" t="str">
        <f>IF($A29="","",VLOOKUP($A29,生徒情報入力!$A$9:$AA$158,13))</f>
        <v/>
      </c>
      <c r="Y29" s="224" t="str">
        <f>IF($A29="","",VLOOKUP($A29,生徒情報入力!$A$9:$AA$158,14))</f>
        <v/>
      </c>
      <c r="Z29" s="225" t="s">
        <v>6</v>
      </c>
      <c r="AA29" s="224" t="str">
        <f>IF($A29="","",VLOOKUP($A29,生徒情報入力!$A$9:$AA$158,15))</f>
        <v/>
      </c>
      <c r="AB29" s="224" t="s">
        <v>6</v>
      </c>
      <c r="AC29" s="226" t="str">
        <f>IF($A29="","",VLOOKUP($A29,生徒情報入力!$A$9:$AA$158,16))</f>
        <v/>
      </c>
      <c r="AD29" s="896" t="str">
        <f>IF($A29="","",VLOOKUP($A29,生徒情報入力!$A$9:$AA$158,17))</f>
        <v/>
      </c>
      <c r="AE29" s="897"/>
      <c r="AF29" s="227"/>
      <c r="AG29" s="898" t="str">
        <f>IF($A29="","",VLOOKUP($A29,生徒情報入力!$A$9:$AA$158,19))</f>
        <v/>
      </c>
      <c r="AH29" s="898"/>
      <c r="AI29" s="898"/>
      <c r="AJ29" s="898"/>
      <c r="AK29" s="899"/>
      <c r="AL29" s="894" t="str">
        <f>IF($A29="","",VLOOKUP($A29,生徒情報入力!$A$9:$AA$158,20))</f>
        <v/>
      </c>
      <c r="AM29" s="895"/>
      <c r="AN29" s="895"/>
      <c r="AO29" s="895"/>
      <c r="AP29" s="895"/>
      <c r="AQ29" s="874" t="str">
        <f>IF($A29="","",VLOOKUP($A29,生徒情報入力!$A$9:$AA$158,21))</f>
        <v/>
      </c>
      <c r="AR29" s="875"/>
      <c r="AS29" s="876"/>
      <c r="AT29" s="877" t="str">
        <f>IF($A29="","",VLOOKUP($A29,生徒情報入力!$A$9:$AA$158,22))</f>
        <v/>
      </c>
      <c r="AU29" s="878"/>
      <c r="AV29" s="878"/>
      <c r="AW29" s="878"/>
      <c r="AX29" s="878"/>
      <c r="AY29" s="878"/>
      <c r="AZ29" s="878"/>
      <c r="BA29" s="878"/>
      <c r="BB29" s="878"/>
      <c r="BC29" s="878"/>
      <c r="BD29" s="878"/>
      <c r="BE29" s="879"/>
      <c r="BF29" s="880" t="str">
        <f>IF($A29="","",VLOOKUP($A29,生徒情報入力!$A$9:$AA$158,23))</f>
        <v/>
      </c>
      <c r="BG29" s="881"/>
      <c r="BH29" s="228" t="s">
        <v>1872</v>
      </c>
      <c r="BI29" s="882" t="str">
        <f>IF($A29="","",VLOOKUP($A29,生徒情報入力!$A$9:$AA$158,25))</f>
        <v/>
      </c>
      <c r="BJ29" s="882"/>
      <c r="BK29" s="229" t="s">
        <v>1873</v>
      </c>
      <c r="BL29" s="883" t="str">
        <f>IF($A29="","",VLOOKUP($A29,生徒情報入力!$A$9:$AA$158,27))</f>
        <v/>
      </c>
      <c r="BM29" s="884"/>
      <c r="BN29" s="230"/>
      <c r="BT29" s="200">
        <v>16</v>
      </c>
    </row>
    <row r="30" spans="1:72" s="194" customFormat="1" ht="27" customHeight="1">
      <c r="A30" s="890" t="str">
        <f t="shared" ref="A30:A43" si="1">IF(AF$1+BT29&lt;=AK$1,AF$1+BT29,"")</f>
        <v/>
      </c>
      <c r="B30" s="891"/>
      <c r="C30" s="215" t="str">
        <f>IF($A30="","",VLOOKUP($A30,生徒情報入力!$A$9:$AA$158,4))</f>
        <v/>
      </c>
      <c r="D30" s="892" t="str">
        <f>IF($A30="","",VLOOKUP($A30,生徒情報入力!$A$9:$AA$158,5))</f>
        <v/>
      </c>
      <c r="E30" s="892"/>
      <c r="F30" s="892"/>
      <c r="G30" s="892"/>
      <c r="H30" s="892"/>
      <c r="I30" s="892"/>
      <c r="J30" s="893"/>
      <c r="K30" s="234" t="str">
        <f>IF($A30="","",VLOOKUP($A30,生徒情報入力!$A$9:$AA$158,6))</f>
        <v/>
      </c>
      <c r="L30" s="235"/>
      <c r="M30" s="223" t="str">
        <f>IF($A30="","",VLOOKUP($A30,生徒情報入力!$A$9:$AA$158,7))</f>
        <v/>
      </c>
      <c r="N30" s="224" t="str">
        <f>IF($A30="","",VLOOKUP($A30,生徒情報入力!$A$9:$AA$158,8))</f>
        <v/>
      </c>
      <c r="O30" s="224" t="s">
        <v>6</v>
      </c>
      <c r="P30" s="224" t="str">
        <f>IF($A30="","",VLOOKUP($A30,生徒情報入力!$A$9:$AA$158,9))</f>
        <v/>
      </c>
      <c r="Q30" s="224" t="s">
        <v>6</v>
      </c>
      <c r="R30" s="224" t="str">
        <f>IF($A30="","",VLOOKUP($A30,生徒情報入力!$A$9:$AA$158,10))</f>
        <v/>
      </c>
      <c r="S30" s="234" t="str">
        <f>IF($A30="","",VLOOKUP($A30,生徒情報入力!$A$9:$AA$158,11))</f>
        <v/>
      </c>
      <c r="T30" s="235"/>
      <c r="U30" s="894" t="str">
        <f>IF($A30="","",VLOOKUP($A30,生徒情報入力!$A$9:$AA$158,12))</f>
        <v/>
      </c>
      <c r="V30" s="895"/>
      <c r="W30" s="895"/>
      <c r="X30" s="223" t="str">
        <f>IF($A30="","",VLOOKUP($A30,生徒情報入力!$A$9:$AA$158,13))</f>
        <v/>
      </c>
      <c r="Y30" s="224" t="str">
        <f>IF($A30="","",VLOOKUP($A30,生徒情報入力!$A$9:$AA$158,14))</f>
        <v/>
      </c>
      <c r="Z30" s="225" t="s">
        <v>6</v>
      </c>
      <c r="AA30" s="224" t="str">
        <f>IF($A30="","",VLOOKUP($A30,生徒情報入力!$A$9:$AA$158,15))</f>
        <v/>
      </c>
      <c r="AB30" s="224" t="s">
        <v>6</v>
      </c>
      <c r="AC30" s="226" t="str">
        <f>IF($A30="","",VLOOKUP($A30,生徒情報入力!$A$9:$AA$158,16))</f>
        <v/>
      </c>
      <c r="AD30" s="896" t="str">
        <f>IF($A30="","",VLOOKUP($A30,生徒情報入力!$A$9:$AA$158,17))</f>
        <v/>
      </c>
      <c r="AE30" s="897"/>
      <c r="AF30" s="227"/>
      <c r="AG30" s="898" t="str">
        <f>IF($A30="","",VLOOKUP($A30,生徒情報入力!$A$9:$AA$158,19))</f>
        <v/>
      </c>
      <c r="AH30" s="898"/>
      <c r="AI30" s="898"/>
      <c r="AJ30" s="898"/>
      <c r="AK30" s="899"/>
      <c r="AL30" s="894" t="str">
        <f>IF($A30="","",VLOOKUP($A30,生徒情報入力!$A$9:$AA$158,20))</f>
        <v/>
      </c>
      <c r="AM30" s="895"/>
      <c r="AN30" s="895"/>
      <c r="AO30" s="895"/>
      <c r="AP30" s="895"/>
      <c r="AQ30" s="874" t="str">
        <f>IF($A30="","",VLOOKUP($A30,生徒情報入力!$A$9:$AA$158,21))</f>
        <v/>
      </c>
      <c r="AR30" s="875"/>
      <c r="AS30" s="876"/>
      <c r="AT30" s="877" t="str">
        <f>IF($A30="","",VLOOKUP($A30,生徒情報入力!$A$9:$AA$158,22))</f>
        <v/>
      </c>
      <c r="AU30" s="878"/>
      <c r="AV30" s="878"/>
      <c r="AW30" s="878"/>
      <c r="AX30" s="878"/>
      <c r="AY30" s="878"/>
      <c r="AZ30" s="878"/>
      <c r="BA30" s="878"/>
      <c r="BB30" s="878"/>
      <c r="BC30" s="878"/>
      <c r="BD30" s="878"/>
      <c r="BE30" s="879"/>
      <c r="BF30" s="880" t="str">
        <f>IF($A30="","",VLOOKUP($A30,生徒情報入力!$A$9:$AA$158,23))</f>
        <v/>
      </c>
      <c r="BG30" s="881"/>
      <c r="BH30" s="228" t="s">
        <v>1872</v>
      </c>
      <c r="BI30" s="882" t="str">
        <f>IF($A30="","",VLOOKUP($A30,生徒情報入力!$A$9:$AA$158,25))</f>
        <v/>
      </c>
      <c r="BJ30" s="882"/>
      <c r="BK30" s="229" t="s">
        <v>1873</v>
      </c>
      <c r="BL30" s="883" t="str">
        <f>IF($A30="","",VLOOKUP($A30,生徒情報入力!$A$9:$AA$158,27))</f>
        <v/>
      </c>
      <c r="BM30" s="884"/>
      <c r="BN30" s="230"/>
      <c r="BT30" s="200">
        <v>17</v>
      </c>
    </row>
    <row r="31" spans="1:72" s="194" customFormat="1" ht="27" customHeight="1">
      <c r="A31" s="890" t="str">
        <f t="shared" si="1"/>
        <v/>
      </c>
      <c r="B31" s="891"/>
      <c r="C31" s="215" t="str">
        <f>IF($A31="","",VLOOKUP($A31,生徒情報入力!$A$9:$AA$158,4))</f>
        <v/>
      </c>
      <c r="D31" s="892" t="str">
        <f>IF($A31="","",VLOOKUP($A31,生徒情報入力!$A$9:$AA$158,5))</f>
        <v/>
      </c>
      <c r="E31" s="892"/>
      <c r="F31" s="892"/>
      <c r="G31" s="892"/>
      <c r="H31" s="892"/>
      <c r="I31" s="892"/>
      <c r="J31" s="893"/>
      <c r="K31" s="234" t="str">
        <f>IF($A31="","",VLOOKUP($A31,生徒情報入力!$A$9:$AA$158,6))</f>
        <v/>
      </c>
      <c r="L31" s="235"/>
      <c r="M31" s="223" t="str">
        <f>IF($A31="","",VLOOKUP($A31,生徒情報入力!$A$9:$AA$158,7))</f>
        <v/>
      </c>
      <c r="N31" s="224" t="str">
        <f>IF($A31="","",VLOOKUP($A31,生徒情報入力!$A$9:$AA$158,8))</f>
        <v/>
      </c>
      <c r="O31" s="224" t="s">
        <v>6</v>
      </c>
      <c r="P31" s="224" t="str">
        <f>IF($A31="","",VLOOKUP($A31,生徒情報入力!$A$9:$AA$158,9))</f>
        <v/>
      </c>
      <c r="Q31" s="224" t="s">
        <v>6</v>
      </c>
      <c r="R31" s="224" t="str">
        <f>IF($A31="","",VLOOKUP($A31,生徒情報入力!$A$9:$AA$158,10))</f>
        <v/>
      </c>
      <c r="S31" s="234" t="str">
        <f>IF($A31="","",VLOOKUP($A31,生徒情報入力!$A$9:$AA$158,11))</f>
        <v/>
      </c>
      <c r="T31" s="235"/>
      <c r="U31" s="894" t="str">
        <f>IF($A31="","",VLOOKUP($A31,生徒情報入力!$A$9:$AA$158,12))</f>
        <v/>
      </c>
      <c r="V31" s="895"/>
      <c r="W31" s="895"/>
      <c r="X31" s="223" t="str">
        <f>IF($A31="","",VLOOKUP($A31,生徒情報入力!$A$9:$AA$158,13))</f>
        <v/>
      </c>
      <c r="Y31" s="224" t="str">
        <f>IF($A31="","",VLOOKUP($A31,生徒情報入力!$A$9:$AA$158,14))</f>
        <v/>
      </c>
      <c r="Z31" s="225" t="s">
        <v>6</v>
      </c>
      <c r="AA31" s="224" t="str">
        <f>IF($A31="","",VLOOKUP($A31,生徒情報入力!$A$9:$AA$158,15))</f>
        <v/>
      </c>
      <c r="AB31" s="224" t="s">
        <v>6</v>
      </c>
      <c r="AC31" s="226" t="str">
        <f>IF($A31="","",VLOOKUP($A31,生徒情報入力!$A$9:$AA$158,16))</f>
        <v/>
      </c>
      <c r="AD31" s="896" t="str">
        <f>IF($A31="","",VLOOKUP($A31,生徒情報入力!$A$9:$AA$158,17))</f>
        <v/>
      </c>
      <c r="AE31" s="897"/>
      <c r="AF31" s="227"/>
      <c r="AG31" s="898" t="str">
        <f>IF($A31="","",VLOOKUP($A31,生徒情報入力!$A$9:$AA$158,19))</f>
        <v/>
      </c>
      <c r="AH31" s="898"/>
      <c r="AI31" s="898"/>
      <c r="AJ31" s="898"/>
      <c r="AK31" s="899"/>
      <c r="AL31" s="894" t="str">
        <f>IF($A31="","",VLOOKUP($A31,生徒情報入力!$A$9:$AA$158,20))</f>
        <v/>
      </c>
      <c r="AM31" s="895"/>
      <c r="AN31" s="895"/>
      <c r="AO31" s="895"/>
      <c r="AP31" s="895"/>
      <c r="AQ31" s="874" t="str">
        <f>IF($A31="","",VLOOKUP($A31,生徒情報入力!$A$9:$AA$158,21))</f>
        <v/>
      </c>
      <c r="AR31" s="875"/>
      <c r="AS31" s="876"/>
      <c r="AT31" s="877" t="str">
        <f>IF($A31="","",VLOOKUP($A31,生徒情報入力!$A$9:$AA$158,22))</f>
        <v/>
      </c>
      <c r="AU31" s="878"/>
      <c r="AV31" s="878"/>
      <c r="AW31" s="878"/>
      <c r="AX31" s="878"/>
      <c r="AY31" s="878"/>
      <c r="AZ31" s="878"/>
      <c r="BA31" s="878"/>
      <c r="BB31" s="878"/>
      <c r="BC31" s="878"/>
      <c r="BD31" s="878"/>
      <c r="BE31" s="879"/>
      <c r="BF31" s="880" t="str">
        <f>IF($A31="","",VLOOKUP($A31,生徒情報入力!$A$9:$AA$158,23))</f>
        <v/>
      </c>
      <c r="BG31" s="881"/>
      <c r="BH31" s="228" t="s">
        <v>1872</v>
      </c>
      <c r="BI31" s="882" t="str">
        <f>IF($A31="","",VLOOKUP($A31,生徒情報入力!$A$9:$AA$158,25))</f>
        <v/>
      </c>
      <c r="BJ31" s="882"/>
      <c r="BK31" s="229" t="s">
        <v>1873</v>
      </c>
      <c r="BL31" s="883" t="str">
        <f>IF($A31="","",VLOOKUP($A31,生徒情報入力!$A$9:$AA$158,27))</f>
        <v/>
      </c>
      <c r="BM31" s="884"/>
      <c r="BN31" s="230"/>
      <c r="BT31" s="200">
        <v>18</v>
      </c>
    </row>
    <row r="32" spans="1:72" s="194" customFormat="1" ht="27" customHeight="1">
      <c r="A32" s="890" t="str">
        <f t="shared" si="1"/>
        <v/>
      </c>
      <c r="B32" s="891"/>
      <c r="C32" s="215" t="str">
        <f>IF($A32="","",VLOOKUP($A32,生徒情報入力!$A$9:$AA$158,4))</f>
        <v/>
      </c>
      <c r="D32" s="892" t="str">
        <f>IF($A32="","",VLOOKUP($A32,生徒情報入力!$A$9:$AA$158,5))</f>
        <v/>
      </c>
      <c r="E32" s="892"/>
      <c r="F32" s="892"/>
      <c r="G32" s="892"/>
      <c r="H32" s="892"/>
      <c r="I32" s="892"/>
      <c r="J32" s="893"/>
      <c r="K32" s="234" t="str">
        <f>IF($A32="","",VLOOKUP($A32,生徒情報入力!$A$9:$AA$158,6))</f>
        <v/>
      </c>
      <c r="L32" s="235"/>
      <c r="M32" s="223" t="str">
        <f>IF($A32="","",VLOOKUP($A32,生徒情報入力!$A$9:$AA$158,7))</f>
        <v/>
      </c>
      <c r="N32" s="224" t="str">
        <f>IF($A32="","",VLOOKUP($A32,生徒情報入力!$A$9:$AA$158,8))</f>
        <v/>
      </c>
      <c r="O32" s="224" t="s">
        <v>6</v>
      </c>
      <c r="P32" s="224" t="str">
        <f>IF($A32="","",VLOOKUP($A32,生徒情報入力!$A$9:$AA$158,9))</f>
        <v/>
      </c>
      <c r="Q32" s="224" t="s">
        <v>6</v>
      </c>
      <c r="R32" s="224" t="str">
        <f>IF($A32="","",VLOOKUP($A32,生徒情報入力!$A$9:$AA$158,10))</f>
        <v/>
      </c>
      <c r="S32" s="234" t="str">
        <f>IF($A32="","",VLOOKUP($A32,生徒情報入力!$A$9:$AA$158,11))</f>
        <v/>
      </c>
      <c r="T32" s="235"/>
      <c r="U32" s="894" t="str">
        <f>IF($A32="","",VLOOKUP($A32,生徒情報入力!$A$9:$AA$158,12))</f>
        <v/>
      </c>
      <c r="V32" s="895"/>
      <c r="W32" s="895"/>
      <c r="X32" s="223" t="str">
        <f>IF($A32="","",VLOOKUP($A32,生徒情報入力!$A$9:$AA$158,13))</f>
        <v/>
      </c>
      <c r="Y32" s="224" t="str">
        <f>IF($A32="","",VLOOKUP($A32,生徒情報入力!$A$9:$AA$158,14))</f>
        <v/>
      </c>
      <c r="Z32" s="225" t="s">
        <v>6</v>
      </c>
      <c r="AA32" s="224" t="str">
        <f>IF($A32="","",VLOOKUP($A32,生徒情報入力!$A$9:$AA$158,15))</f>
        <v/>
      </c>
      <c r="AB32" s="224" t="s">
        <v>6</v>
      </c>
      <c r="AC32" s="226" t="str">
        <f>IF($A32="","",VLOOKUP($A32,生徒情報入力!$A$9:$AA$158,16))</f>
        <v/>
      </c>
      <c r="AD32" s="896" t="str">
        <f>IF($A32="","",VLOOKUP($A32,生徒情報入力!$A$9:$AA$158,17))</f>
        <v/>
      </c>
      <c r="AE32" s="897"/>
      <c r="AF32" s="227"/>
      <c r="AG32" s="898" t="str">
        <f>IF($A32="","",VLOOKUP($A32,生徒情報入力!$A$9:$AA$158,19))</f>
        <v/>
      </c>
      <c r="AH32" s="898"/>
      <c r="AI32" s="898"/>
      <c r="AJ32" s="898"/>
      <c r="AK32" s="899"/>
      <c r="AL32" s="894" t="str">
        <f>IF($A32="","",VLOOKUP($A32,生徒情報入力!$A$9:$AA$158,20))</f>
        <v/>
      </c>
      <c r="AM32" s="895"/>
      <c r="AN32" s="895"/>
      <c r="AO32" s="895"/>
      <c r="AP32" s="895"/>
      <c r="AQ32" s="874" t="str">
        <f>IF($A32="","",VLOOKUP($A32,生徒情報入力!$A$9:$AA$158,21))</f>
        <v/>
      </c>
      <c r="AR32" s="875"/>
      <c r="AS32" s="876"/>
      <c r="AT32" s="877" t="str">
        <f>IF($A32="","",VLOOKUP($A32,生徒情報入力!$A$9:$AA$158,22))</f>
        <v/>
      </c>
      <c r="AU32" s="878"/>
      <c r="AV32" s="878"/>
      <c r="AW32" s="878"/>
      <c r="AX32" s="878"/>
      <c r="AY32" s="878"/>
      <c r="AZ32" s="878"/>
      <c r="BA32" s="878"/>
      <c r="BB32" s="878"/>
      <c r="BC32" s="878"/>
      <c r="BD32" s="878"/>
      <c r="BE32" s="879"/>
      <c r="BF32" s="880" t="str">
        <f>IF($A32="","",VLOOKUP($A32,生徒情報入力!$A$9:$AA$158,23))</f>
        <v/>
      </c>
      <c r="BG32" s="881"/>
      <c r="BH32" s="228" t="s">
        <v>1872</v>
      </c>
      <c r="BI32" s="882" t="str">
        <f>IF($A32="","",VLOOKUP($A32,生徒情報入力!$A$9:$AA$158,25))</f>
        <v/>
      </c>
      <c r="BJ32" s="882"/>
      <c r="BK32" s="229" t="s">
        <v>1873</v>
      </c>
      <c r="BL32" s="883" t="str">
        <f>IF($A32="","",VLOOKUP($A32,生徒情報入力!$A$9:$AA$158,27))</f>
        <v/>
      </c>
      <c r="BM32" s="884"/>
      <c r="BN32" s="230"/>
      <c r="BT32" s="200">
        <v>19</v>
      </c>
    </row>
    <row r="33" spans="1:72" s="194" customFormat="1" ht="27" customHeight="1">
      <c r="A33" s="890" t="str">
        <f t="shared" si="1"/>
        <v/>
      </c>
      <c r="B33" s="891"/>
      <c r="C33" s="215" t="str">
        <f>IF($A33="","",VLOOKUP($A33,生徒情報入力!$A$9:$AA$158,4))</f>
        <v/>
      </c>
      <c r="D33" s="892" t="str">
        <f>IF($A33="","",VLOOKUP($A33,生徒情報入力!$A$9:$AA$158,5))</f>
        <v/>
      </c>
      <c r="E33" s="892"/>
      <c r="F33" s="892"/>
      <c r="G33" s="892"/>
      <c r="H33" s="892"/>
      <c r="I33" s="892"/>
      <c r="J33" s="893"/>
      <c r="K33" s="234" t="str">
        <f>IF($A33="","",VLOOKUP($A33,生徒情報入力!$A$9:$AA$158,6))</f>
        <v/>
      </c>
      <c r="L33" s="235"/>
      <c r="M33" s="223" t="str">
        <f>IF($A33="","",VLOOKUP($A33,生徒情報入力!$A$9:$AA$158,7))</f>
        <v/>
      </c>
      <c r="N33" s="224" t="str">
        <f>IF($A33="","",VLOOKUP($A33,生徒情報入力!$A$9:$AA$158,8))</f>
        <v/>
      </c>
      <c r="O33" s="224" t="s">
        <v>6</v>
      </c>
      <c r="P33" s="224" t="str">
        <f>IF($A33="","",VLOOKUP($A33,生徒情報入力!$A$9:$AA$158,9))</f>
        <v/>
      </c>
      <c r="Q33" s="224" t="s">
        <v>6</v>
      </c>
      <c r="R33" s="224" t="str">
        <f>IF($A33="","",VLOOKUP($A33,生徒情報入力!$A$9:$AA$158,10))</f>
        <v/>
      </c>
      <c r="S33" s="234" t="str">
        <f>IF($A33="","",VLOOKUP($A33,生徒情報入力!$A$9:$AA$158,11))</f>
        <v/>
      </c>
      <c r="T33" s="235"/>
      <c r="U33" s="894" t="str">
        <f>IF($A33="","",VLOOKUP($A33,生徒情報入力!$A$9:$AA$158,12))</f>
        <v/>
      </c>
      <c r="V33" s="895"/>
      <c r="W33" s="895"/>
      <c r="X33" s="223" t="str">
        <f>IF($A33="","",VLOOKUP($A33,生徒情報入力!$A$9:$AA$158,13))</f>
        <v/>
      </c>
      <c r="Y33" s="224" t="str">
        <f>IF($A33="","",VLOOKUP($A33,生徒情報入力!$A$9:$AA$158,14))</f>
        <v/>
      </c>
      <c r="Z33" s="225" t="s">
        <v>6</v>
      </c>
      <c r="AA33" s="224" t="str">
        <f>IF($A33="","",VLOOKUP($A33,生徒情報入力!$A$9:$AA$158,15))</f>
        <v/>
      </c>
      <c r="AB33" s="224" t="s">
        <v>6</v>
      </c>
      <c r="AC33" s="226" t="str">
        <f>IF($A33="","",VLOOKUP($A33,生徒情報入力!$A$9:$AA$158,16))</f>
        <v/>
      </c>
      <c r="AD33" s="896" t="str">
        <f>IF($A33="","",VLOOKUP($A33,生徒情報入力!$A$9:$AA$158,17))</f>
        <v/>
      </c>
      <c r="AE33" s="897"/>
      <c r="AF33" s="227"/>
      <c r="AG33" s="898" t="str">
        <f>IF($A33="","",VLOOKUP($A33,生徒情報入力!$A$9:$AA$158,19))</f>
        <v/>
      </c>
      <c r="AH33" s="898"/>
      <c r="AI33" s="898"/>
      <c r="AJ33" s="898"/>
      <c r="AK33" s="899"/>
      <c r="AL33" s="894" t="str">
        <f>IF($A33="","",VLOOKUP($A33,生徒情報入力!$A$9:$AA$158,20))</f>
        <v/>
      </c>
      <c r="AM33" s="895"/>
      <c r="AN33" s="895"/>
      <c r="AO33" s="895"/>
      <c r="AP33" s="895"/>
      <c r="AQ33" s="874" t="str">
        <f>IF($A33="","",VLOOKUP($A33,生徒情報入力!$A$9:$AA$158,21))</f>
        <v/>
      </c>
      <c r="AR33" s="875"/>
      <c r="AS33" s="876"/>
      <c r="AT33" s="877" t="str">
        <f>IF($A33="","",VLOOKUP($A33,生徒情報入力!$A$9:$AA$158,22))</f>
        <v/>
      </c>
      <c r="AU33" s="878"/>
      <c r="AV33" s="878"/>
      <c r="AW33" s="878"/>
      <c r="AX33" s="878"/>
      <c r="AY33" s="878"/>
      <c r="AZ33" s="878"/>
      <c r="BA33" s="878"/>
      <c r="BB33" s="878"/>
      <c r="BC33" s="878"/>
      <c r="BD33" s="878"/>
      <c r="BE33" s="879"/>
      <c r="BF33" s="880" t="str">
        <f>IF($A33="","",VLOOKUP($A33,生徒情報入力!$A$9:$AA$158,23))</f>
        <v/>
      </c>
      <c r="BG33" s="881"/>
      <c r="BH33" s="228" t="s">
        <v>1872</v>
      </c>
      <c r="BI33" s="882" t="str">
        <f>IF($A33="","",VLOOKUP($A33,生徒情報入力!$A$9:$AA$158,25))</f>
        <v/>
      </c>
      <c r="BJ33" s="882"/>
      <c r="BK33" s="229" t="s">
        <v>1873</v>
      </c>
      <c r="BL33" s="883" t="str">
        <f>IF($A33="","",VLOOKUP($A33,生徒情報入力!$A$9:$AA$158,27))</f>
        <v/>
      </c>
      <c r="BM33" s="884"/>
      <c r="BN33" s="230"/>
      <c r="BT33" s="200">
        <v>20</v>
      </c>
    </row>
    <row r="34" spans="1:72" s="194" customFormat="1" ht="27" customHeight="1">
      <c r="A34" s="890" t="str">
        <f t="shared" si="1"/>
        <v/>
      </c>
      <c r="B34" s="891"/>
      <c r="C34" s="215" t="str">
        <f>IF($A34="","",VLOOKUP($A34,生徒情報入力!$A$9:$AA$158,4))</f>
        <v/>
      </c>
      <c r="D34" s="892" t="str">
        <f>IF($A34="","",VLOOKUP($A34,生徒情報入力!$A$9:$AA$158,5))</f>
        <v/>
      </c>
      <c r="E34" s="892"/>
      <c r="F34" s="892"/>
      <c r="G34" s="892"/>
      <c r="H34" s="892"/>
      <c r="I34" s="892"/>
      <c r="J34" s="893"/>
      <c r="K34" s="234" t="str">
        <f>IF($A34="","",VLOOKUP($A34,生徒情報入力!$A$9:$AA$158,6))</f>
        <v/>
      </c>
      <c r="L34" s="235"/>
      <c r="M34" s="223" t="str">
        <f>IF($A34="","",VLOOKUP($A34,生徒情報入力!$A$9:$AA$158,7))</f>
        <v/>
      </c>
      <c r="N34" s="224" t="str">
        <f>IF($A34="","",VLOOKUP($A34,生徒情報入力!$A$9:$AA$158,8))</f>
        <v/>
      </c>
      <c r="O34" s="224" t="s">
        <v>6</v>
      </c>
      <c r="P34" s="224" t="str">
        <f>IF($A34="","",VLOOKUP($A34,生徒情報入力!$A$9:$AA$158,9))</f>
        <v/>
      </c>
      <c r="Q34" s="224" t="s">
        <v>6</v>
      </c>
      <c r="R34" s="224" t="str">
        <f>IF($A34="","",VLOOKUP($A34,生徒情報入力!$A$9:$AA$158,10))</f>
        <v/>
      </c>
      <c r="S34" s="234" t="str">
        <f>IF($A34="","",VLOOKUP($A34,生徒情報入力!$A$9:$AA$158,11))</f>
        <v/>
      </c>
      <c r="T34" s="235"/>
      <c r="U34" s="894" t="str">
        <f>IF($A34="","",VLOOKUP($A34,生徒情報入力!$A$9:$AA$158,12))</f>
        <v/>
      </c>
      <c r="V34" s="895"/>
      <c r="W34" s="895"/>
      <c r="X34" s="223" t="str">
        <f>IF($A34="","",VLOOKUP($A34,生徒情報入力!$A$9:$AA$158,13))</f>
        <v/>
      </c>
      <c r="Y34" s="224" t="str">
        <f>IF($A34="","",VLOOKUP($A34,生徒情報入力!$A$9:$AA$158,14))</f>
        <v/>
      </c>
      <c r="Z34" s="225" t="s">
        <v>6</v>
      </c>
      <c r="AA34" s="224" t="str">
        <f>IF($A34="","",VLOOKUP($A34,生徒情報入力!$A$9:$AA$158,15))</f>
        <v/>
      </c>
      <c r="AB34" s="224" t="s">
        <v>6</v>
      </c>
      <c r="AC34" s="226" t="str">
        <f>IF($A34="","",VLOOKUP($A34,生徒情報入力!$A$9:$AA$158,16))</f>
        <v/>
      </c>
      <c r="AD34" s="896" t="str">
        <f>IF($A34="","",VLOOKUP($A34,生徒情報入力!$A$9:$AA$158,17))</f>
        <v/>
      </c>
      <c r="AE34" s="897"/>
      <c r="AF34" s="227"/>
      <c r="AG34" s="898" t="str">
        <f>IF($A34="","",VLOOKUP($A34,生徒情報入力!$A$9:$AA$158,19))</f>
        <v/>
      </c>
      <c r="AH34" s="898"/>
      <c r="AI34" s="898"/>
      <c r="AJ34" s="898"/>
      <c r="AK34" s="899"/>
      <c r="AL34" s="894" t="str">
        <f>IF($A34="","",VLOOKUP($A34,生徒情報入力!$A$9:$AA$158,20))</f>
        <v/>
      </c>
      <c r="AM34" s="895"/>
      <c r="AN34" s="895"/>
      <c r="AO34" s="895"/>
      <c r="AP34" s="895"/>
      <c r="AQ34" s="874" t="str">
        <f>IF($A34="","",VLOOKUP($A34,生徒情報入力!$A$9:$AA$158,21))</f>
        <v/>
      </c>
      <c r="AR34" s="875"/>
      <c r="AS34" s="876"/>
      <c r="AT34" s="877" t="str">
        <f>IF($A34="","",VLOOKUP($A34,生徒情報入力!$A$9:$AA$158,22))</f>
        <v/>
      </c>
      <c r="AU34" s="878"/>
      <c r="AV34" s="878"/>
      <c r="AW34" s="878"/>
      <c r="AX34" s="878"/>
      <c r="AY34" s="878"/>
      <c r="AZ34" s="878"/>
      <c r="BA34" s="878"/>
      <c r="BB34" s="878"/>
      <c r="BC34" s="878"/>
      <c r="BD34" s="878"/>
      <c r="BE34" s="879"/>
      <c r="BF34" s="880" t="str">
        <f>IF($A34="","",VLOOKUP($A34,生徒情報入力!$A$9:$AA$158,23))</f>
        <v/>
      </c>
      <c r="BG34" s="881"/>
      <c r="BH34" s="228" t="s">
        <v>1872</v>
      </c>
      <c r="BI34" s="882" t="str">
        <f>IF($A34="","",VLOOKUP($A34,生徒情報入力!$A$9:$AA$158,25))</f>
        <v/>
      </c>
      <c r="BJ34" s="882"/>
      <c r="BK34" s="229" t="s">
        <v>1873</v>
      </c>
      <c r="BL34" s="883" t="str">
        <f>IF($A34="","",VLOOKUP($A34,生徒情報入力!$A$9:$AA$158,27))</f>
        <v/>
      </c>
      <c r="BM34" s="884"/>
      <c r="BN34" s="230"/>
      <c r="BT34" s="200">
        <v>21</v>
      </c>
    </row>
    <row r="35" spans="1:72" s="194" customFormat="1" ht="27" customHeight="1">
      <c r="A35" s="890" t="str">
        <f t="shared" si="1"/>
        <v/>
      </c>
      <c r="B35" s="891"/>
      <c r="C35" s="215" t="str">
        <f>IF($A35="","",VLOOKUP($A35,生徒情報入力!$A$9:$AA$158,4))</f>
        <v/>
      </c>
      <c r="D35" s="892" t="str">
        <f>IF($A35="","",VLOOKUP($A35,生徒情報入力!$A$9:$AA$158,5))</f>
        <v/>
      </c>
      <c r="E35" s="892"/>
      <c r="F35" s="892"/>
      <c r="G35" s="892"/>
      <c r="H35" s="892"/>
      <c r="I35" s="892"/>
      <c r="J35" s="893"/>
      <c r="K35" s="234" t="str">
        <f>IF($A35="","",VLOOKUP($A35,生徒情報入力!$A$9:$AA$158,6))</f>
        <v/>
      </c>
      <c r="L35" s="235"/>
      <c r="M35" s="223" t="str">
        <f>IF($A35="","",VLOOKUP($A35,生徒情報入力!$A$9:$AA$158,7))</f>
        <v/>
      </c>
      <c r="N35" s="224" t="str">
        <f>IF($A35="","",VLOOKUP($A35,生徒情報入力!$A$9:$AA$158,8))</f>
        <v/>
      </c>
      <c r="O35" s="224" t="s">
        <v>6</v>
      </c>
      <c r="P35" s="224" t="str">
        <f>IF($A35="","",VLOOKUP($A35,生徒情報入力!$A$9:$AA$158,9))</f>
        <v/>
      </c>
      <c r="Q35" s="224" t="s">
        <v>6</v>
      </c>
      <c r="R35" s="224" t="str">
        <f>IF($A35="","",VLOOKUP($A35,生徒情報入力!$A$9:$AA$158,10))</f>
        <v/>
      </c>
      <c r="S35" s="234" t="str">
        <f>IF($A35="","",VLOOKUP($A35,生徒情報入力!$A$9:$AA$158,11))</f>
        <v/>
      </c>
      <c r="T35" s="235"/>
      <c r="U35" s="894" t="str">
        <f>IF($A35="","",VLOOKUP($A35,生徒情報入力!$A$9:$AA$158,12))</f>
        <v/>
      </c>
      <c r="V35" s="895"/>
      <c r="W35" s="895"/>
      <c r="X35" s="223" t="str">
        <f>IF($A35="","",VLOOKUP($A35,生徒情報入力!$A$9:$AA$158,13))</f>
        <v/>
      </c>
      <c r="Y35" s="224" t="str">
        <f>IF($A35="","",VLOOKUP($A35,生徒情報入力!$A$9:$AA$158,14))</f>
        <v/>
      </c>
      <c r="Z35" s="225" t="s">
        <v>6</v>
      </c>
      <c r="AA35" s="224" t="str">
        <f>IF($A35="","",VLOOKUP($A35,生徒情報入力!$A$9:$AA$158,15))</f>
        <v/>
      </c>
      <c r="AB35" s="224" t="s">
        <v>6</v>
      </c>
      <c r="AC35" s="226" t="str">
        <f>IF($A35="","",VLOOKUP($A35,生徒情報入力!$A$9:$AA$158,16))</f>
        <v/>
      </c>
      <c r="AD35" s="896" t="str">
        <f>IF($A35="","",VLOOKUP($A35,生徒情報入力!$A$9:$AA$158,17))</f>
        <v/>
      </c>
      <c r="AE35" s="897"/>
      <c r="AF35" s="227"/>
      <c r="AG35" s="898" t="str">
        <f>IF($A35="","",VLOOKUP($A35,生徒情報入力!$A$9:$AA$158,19))</f>
        <v/>
      </c>
      <c r="AH35" s="898"/>
      <c r="AI35" s="898"/>
      <c r="AJ35" s="898"/>
      <c r="AK35" s="899"/>
      <c r="AL35" s="894" t="str">
        <f>IF($A35="","",VLOOKUP($A35,生徒情報入力!$A$9:$AA$158,20))</f>
        <v/>
      </c>
      <c r="AM35" s="895"/>
      <c r="AN35" s="895"/>
      <c r="AO35" s="895"/>
      <c r="AP35" s="895"/>
      <c r="AQ35" s="874" t="str">
        <f>IF($A35="","",VLOOKUP($A35,生徒情報入力!$A$9:$AA$158,21))</f>
        <v/>
      </c>
      <c r="AR35" s="875"/>
      <c r="AS35" s="876"/>
      <c r="AT35" s="877" t="str">
        <f>IF($A35="","",VLOOKUP($A35,生徒情報入力!$A$9:$AA$158,22))</f>
        <v/>
      </c>
      <c r="AU35" s="878"/>
      <c r="AV35" s="878"/>
      <c r="AW35" s="878"/>
      <c r="AX35" s="878"/>
      <c r="AY35" s="878"/>
      <c r="AZ35" s="878"/>
      <c r="BA35" s="878"/>
      <c r="BB35" s="878"/>
      <c r="BC35" s="878"/>
      <c r="BD35" s="878"/>
      <c r="BE35" s="879"/>
      <c r="BF35" s="880" t="str">
        <f>IF($A35="","",VLOOKUP($A35,生徒情報入力!$A$9:$AA$158,23))</f>
        <v/>
      </c>
      <c r="BG35" s="881"/>
      <c r="BH35" s="228" t="s">
        <v>1872</v>
      </c>
      <c r="BI35" s="882" t="str">
        <f>IF($A35="","",VLOOKUP($A35,生徒情報入力!$A$9:$AA$158,25))</f>
        <v/>
      </c>
      <c r="BJ35" s="882"/>
      <c r="BK35" s="229" t="s">
        <v>1873</v>
      </c>
      <c r="BL35" s="883" t="str">
        <f>IF($A35="","",VLOOKUP($A35,生徒情報入力!$A$9:$AA$158,27))</f>
        <v/>
      </c>
      <c r="BM35" s="884"/>
      <c r="BN35" s="230"/>
      <c r="BT35" s="200">
        <v>22</v>
      </c>
    </row>
    <row r="36" spans="1:72" s="194" customFormat="1" ht="27" customHeight="1">
      <c r="A36" s="890" t="str">
        <f t="shared" si="1"/>
        <v/>
      </c>
      <c r="B36" s="891"/>
      <c r="C36" s="215" t="str">
        <f>IF($A36="","",VLOOKUP($A36,生徒情報入力!$A$9:$AA$158,4))</f>
        <v/>
      </c>
      <c r="D36" s="892" t="str">
        <f>IF($A36="","",VLOOKUP($A36,生徒情報入力!$A$9:$AA$158,5))</f>
        <v/>
      </c>
      <c r="E36" s="892"/>
      <c r="F36" s="892"/>
      <c r="G36" s="892"/>
      <c r="H36" s="892"/>
      <c r="I36" s="892"/>
      <c r="J36" s="893"/>
      <c r="K36" s="234" t="str">
        <f>IF($A36="","",VLOOKUP($A36,生徒情報入力!$A$9:$AA$158,6))</f>
        <v/>
      </c>
      <c r="L36" s="235"/>
      <c r="M36" s="223" t="str">
        <f>IF($A36="","",VLOOKUP($A36,生徒情報入力!$A$9:$AA$158,7))</f>
        <v/>
      </c>
      <c r="N36" s="224" t="str">
        <f>IF($A36="","",VLOOKUP($A36,生徒情報入力!$A$9:$AA$158,8))</f>
        <v/>
      </c>
      <c r="O36" s="224" t="s">
        <v>6</v>
      </c>
      <c r="P36" s="224" t="str">
        <f>IF($A36="","",VLOOKUP($A36,生徒情報入力!$A$9:$AA$158,9))</f>
        <v/>
      </c>
      <c r="Q36" s="224" t="s">
        <v>6</v>
      </c>
      <c r="R36" s="224" t="str">
        <f>IF($A36="","",VLOOKUP($A36,生徒情報入力!$A$9:$AA$158,10))</f>
        <v/>
      </c>
      <c r="S36" s="234" t="str">
        <f>IF($A36="","",VLOOKUP($A36,生徒情報入力!$A$9:$AA$158,11))</f>
        <v/>
      </c>
      <c r="T36" s="235"/>
      <c r="U36" s="894" t="str">
        <f>IF($A36="","",VLOOKUP($A36,生徒情報入力!$A$9:$AA$158,12))</f>
        <v/>
      </c>
      <c r="V36" s="895"/>
      <c r="W36" s="895"/>
      <c r="X36" s="223" t="str">
        <f>IF($A36="","",VLOOKUP($A36,生徒情報入力!$A$9:$AA$158,13))</f>
        <v/>
      </c>
      <c r="Y36" s="224" t="str">
        <f>IF($A36="","",VLOOKUP($A36,生徒情報入力!$A$9:$AA$158,14))</f>
        <v/>
      </c>
      <c r="Z36" s="225" t="s">
        <v>6</v>
      </c>
      <c r="AA36" s="224" t="str">
        <f>IF($A36="","",VLOOKUP($A36,生徒情報入力!$A$9:$AA$158,15))</f>
        <v/>
      </c>
      <c r="AB36" s="224" t="s">
        <v>6</v>
      </c>
      <c r="AC36" s="226" t="str">
        <f>IF($A36="","",VLOOKUP($A36,生徒情報入力!$A$9:$AA$158,16))</f>
        <v/>
      </c>
      <c r="AD36" s="896" t="str">
        <f>IF($A36="","",VLOOKUP($A36,生徒情報入力!$A$9:$AA$158,17))</f>
        <v/>
      </c>
      <c r="AE36" s="897"/>
      <c r="AF36" s="227"/>
      <c r="AG36" s="898" t="str">
        <f>IF($A36="","",VLOOKUP($A36,生徒情報入力!$A$9:$AA$158,19))</f>
        <v/>
      </c>
      <c r="AH36" s="898"/>
      <c r="AI36" s="898"/>
      <c r="AJ36" s="898"/>
      <c r="AK36" s="899"/>
      <c r="AL36" s="894" t="str">
        <f>IF($A36="","",VLOOKUP($A36,生徒情報入力!$A$9:$AA$158,20))</f>
        <v/>
      </c>
      <c r="AM36" s="895"/>
      <c r="AN36" s="895"/>
      <c r="AO36" s="895"/>
      <c r="AP36" s="895"/>
      <c r="AQ36" s="874" t="str">
        <f>IF($A36="","",VLOOKUP($A36,生徒情報入力!$A$9:$AA$158,21))</f>
        <v/>
      </c>
      <c r="AR36" s="875"/>
      <c r="AS36" s="876"/>
      <c r="AT36" s="877" t="str">
        <f>IF($A36="","",VLOOKUP($A36,生徒情報入力!$A$9:$AA$158,22))</f>
        <v/>
      </c>
      <c r="AU36" s="878"/>
      <c r="AV36" s="878"/>
      <c r="AW36" s="878"/>
      <c r="AX36" s="878"/>
      <c r="AY36" s="878"/>
      <c r="AZ36" s="878"/>
      <c r="BA36" s="878"/>
      <c r="BB36" s="878"/>
      <c r="BC36" s="878"/>
      <c r="BD36" s="878"/>
      <c r="BE36" s="879"/>
      <c r="BF36" s="880" t="str">
        <f>IF($A36="","",VLOOKUP($A36,生徒情報入力!$A$9:$AA$158,23))</f>
        <v/>
      </c>
      <c r="BG36" s="881"/>
      <c r="BH36" s="228" t="s">
        <v>1872</v>
      </c>
      <c r="BI36" s="882" t="str">
        <f>IF($A36="","",VLOOKUP($A36,生徒情報入力!$A$9:$AA$158,25))</f>
        <v/>
      </c>
      <c r="BJ36" s="882"/>
      <c r="BK36" s="229" t="s">
        <v>1873</v>
      </c>
      <c r="BL36" s="883" t="str">
        <f>IF($A36="","",VLOOKUP($A36,生徒情報入力!$A$9:$AA$158,27))</f>
        <v/>
      </c>
      <c r="BM36" s="884"/>
      <c r="BN36" s="230"/>
      <c r="BT36" s="200">
        <v>23</v>
      </c>
    </row>
    <row r="37" spans="1:72" s="194" customFormat="1" ht="27" customHeight="1">
      <c r="A37" s="890" t="str">
        <f t="shared" si="1"/>
        <v/>
      </c>
      <c r="B37" s="891"/>
      <c r="C37" s="215" t="str">
        <f>IF($A37="","",VLOOKUP($A37,生徒情報入力!$A$9:$AA$158,4))</f>
        <v/>
      </c>
      <c r="D37" s="892" t="str">
        <f>IF($A37="","",VLOOKUP($A37,生徒情報入力!$A$9:$AA$158,5))</f>
        <v/>
      </c>
      <c r="E37" s="892"/>
      <c r="F37" s="892"/>
      <c r="G37" s="892"/>
      <c r="H37" s="892"/>
      <c r="I37" s="892"/>
      <c r="J37" s="893"/>
      <c r="K37" s="234" t="str">
        <f>IF($A37="","",VLOOKUP($A37,生徒情報入力!$A$9:$AA$158,6))</f>
        <v/>
      </c>
      <c r="L37" s="235"/>
      <c r="M37" s="223" t="str">
        <f>IF($A37="","",VLOOKUP($A37,生徒情報入力!$A$9:$AA$158,7))</f>
        <v/>
      </c>
      <c r="N37" s="224" t="str">
        <f>IF($A37="","",VLOOKUP($A37,生徒情報入力!$A$9:$AA$158,8))</f>
        <v/>
      </c>
      <c r="O37" s="224" t="s">
        <v>6</v>
      </c>
      <c r="P37" s="224" t="str">
        <f>IF($A37="","",VLOOKUP($A37,生徒情報入力!$A$9:$AA$158,9))</f>
        <v/>
      </c>
      <c r="Q37" s="224" t="s">
        <v>6</v>
      </c>
      <c r="R37" s="224" t="str">
        <f>IF($A37="","",VLOOKUP($A37,生徒情報入力!$A$9:$AA$158,10))</f>
        <v/>
      </c>
      <c r="S37" s="234" t="str">
        <f>IF($A37="","",VLOOKUP($A37,生徒情報入力!$A$9:$AA$158,11))</f>
        <v/>
      </c>
      <c r="T37" s="235"/>
      <c r="U37" s="894" t="str">
        <f>IF($A37="","",VLOOKUP($A37,生徒情報入力!$A$9:$AA$158,12))</f>
        <v/>
      </c>
      <c r="V37" s="895"/>
      <c r="W37" s="895"/>
      <c r="X37" s="223" t="str">
        <f>IF($A37="","",VLOOKUP($A37,生徒情報入力!$A$9:$AA$158,13))</f>
        <v/>
      </c>
      <c r="Y37" s="224" t="str">
        <f>IF($A37="","",VLOOKUP($A37,生徒情報入力!$A$9:$AA$158,14))</f>
        <v/>
      </c>
      <c r="Z37" s="225" t="s">
        <v>6</v>
      </c>
      <c r="AA37" s="224" t="str">
        <f>IF($A37="","",VLOOKUP($A37,生徒情報入力!$A$9:$AA$158,15))</f>
        <v/>
      </c>
      <c r="AB37" s="224" t="s">
        <v>6</v>
      </c>
      <c r="AC37" s="226" t="str">
        <f>IF($A37="","",VLOOKUP($A37,生徒情報入力!$A$9:$AA$158,16))</f>
        <v/>
      </c>
      <c r="AD37" s="896" t="str">
        <f>IF($A37="","",VLOOKUP($A37,生徒情報入力!$A$9:$AA$158,17))</f>
        <v/>
      </c>
      <c r="AE37" s="897"/>
      <c r="AF37" s="227"/>
      <c r="AG37" s="898" t="str">
        <f>IF($A37="","",VLOOKUP($A37,生徒情報入力!$A$9:$AA$158,19))</f>
        <v/>
      </c>
      <c r="AH37" s="898"/>
      <c r="AI37" s="898"/>
      <c r="AJ37" s="898"/>
      <c r="AK37" s="899"/>
      <c r="AL37" s="894" t="str">
        <f>IF($A37="","",VLOOKUP($A37,生徒情報入力!$A$9:$AA$158,20))</f>
        <v/>
      </c>
      <c r="AM37" s="895"/>
      <c r="AN37" s="895"/>
      <c r="AO37" s="895"/>
      <c r="AP37" s="895"/>
      <c r="AQ37" s="874" t="str">
        <f>IF($A37="","",VLOOKUP($A37,生徒情報入力!$A$9:$AA$158,21))</f>
        <v/>
      </c>
      <c r="AR37" s="875"/>
      <c r="AS37" s="876"/>
      <c r="AT37" s="877" t="str">
        <f>IF($A37="","",VLOOKUP($A37,生徒情報入力!$A$9:$AA$158,22))</f>
        <v/>
      </c>
      <c r="AU37" s="878"/>
      <c r="AV37" s="878"/>
      <c r="AW37" s="878"/>
      <c r="AX37" s="878"/>
      <c r="AY37" s="878"/>
      <c r="AZ37" s="878"/>
      <c r="BA37" s="878"/>
      <c r="BB37" s="878"/>
      <c r="BC37" s="878"/>
      <c r="BD37" s="878"/>
      <c r="BE37" s="879"/>
      <c r="BF37" s="880" t="str">
        <f>IF($A37="","",VLOOKUP($A37,生徒情報入力!$A$9:$AA$158,23))</f>
        <v/>
      </c>
      <c r="BG37" s="881"/>
      <c r="BH37" s="228" t="s">
        <v>1872</v>
      </c>
      <c r="BI37" s="882" t="str">
        <f>IF($A37="","",VLOOKUP($A37,生徒情報入力!$A$9:$AA$158,25))</f>
        <v/>
      </c>
      <c r="BJ37" s="882"/>
      <c r="BK37" s="229" t="s">
        <v>1873</v>
      </c>
      <c r="BL37" s="883" t="str">
        <f>IF($A37="","",VLOOKUP($A37,生徒情報入力!$A$9:$AA$158,27))</f>
        <v/>
      </c>
      <c r="BM37" s="884"/>
      <c r="BN37" s="230"/>
      <c r="BT37" s="200">
        <v>24</v>
      </c>
    </row>
    <row r="38" spans="1:72" s="194" customFormat="1" ht="27" customHeight="1">
      <c r="A38" s="890" t="str">
        <f t="shared" si="1"/>
        <v/>
      </c>
      <c r="B38" s="891"/>
      <c r="C38" s="215" t="str">
        <f>IF($A38="","",VLOOKUP($A38,生徒情報入力!$A$9:$AA$158,4))</f>
        <v/>
      </c>
      <c r="D38" s="892" t="str">
        <f>IF($A38="","",VLOOKUP($A38,生徒情報入力!$A$9:$AA$158,5))</f>
        <v/>
      </c>
      <c r="E38" s="892"/>
      <c r="F38" s="892"/>
      <c r="G38" s="892"/>
      <c r="H38" s="892"/>
      <c r="I38" s="892"/>
      <c r="J38" s="893"/>
      <c r="K38" s="234" t="str">
        <f>IF($A38="","",VLOOKUP($A38,生徒情報入力!$A$9:$AA$158,6))</f>
        <v/>
      </c>
      <c r="L38" s="235"/>
      <c r="M38" s="223" t="str">
        <f>IF($A38="","",VLOOKUP($A38,生徒情報入力!$A$9:$AA$158,7))</f>
        <v/>
      </c>
      <c r="N38" s="224" t="str">
        <f>IF($A38="","",VLOOKUP($A38,生徒情報入力!$A$9:$AA$158,8))</f>
        <v/>
      </c>
      <c r="O38" s="224" t="s">
        <v>6</v>
      </c>
      <c r="P38" s="224" t="str">
        <f>IF($A38="","",VLOOKUP($A38,生徒情報入力!$A$9:$AA$158,9))</f>
        <v/>
      </c>
      <c r="Q38" s="224" t="s">
        <v>6</v>
      </c>
      <c r="R38" s="224" t="str">
        <f>IF($A38="","",VLOOKUP($A38,生徒情報入力!$A$9:$AA$158,10))</f>
        <v/>
      </c>
      <c r="S38" s="234" t="str">
        <f>IF($A38="","",VLOOKUP($A38,生徒情報入力!$A$9:$AA$158,11))</f>
        <v/>
      </c>
      <c r="T38" s="235"/>
      <c r="U38" s="894" t="str">
        <f>IF($A38="","",VLOOKUP($A38,生徒情報入力!$A$9:$AA$158,12))</f>
        <v/>
      </c>
      <c r="V38" s="895"/>
      <c r="W38" s="895"/>
      <c r="X38" s="223" t="str">
        <f>IF($A38="","",VLOOKUP($A38,生徒情報入力!$A$9:$AA$158,13))</f>
        <v/>
      </c>
      <c r="Y38" s="224" t="str">
        <f>IF($A38="","",VLOOKUP($A38,生徒情報入力!$A$9:$AA$158,14))</f>
        <v/>
      </c>
      <c r="Z38" s="225" t="s">
        <v>6</v>
      </c>
      <c r="AA38" s="224" t="str">
        <f>IF($A38="","",VLOOKUP($A38,生徒情報入力!$A$9:$AA$158,15))</f>
        <v/>
      </c>
      <c r="AB38" s="224" t="s">
        <v>6</v>
      </c>
      <c r="AC38" s="226" t="str">
        <f>IF($A38="","",VLOOKUP($A38,生徒情報入力!$A$9:$AA$158,16))</f>
        <v/>
      </c>
      <c r="AD38" s="896" t="str">
        <f>IF($A38="","",VLOOKUP($A38,生徒情報入力!$A$9:$AA$158,17))</f>
        <v/>
      </c>
      <c r="AE38" s="897"/>
      <c r="AF38" s="227"/>
      <c r="AG38" s="898" t="str">
        <f>IF($A38="","",VLOOKUP($A38,生徒情報入力!$A$9:$AA$158,19))</f>
        <v/>
      </c>
      <c r="AH38" s="898"/>
      <c r="AI38" s="898"/>
      <c r="AJ38" s="898"/>
      <c r="AK38" s="899"/>
      <c r="AL38" s="894" t="str">
        <f>IF($A38="","",VLOOKUP($A38,生徒情報入力!$A$9:$AA$158,20))</f>
        <v/>
      </c>
      <c r="AM38" s="895"/>
      <c r="AN38" s="895"/>
      <c r="AO38" s="895"/>
      <c r="AP38" s="895"/>
      <c r="AQ38" s="874" t="str">
        <f>IF($A38="","",VLOOKUP($A38,生徒情報入力!$A$9:$AA$158,21))</f>
        <v/>
      </c>
      <c r="AR38" s="875"/>
      <c r="AS38" s="876"/>
      <c r="AT38" s="877" t="str">
        <f>IF($A38="","",VLOOKUP($A38,生徒情報入力!$A$9:$AA$158,22))</f>
        <v/>
      </c>
      <c r="AU38" s="878"/>
      <c r="AV38" s="878"/>
      <c r="AW38" s="878"/>
      <c r="AX38" s="878"/>
      <c r="AY38" s="878"/>
      <c r="AZ38" s="878"/>
      <c r="BA38" s="878"/>
      <c r="BB38" s="878"/>
      <c r="BC38" s="878"/>
      <c r="BD38" s="878"/>
      <c r="BE38" s="879"/>
      <c r="BF38" s="880" t="str">
        <f>IF($A38="","",VLOOKUP($A38,生徒情報入力!$A$9:$AA$158,23))</f>
        <v/>
      </c>
      <c r="BG38" s="881"/>
      <c r="BH38" s="228" t="s">
        <v>1872</v>
      </c>
      <c r="BI38" s="882" t="str">
        <f>IF($A38="","",VLOOKUP($A38,生徒情報入力!$A$9:$AA$158,25))</f>
        <v/>
      </c>
      <c r="BJ38" s="882"/>
      <c r="BK38" s="229" t="s">
        <v>1873</v>
      </c>
      <c r="BL38" s="883" t="str">
        <f>IF($A38="","",VLOOKUP($A38,生徒情報入力!$A$9:$AA$158,27))</f>
        <v/>
      </c>
      <c r="BM38" s="884"/>
      <c r="BN38" s="230"/>
      <c r="BT38" s="200">
        <v>25</v>
      </c>
    </row>
    <row r="39" spans="1:72" s="194" customFormat="1" ht="27" customHeight="1">
      <c r="A39" s="890" t="str">
        <f t="shared" si="1"/>
        <v/>
      </c>
      <c r="B39" s="891"/>
      <c r="C39" s="215" t="str">
        <f>IF($A39="","",VLOOKUP($A39,生徒情報入力!$A$9:$AA$158,4))</f>
        <v/>
      </c>
      <c r="D39" s="892" t="str">
        <f>IF($A39="","",VLOOKUP($A39,生徒情報入力!$A$9:$AA$158,5))</f>
        <v/>
      </c>
      <c r="E39" s="892"/>
      <c r="F39" s="892"/>
      <c r="G39" s="892"/>
      <c r="H39" s="892"/>
      <c r="I39" s="892"/>
      <c r="J39" s="893"/>
      <c r="K39" s="234" t="str">
        <f>IF($A39="","",VLOOKUP($A39,生徒情報入力!$A$9:$AA$158,6))</f>
        <v/>
      </c>
      <c r="L39" s="235"/>
      <c r="M39" s="223" t="str">
        <f>IF($A39="","",VLOOKUP($A39,生徒情報入力!$A$9:$AA$158,7))</f>
        <v/>
      </c>
      <c r="N39" s="224" t="str">
        <f>IF($A39="","",VLOOKUP($A39,生徒情報入力!$A$9:$AA$158,8))</f>
        <v/>
      </c>
      <c r="O39" s="224" t="s">
        <v>6</v>
      </c>
      <c r="P39" s="224" t="str">
        <f>IF($A39="","",VLOOKUP($A39,生徒情報入力!$A$9:$AA$158,9))</f>
        <v/>
      </c>
      <c r="Q39" s="224" t="s">
        <v>6</v>
      </c>
      <c r="R39" s="224" t="str">
        <f>IF($A39="","",VLOOKUP($A39,生徒情報入力!$A$9:$AA$158,10))</f>
        <v/>
      </c>
      <c r="S39" s="234" t="str">
        <f>IF($A39="","",VLOOKUP($A39,生徒情報入力!$A$9:$AA$158,11))</f>
        <v/>
      </c>
      <c r="T39" s="235"/>
      <c r="U39" s="894" t="str">
        <f>IF($A39="","",VLOOKUP($A39,生徒情報入力!$A$9:$AA$158,12))</f>
        <v/>
      </c>
      <c r="V39" s="895"/>
      <c r="W39" s="895"/>
      <c r="X39" s="223" t="str">
        <f>IF($A39="","",VLOOKUP($A39,生徒情報入力!$A$9:$AA$158,13))</f>
        <v/>
      </c>
      <c r="Y39" s="224" t="str">
        <f>IF($A39="","",VLOOKUP($A39,生徒情報入力!$A$9:$AA$158,14))</f>
        <v/>
      </c>
      <c r="Z39" s="225" t="s">
        <v>6</v>
      </c>
      <c r="AA39" s="224" t="str">
        <f>IF($A39="","",VLOOKUP($A39,生徒情報入力!$A$9:$AA$158,15))</f>
        <v/>
      </c>
      <c r="AB39" s="224" t="s">
        <v>6</v>
      </c>
      <c r="AC39" s="226" t="str">
        <f>IF($A39="","",VLOOKUP($A39,生徒情報入力!$A$9:$AA$158,16))</f>
        <v/>
      </c>
      <c r="AD39" s="896" t="str">
        <f>IF($A39="","",VLOOKUP($A39,生徒情報入力!$A$9:$AA$158,17))</f>
        <v/>
      </c>
      <c r="AE39" s="897"/>
      <c r="AF39" s="227"/>
      <c r="AG39" s="898" t="str">
        <f>IF($A39="","",VLOOKUP($A39,生徒情報入力!$A$9:$AA$158,19))</f>
        <v/>
      </c>
      <c r="AH39" s="898"/>
      <c r="AI39" s="898"/>
      <c r="AJ39" s="898"/>
      <c r="AK39" s="899"/>
      <c r="AL39" s="894" t="str">
        <f>IF($A39="","",VLOOKUP($A39,生徒情報入力!$A$9:$AA$158,20))</f>
        <v/>
      </c>
      <c r="AM39" s="895"/>
      <c r="AN39" s="895"/>
      <c r="AO39" s="895"/>
      <c r="AP39" s="895"/>
      <c r="AQ39" s="874" t="str">
        <f>IF($A39="","",VLOOKUP($A39,生徒情報入力!$A$9:$AA$158,21))</f>
        <v/>
      </c>
      <c r="AR39" s="875"/>
      <c r="AS39" s="876"/>
      <c r="AT39" s="877" t="str">
        <f>IF($A39="","",VLOOKUP($A39,生徒情報入力!$A$9:$AA$158,22))</f>
        <v/>
      </c>
      <c r="AU39" s="878"/>
      <c r="AV39" s="878"/>
      <c r="AW39" s="878"/>
      <c r="AX39" s="878"/>
      <c r="AY39" s="878"/>
      <c r="AZ39" s="878"/>
      <c r="BA39" s="878"/>
      <c r="BB39" s="878"/>
      <c r="BC39" s="878"/>
      <c r="BD39" s="878"/>
      <c r="BE39" s="879"/>
      <c r="BF39" s="880" t="str">
        <f>IF($A39="","",VLOOKUP($A39,生徒情報入力!$A$9:$AA$158,23))</f>
        <v/>
      </c>
      <c r="BG39" s="881"/>
      <c r="BH39" s="228" t="s">
        <v>1872</v>
      </c>
      <c r="BI39" s="882" t="str">
        <f>IF($A39="","",VLOOKUP($A39,生徒情報入力!$A$9:$AA$158,25))</f>
        <v/>
      </c>
      <c r="BJ39" s="882"/>
      <c r="BK39" s="229" t="s">
        <v>1873</v>
      </c>
      <c r="BL39" s="883" t="str">
        <f>IF($A39="","",VLOOKUP($A39,生徒情報入力!$A$9:$AA$158,27))</f>
        <v/>
      </c>
      <c r="BM39" s="884"/>
      <c r="BN39" s="230"/>
      <c r="BT39" s="200">
        <v>26</v>
      </c>
    </row>
    <row r="40" spans="1:72" s="194" customFormat="1" ht="27" customHeight="1">
      <c r="A40" s="890" t="str">
        <f t="shared" si="1"/>
        <v/>
      </c>
      <c r="B40" s="891"/>
      <c r="C40" s="215" t="str">
        <f>IF($A40="","",VLOOKUP($A40,生徒情報入力!$A$9:$AA$158,4))</f>
        <v/>
      </c>
      <c r="D40" s="892" t="str">
        <f>IF($A40="","",VLOOKUP($A40,生徒情報入力!$A$9:$AA$158,5))</f>
        <v/>
      </c>
      <c r="E40" s="892"/>
      <c r="F40" s="892"/>
      <c r="G40" s="892"/>
      <c r="H40" s="892"/>
      <c r="I40" s="892"/>
      <c r="J40" s="893"/>
      <c r="K40" s="234" t="str">
        <f>IF($A40="","",VLOOKUP($A40,生徒情報入力!$A$9:$AA$158,6))</f>
        <v/>
      </c>
      <c r="L40" s="235"/>
      <c r="M40" s="223" t="str">
        <f>IF($A40="","",VLOOKUP($A40,生徒情報入力!$A$9:$AA$158,7))</f>
        <v/>
      </c>
      <c r="N40" s="224" t="str">
        <f>IF($A40="","",VLOOKUP($A40,生徒情報入力!$A$9:$AA$158,8))</f>
        <v/>
      </c>
      <c r="O40" s="224" t="s">
        <v>6</v>
      </c>
      <c r="P40" s="224" t="str">
        <f>IF($A40="","",VLOOKUP($A40,生徒情報入力!$A$9:$AA$158,9))</f>
        <v/>
      </c>
      <c r="Q40" s="224" t="s">
        <v>6</v>
      </c>
      <c r="R40" s="224" t="str">
        <f>IF($A40="","",VLOOKUP($A40,生徒情報入力!$A$9:$AA$158,10))</f>
        <v/>
      </c>
      <c r="S40" s="234" t="str">
        <f>IF($A40="","",VLOOKUP($A40,生徒情報入力!$A$9:$AA$158,11))</f>
        <v/>
      </c>
      <c r="T40" s="235"/>
      <c r="U40" s="894" t="str">
        <f>IF($A40="","",VLOOKUP($A40,生徒情報入力!$A$9:$AA$158,12))</f>
        <v/>
      </c>
      <c r="V40" s="895"/>
      <c r="W40" s="895"/>
      <c r="X40" s="223" t="str">
        <f>IF($A40="","",VLOOKUP($A40,生徒情報入力!$A$9:$AA$158,13))</f>
        <v/>
      </c>
      <c r="Y40" s="224" t="str">
        <f>IF($A40="","",VLOOKUP($A40,生徒情報入力!$A$9:$AA$158,14))</f>
        <v/>
      </c>
      <c r="Z40" s="225" t="s">
        <v>6</v>
      </c>
      <c r="AA40" s="224" t="str">
        <f>IF($A40="","",VLOOKUP($A40,生徒情報入力!$A$9:$AA$158,15))</f>
        <v/>
      </c>
      <c r="AB40" s="224" t="s">
        <v>6</v>
      </c>
      <c r="AC40" s="226" t="str">
        <f>IF($A40="","",VLOOKUP($A40,生徒情報入力!$A$9:$AA$158,16))</f>
        <v/>
      </c>
      <c r="AD40" s="896" t="str">
        <f>IF($A40="","",VLOOKUP($A40,生徒情報入力!$A$9:$AA$158,17))</f>
        <v/>
      </c>
      <c r="AE40" s="897"/>
      <c r="AF40" s="227"/>
      <c r="AG40" s="898" t="str">
        <f>IF($A40="","",VLOOKUP($A40,生徒情報入力!$A$9:$AA$158,19))</f>
        <v/>
      </c>
      <c r="AH40" s="898"/>
      <c r="AI40" s="898"/>
      <c r="AJ40" s="898"/>
      <c r="AK40" s="899"/>
      <c r="AL40" s="894" t="str">
        <f>IF($A40="","",VLOOKUP($A40,生徒情報入力!$A$9:$AA$158,20))</f>
        <v/>
      </c>
      <c r="AM40" s="895"/>
      <c r="AN40" s="895"/>
      <c r="AO40" s="895"/>
      <c r="AP40" s="895"/>
      <c r="AQ40" s="874" t="str">
        <f>IF($A40="","",VLOOKUP($A40,生徒情報入力!$A$9:$AA$158,21))</f>
        <v/>
      </c>
      <c r="AR40" s="875"/>
      <c r="AS40" s="876"/>
      <c r="AT40" s="877" t="str">
        <f>IF($A40="","",VLOOKUP($A40,生徒情報入力!$A$9:$AA$158,22))</f>
        <v/>
      </c>
      <c r="AU40" s="878"/>
      <c r="AV40" s="878"/>
      <c r="AW40" s="878"/>
      <c r="AX40" s="878"/>
      <c r="AY40" s="878"/>
      <c r="AZ40" s="878"/>
      <c r="BA40" s="878"/>
      <c r="BB40" s="878"/>
      <c r="BC40" s="878"/>
      <c r="BD40" s="878"/>
      <c r="BE40" s="879"/>
      <c r="BF40" s="880" t="str">
        <f>IF($A40="","",VLOOKUP($A40,生徒情報入力!$A$9:$AA$158,23))</f>
        <v/>
      </c>
      <c r="BG40" s="881"/>
      <c r="BH40" s="228" t="s">
        <v>1872</v>
      </c>
      <c r="BI40" s="882" t="str">
        <f>IF($A40="","",VLOOKUP($A40,生徒情報入力!$A$9:$AA$158,25))</f>
        <v/>
      </c>
      <c r="BJ40" s="882"/>
      <c r="BK40" s="229" t="s">
        <v>1873</v>
      </c>
      <c r="BL40" s="883" t="str">
        <f>IF($A40="","",VLOOKUP($A40,生徒情報入力!$A$9:$AA$158,27))</f>
        <v/>
      </c>
      <c r="BM40" s="884"/>
      <c r="BN40" s="230"/>
      <c r="BT40" s="200">
        <v>27</v>
      </c>
    </row>
    <row r="41" spans="1:72" s="194" customFormat="1" ht="27" customHeight="1">
      <c r="A41" s="890" t="str">
        <f t="shared" si="1"/>
        <v/>
      </c>
      <c r="B41" s="891"/>
      <c r="C41" s="215" t="str">
        <f>IF($A41="","",VLOOKUP($A41,生徒情報入力!$A$9:$AA$158,4))</f>
        <v/>
      </c>
      <c r="D41" s="892" t="str">
        <f>IF($A41="","",VLOOKUP($A41,生徒情報入力!$A$9:$AA$158,5))</f>
        <v/>
      </c>
      <c r="E41" s="892"/>
      <c r="F41" s="892"/>
      <c r="G41" s="892"/>
      <c r="H41" s="892"/>
      <c r="I41" s="892"/>
      <c r="J41" s="893"/>
      <c r="K41" s="234" t="str">
        <f>IF($A41="","",VLOOKUP($A41,生徒情報入力!$A$9:$AA$158,6))</f>
        <v/>
      </c>
      <c r="L41" s="235"/>
      <c r="M41" s="223" t="str">
        <f>IF($A41="","",VLOOKUP($A41,生徒情報入力!$A$9:$AA$158,7))</f>
        <v/>
      </c>
      <c r="N41" s="224" t="str">
        <f>IF($A41="","",VLOOKUP($A41,生徒情報入力!$A$9:$AA$158,8))</f>
        <v/>
      </c>
      <c r="O41" s="224" t="s">
        <v>6</v>
      </c>
      <c r="P41" s="224" t="str">
        <f>IF($A41="","",VLOOKUP($A41,生徒情報入力!$A$9:$AA$158,9))</f>
        <v/>
      </c>
      <c r="Q41" s="224" t="s">
        <v>6</v>
      </c>
      <c r="R41" s="224" t="str">
        <f>IF($A41="","",VLOOKUP($A41,生徒情報入力!$A$9:$AA$158,10))</f>
        <v/>
      </c>
      <c r="S41" s="234" t="str">
        <f>IF($A41="","",VLOOKUP($A41,生徒情報入力!$A$9:$AA$158,11))</f>
        <v/>
      </c>
      <c r="T41" s="235"/>
      <c r="U41" s="894" t="str">
        <f>IF($A41="","",VLOOKUP($A41,生徒情報入力!$A$9:$AA$158,12))</f>
        <v/>
      </c>
      <c r="V41" s="895"/>
      <c r="W41" s="895"/>
      <c r="X41" s="223" t="str">
        <f>IF($A41="","",VLOOKUP($A41,生徒情報入力!$A$9:$AA$158,13))</f>
        <v/>
      </c>
      <c r="Y41" s="224" t="str">
        <f>IF($A41="","",VLOOKUP($A41,生徒情報入力!$A$9:$AA$158,14))</f>
        <v/>
      </c>
      <c r="Z41" s="225" t="s">
        <v>6</v>
      </c>
      <c r="AA41" s="224" t="str">
        <f>IF($A41="","",VLOOKUP($A41,生徒情報入力!$A$9:$AA$158,15))</f>
        <v/>
      </c>
      <c r="AB41" s="224" t="s">
        <v>6</v>
      </c>
      <c r="AC41" s="226" t="str">
        <f>IF($A41="","",VLOOKUP($A41,生徒情報入力!$A$9:$AA$158,16))</f>
        <v/>
      </c>
      <c r="AD41" s="896" t="str">
        <f>IF($A41="","",VLOOKUP($A41,生徒情報入力!$A$9:$AA$158,17))</f>
        <v/>
      </c>
      <c r="AE41" s="897"/>
      <c r="AF41" s="227"/>
      <c r="AG41" s="898" t="str">
        <f>IF($A41="","",VLOOKUP($A41,生徒情報入力!$A$9:$AA$158,19))</f>
        <v/>
      </c>
      <c r="AH41" s="898"/>
      <c r="AI41" s="898"/>
      <c r="AJ41" s="898"/>
      <c r="AK41" s="899"/>
      <c r="AL41" s="894" t="str">
        <f>IF($A41="","",VLOOKUP($A41,生徒情報入力!$A$9:$AA$158,20))</f>
        <v/>
      </c>
      <c r="AM41" s="895"/>
      <c r="AN41" s="895"/>
      <c r="AO41" s="895"/>
      <c r="AP41" s="895"/>
      <c r="AQ41" s="874" t="str">
        <f>IF($A41="","",VLOOKUP($A41,生徒情報入力!$A$9:$AA$158,21))</f>
        <v/>
      </c>
      <c r="AR41" s="875"/>
      <c r="AS41" s="876"/>
      <c r="AT41" s="877" t="str">
        <f>IF($A41="","",VLOOKUP($A41,生徒情報入力!$A$9:$AA$158,22))</f>
        <v/>
      </c>
      <c r="AU41" s="878"/>
      <c r="AV41" s="878"/>
      <c r="AW41" s="878"/>
      <c r="AX41" s="878"/>
      <c r="AY41" s="878"/>
      <c r="AZ41" s="878"/>
      <c r="BA41" s="878"/>
      <c r="BB41" s="878"/>
      <c r="BC41" s="878"/>
      <c r="BD41" s="878"/>
      <c r="BE41" s="879"/>
      <c r="BF41" s="880" t="str">
        <f>IF($A41="","",VLOOKUP($A41,生徒情報入力!$A$9:$AA$158,23))</f>
        <v/>
      </c>
      <c r="BG41" s="881"/>
      <c r="BH41" s="228" t="s">
        <v>1872</v>
      </c>
      <c r="BI41" s="882" t="str">
        <f>IF($A41="","",VLOOKUP($A41,生徒情報入力!$A$9:$AA$158,25))</f>
        <v/>
      </c>
      <c r="BJ41" s="882"/>
      <c r="BK41" s="229" t="s">
        <v>1873</v>
      </c>
      <c r="BL41" s="883" t="str">
        <f>IF($A41="","",VLOOKUP($A41,生徒情報入力!$A$9:$AA$158,27))</f>
        <v/>
      </c>
      <c r="BM41" s="884"/>
      <c r="BN41" s="230"/>
      <c r="BT41" s="200">
        <v>28</v>
      </c>
    </row>
    <row r="42" spans="1:72" s="194" customFormat="1" ht="27" customHeight="1">
      <c r="A42" s="890" t="str">
        <f t="shared" si="1"/>
        <v/>
      </c>
      <c r="B42" s="891"/>
      <c r="C42" s="215" t="str">
        <f>IF($A42="","",VLOOKUP($A42,生徒情報入力!$A$9:$AA$158,4))</f>
        <v/>
      </c>
      <c r="D42" s="892" t="str">
        <f>IF($A42="","",VLOOKUP($A42,生徒情報入力!$A$9:$AA$158,5))</f>
        <v/>
      </c>
      <c r="E42" s="892"/>
      <c r="F42" s="892"/>
      <c r="G42" s="892"/>
      <c r="H42" s="892"/>
      <c r="I42" s="892"/>
      <c r="J42" s="893"/>
      <c r="K42" s="234" t="str">
        <f>IF($A42="","",VLOOKUP($A42,生徒情報入力!$A$9:$AA$158,6))</f>
        <v/>
      </c>
      <c r="L42" s="235"/>
      <c r="M42" s="223" t="str">
        <f>IF($A42="","",VLOOKUP($A42,生徒情報入力!$A$9:$AA$158,7))</f>
        <v/>
      </c>
      <c r="N42" s="224" t="str">
        <f>IF($A42="","",VLOOKUP($A42,生徒情報入力!$A$9:$AA$158,8))</f>
        <v/>
      </c>
      <c r="O42" s="224" t="s">
        <v>6</v>
      </c>
      <c r="P42" s="224" t="str">
        <f>IF($A42="","",VLOOKUP($A42,生徒情報入力!$A$9:$AA$158,9))</f>
        <v/>
      </c>
      <c r="Q42" s="224" t="s">
        <v>6</v>
      </c>
      <c r="R42" s="224" t="str">
        <f>IF($A42="","",VLOOKUP($A42,生徒情報入力!$A$9:$AA$158,10))</f>
        <v/>
      </c>
      <c r="S42" s="234" t="str">
        <f>IF($A42="","",VLOOKUP($A42,生徒情報入力!$A$9:$AA$158,11))</f>
        <v/>
      </c>
      <c r="T42" s="235"/>
      <c r="U42" s="894" t="str">
        <f>IF($A42="","",VLOOKUP($A42,生徒情報入力!$A$9:$AA$158,12))</f>
        <v/>
      </c>
      <c r="V42" s="895"/>
      <c r="W42" s="895"/>
      <c r="X42" s="223" t="str">
        <f>IF($A42="","",VLOOKUP($A42,生徒情報入力!$A$9:$AA$158,13))</f>
        <v/>
      </c>
      <c r="Y42" s="224" t="str">
        <f>IF($A42="","",VLOOKUP($A42,生徒情報入力!$A$9:$AA$158,14))</f>
        <v/>
      </c>
      <c r="Z42" s="225" t="s">
        <v>6</v>
      </c>
      <c r="AA42" s="224" t="str">
        <f>IF($A42="","",VLOOKUP($A42,生徒情報入力!$A$9:$AA$158,15))</f>
        <v/>
      </c>
      <c r="AB42" s="224" t="s">
        <v>6</v>
      </c>
      <c r="AC42" s="226" t="str">
        <f>IF($A42="","",VLOOKUP($A42,生徒情報入力!$A$9:$AA$158,16))</f>
        <v/>
      </c>
      <c r="AD42" s="896" t="str">
        <f>IF($A42="","",VLOOKUP($A42,生徒情報入力!$A$9:$AA$158,17))</f>
        <v/>
      </c>
      <c r="AE42" s="897"/>
      <c r="AF42" s="227"/>
      <c r="AG42" s="898" t="str">
        <f>IF($A42="","",VLOOKUP($A42,生徒情報入力!$A$9:$AA$158,19))</f>
        <v/>
      </c>
      <c r="AH42" s="898"/>
      <c r="AI42" s="898"/>
      <c r="AJ42" s="898"/>
      <c r="AK42" s="899"/>
      <c r="AL42" s="894" t="str">
        <f>IF($A42="","",VLOOKUP($A42,生徒情報入力!$A$9:$AA$158,20))</f>
        <v/>
      </c>
      <c r="AM42" s="895"/>
      <c r="AN42" s="895"/>
      <c r="AO42" s="895"/>
      <c r="AP42" s="895"/>
      <c r="AQ42" s="874" t="str">
        <f>IF($A42="","",VLOOKUP($A42,生徒情報入力!$A$9:$AA$158,21))</f>
        <v/>
      </c>
      <c r="AR42" s="875"/>
      <c r="AS42" s="876"/>
      <c r="AT42" s="877" t="str">
        <f>IF($A42="","",VLOOKUP($A42,生徒情報入力!$A$9:$AA$158,22))</f>
        <v/>
      </c>
      <c r="AU42" s="878"/>
      <c r="AV42" s="878"/>
      <c r="AW42" s="878"/>
      <c r="AX42" s="878"/>
      <c r="AY42" s="878"/>
      <c r="AZ42" s="878"/>
      <c r="BA42" s="878"/>
      <c r="BB42" s="878"/>
      <c r="BC42" s="878"/>
      <c r="BD42" s="878"/>
      <c r="BE42" s="879"/>
      <c r="BF42" s="880" t="str">
        <f>IF($A42="","",VLOOKUP($A42,生徒情報入力!$A$9:$AA$158,23))</f>
        <v/>
      </c>
      <c r="BG42" s="881"/>
      <c r="BH42" s="228" t="s">
        <v>1872</v>
      </c>
      <c r="BI42" s="882" t="str">
        <f>IF($A42="","",VLOOKUP($A42,生徒情報入力!$A$9:$AA$158,25))</f>
        <v/>
      </c>
      <c r="BJ42" s="882"/>
      <c r="BK42" s="229" t="s">
        <v>1873</v>
      </c>
      <c r="BL42" s="883" t="str">
        <f>IF($A42="","",VLOOKUP($A42,生徒情報入力!$A$9:$AA$158,27))</f>
        <v/>
      </c>
      <c r="BM42" s="884"/>
      <c r="BN42" s="230"/>
      <c r="BT42" s="200">
        <v>29</v>
      </c>
    </row>
    <row r="43" spans="1:72" s="194" customFormat="1" ht="27" customHeight="1">
      <c r="A43" s="890" t="str">
        <f t="shared" si="1"/>
        <v/>
      </c>
      <c r="B43" s="891"/>
      <c r="C43" s="215" t="str">
        <f>IF($A43="","",VLOOKUP($A43,生徒情報入力!$A$9:$AA$158,4))</f>
        <v/>
      </c>
      <c r="D43" s="892" t="str">
        <f>IF($A43="","",VLOOKUP($A43,生徒情報入力!$A$9:$AA$158,5))</f>
        <v/>
      </c>
      <c r="E43" s="892"/>
      <c r="F43" s="892"/>
      <c r="G43" s="892"/>
      <c r="H43" s="892"/>
      <c r="I43" s="892"/>
      <c r="J43" s="893"/>
      <c r="K43" s="234" t="str">
        <f>IF($A43="","",VLOOKUP($A43,生徒情報入力!$A$9:$AA$158,6))</f>
        <v/>
      </c>
      <c r="L43" s="235"/>
      <c r="M43" s="223" t="str">
        <f>IF($A43="","",VLOOKUP($A43,生徒情報入力!$A$9:$AA$158,7))</f>
        <v/>
      </c>
      <c r="N43" s="224" t="str">
        <f>IF($A43="","",VLOOKUP($A43,生徒情報入力!$A$9:$AA$158,8))</f>
        <v/>
      </c>
      <c r="O43" s="224" t="s">
        <v>6</v>
      </c>
      <c r="P43" s="224" t="str">
        <f>IF($A43="","",VLOOKUP($A43,生徒情報入力!$A$9:$AA$158,9))</f>
        <v/>
      </c>
      <c r="Q43" s="224" t="s">
        <v>6</v>
      </c>
      <c r="R43" s="224" t="str">
        <f>IF($A43="","",VLOOKUP($A43,生徒情報入力!$A$9:$AA$158,10))</f>
        <v/>
      </c>
      <c r="S43" s="234" t="str">
        <f>IF($A43="","",VLOOKUP($A43,生徒情報入力!$A$9:$AA$158,11))</f>
        <v/>
      </c>
      <c r="T43" s="235"/>
      <c r="U43" s="894" t="str">
        <f>IF($A43="","",VLOOKUP($A43,生徒情報入力!$A$9:$AA$158,12))</f>
        <v/>
      </c>
      <c r="V43" s="895"/>
      <c r="W43" s="895"/>
      <c r="X43" s="223" t="str">
        <f>IF($A43="","",VLOOKUP($A43,生徒情報入力!$A$9:$AA$158,13))</f>
        <v/>
      </c>
      <c r="Y43" s="224" t="str">
        <f>IF($A43="","",VLOOKUP($A43,生徒情報入力!$A$9:$AA$158,14))</f>
        <v/>
      </c>
      <c r="Z43" s="225" t="s">
        <v>6</v>
      </c>
      <c r="AA43" s="224" t="str">
        <f>IF($A43="","",VLOOKUP($A43,生徒情報入力!$A$9:$AA$158,15))</f>
        <v/>
      </c>
      <c r="AB43" s="224" t="s">
        <v>6</v>
      </c>
      <c r="AC43" s="226" t="str">
        <f>IF($A43="","",VLOOKUP($A43,生徒情報入力!$A$9:$AA$158,16))</f>
        <v/>
      </c>
      <c r="AD43" s="896" t="str">
        <f>IF($A43="","",VLOOKUP($A43,生徒情報入力!$A$9:$AA$158,17))</f>
        <v/>
      </c>
      <c r="AE43" s="897"/>
      <c r="AF43" s="227"/>
      <c r="AG43" s="898" t="str">
        <f>IF($A43="","",VLOOKUP($A43,生徒情報入力!$A$9:$AA$158,19))</f>
        <v/>
      </c>
      <c r="AH43" s="898"/>
      <c r="AI43" s="898"/>
      <c r="AJ43" s="898"/>
      <c r="AK43" s="899"/>
      <c r="AL43" s="894" t="str">
        <f>IF($A43="","",VLOOKUP($A43,生徒情報入力!$A$9:$AA$158,20))</f>
        <v/>
      </c>
      <c r="AM43" s="895"/>
      <c r="AN43" s="895"/>
      <c r="AO43" s="895"/>
      <c r="AP43" s="895"/>
      <c r="AQ43" s="874" t="str">
        <f>IF($A43="","",VLOOKUP($A43,生徒情報入力!$A$9:$AA$158,21))</f>
        <v/>
      </c>
      <c r="AR43" s="875"/>
      <c r="AS43" s="876"/>
      <c r="AT43" s="877" t="str">
        <f>IF($A43="","",VLOOKUP($A43,生徒情報入力!$A$9:$AA$158,22))</f>
        <v/>
      </c>
      <c r="AU43" s="878"/>
      <c r="AV43" s="878"/>
      <c r="AW43" s="878"/>
      <c r="AX43" s="878"/>
      <c r="AY43" s="878"/>
      <c r="AZ43" s="878"/>
      <c r="BA43" s="878"/>
      <c r="BB43" s="878"/>
      <c r="BC43" s="878"/>
      <c r="BD43" s="878"/>
      <c r="BE43" s="879"/>
      <c r="BF43" s="880" t="str">
        <f>IF($A43="","",VLOOKUP($A43,生徒情報入力!$A$9:$AA$158,23))</f>
        <v/>
      </c>
      <c r="BG43" s="881"/>
      <c r="BH43" s="228" t="s">
        <v>1872</v>
      </c>
      <c r="BI43" s="882" t="str">
        <f>IF($A43="","",VLOOKUP($A43,生徒情報入力!$A$9:$AA$158,25))</f>
        <v/>
      </c>
      <c r="BJ43" s="882"/>
      <c r="BK43" s="229" t="s">
        <v>1873</v>
      </c>
      <c r="BL43" s="883" t="str">
        <f>IF($A43="","",VLOOKUP($A43,生徒情報入力!$A$9:$AA$158,27))</f>
        <v/>
      </c>
      <c r="BM43" s="884"/>
      <c r="BN43" s="230"/>
      <c r="BT43" s="200">
        <v>30</v>
      </c>
    </row>
    <row r="44" spans="1:72" s="194" customFormat="1" ht="15.75" customHeight="1">
      <c r="A44" s="199"/>
      <c r="B44" s="199"/>
      <c r="C44" s="199"/>
      <c r="D44" s="199"/>
      <c r="E44" s="232"/>
      <c r="F44" s="232" t="s">
        <v>2745</v>
      </c>
      <c r="G44" s="232"/>
      <c r="H44" s="232"/>
      <c r="I44" s="232"/>
      <c r="J44" s="232"/>
      <c r="K44" s="232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232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T44" s="200"/>
    </row>
    <row r="45" spans="1:72" s="194" customFormat="1" ht="15.75" customHeight="1">
      <c r="A45" s="199"/>
      <c r="B45" s="199"/>
      <c r="C45" s="199"/>
      <c r="D45" s="199"/>
      <c r="E45" s="232"/>
      <c r="F45" s="232" t="s">
        <v>2746</v>
      </c>
      <c r="G45" s="232"/>
      <c r="H45" s="232"/>
      <c r="I45" s="232"/>
      <c r="J45" s="232"/>
      <c r="K45" s="232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T45" s="200"/>
    </row>
    <row r="46" spans="1:72" s="194" customFormat="1" ht="27" customHeight="1">
      <c r="A46" s="201" t="s">
        <v>1903</v>
      </c>
      <c r="B46" s="201"/>
      <c r="C46" s="201"/>
      <c r="D46" s="939">
        <f>D24</f>
        <v>28</v>
      </c>
      <c r="E46" s="939"/>
      <c r="F46" s="201" t="s">
        <v>2</v>
      </c>
      <c r="G46" s="939">
        <f>G24</f>
        <v>5</v>
      </c>
      <c r="H46" s="939"/>
      <c r="I46" s="201" t="s">
        <v>3</v>
      </c>
      <c r="J46" s="939">
        <f>J24</f>
        <v>14</v>
      </c>
      <c r="K46" s="939"/>
      <c r="L46" s="202"/>
      <c r="M46" s="203" t="s">
        <v>1904</v>
      </c>
      <c r="N46" s="203"/>
      <c r="O46" s="203"/>
      <c r="P46" s="201"/>
      <c r="Q46" s="201"/>
      <c r="R46" s="204" t="s">
        <v>1905</v>
      </c>
      <c r="S46" s="205"/>
      <c r="T46" s="205"/>
      <c r="U46" s="940"/>
      <c r="V46" s="940"/>
      <c r="W46" s="940"/>
      <c r="X46" s="940"/>
      <c r="Y46" s="940"/>
      <c r="Z46" s="199"/>
      <c r="AA46" s="199"/>
      <c r="AB46" s="199"/>
      <c r="AC46" s="199"/>
      <c r="AD46" s="199"/>
      <c r="AE46" s="233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T46" s="200"/>
    </row>
    <row r="47" spans="1:72" s="194" customFormat="1" ht="27" customHeight="1">
      <c r="A47" s="206"/>
      <c r="B47" s="206"/>
      <c r="C47" s="206"/>
      <c r="D47" s="206"/>
      <c r="E47" s="207" t="s">
        <v>1906</v>
      </c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8"/>
      <c r="AE47" s="933" t="s">
        <v>1907</v>
      </c>
      <c r="AF47" s="916"/>
      <c r="AG47" s="916"/>
      <c r="AH47" s="916"/>
      <c r="AI47" s="916"/>
      <c r="AJ47" s="916"/>
      <c r="AK47" s="875" t="str">
        <f>基本情報入力!$B$5</f>
        <v/>
      </c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916"/>
      <c r="AX47" s="916"/>
      <c r="AY47" s="916"/>
      <c r="AZ47" s="916"/>
      <c r="BA47" s="916"/>
      <c r="BB47" s="934"/>
      <c r="BC47" s="935" t="s">
        <v>1908</v>
      </c>
      <c r="BD47" s="936"/>
      <c r="BE47" s="936"/>
      <c r="BF47" s="936"/>
      <c r="BG47" s="937">
        <f>基本情報入力!$B$3</f>
        <v>0</v>
      </c>
      <c r="BH47" s="937"/>
      <c r="BI47" s="937"/>
      <c r="BJ47" s="209" t="s">
        <v>1909</v>
      </c>
      <c r="BK47" s="937">
        <f>基本情報入力!$D$3</f>
        <v>0</v>
      </c>
      <c r="BL47" s="937"/>
      <c r="BM47" s="937"/>
      <c r="BN47" s="938"/>
      <c r="BT47" s="200"/>
    </row>
    <row r="48" spans="1:72" s="194" customFormat="1" ht="27" customHeight="1">
      <c r="A48" s="930" t="s">
        <v>1910</v>
      </c>
      <c r="B48" s="931"/>
      <c r="C48" s="931"/>
      <c r="D48" s="210"/>
      <c r="E48" s="892" t="str">
        <f>基本情報入力!$B$6</f>
        <v/>
      </c>
      <c r="F48" s="892"/>
      <c r="G48" s="892"/>
      <c r="H48" s="892"/>
      <c r="I48" s="892"/>
      <c r="J48" s="892"/>
      <c r="K48" s="892"/>
      <c r="L48" s="892"/>
      <c r="M48" s="892"/>
      <c r="N48" s="892"/>
      <c r="O48" s="892"/>
      <c r="P48" s="892"/>
      <c r="Q48" s="892"/>
      <c r="R48" s="892"/>
      <c r="S48" s="892"/>
      <c r="T48" s="892"/>
      <c r="U48" s="892"/>
      <c r="V48" s="892"/>
      <c r="W48" s="892"/>
      <c r="X48" s="892"/>
      <c r="Y48" s="892"/>
      <c r="Z48" s="892"/>
      <c r="AA48" s="892"/>
      <c r="AB48" s="892"/>
      <c r="AC48" s="892"/>
      <c r="AD48" s="211"/>
      <c r="AE48" s="206"/>
      <c r="AF48" s="206"/>
      <c r="AG48" s="916" t="s">
        <v>1911</v>
      </c>
      <c r="AH48" s="916"/>
      <c r="AI48" s="916"/>
      <c r="AJ48" s="916"/>
      <c r="AK48" s="932">
        <f>基本情報入力!$B$7</f>
        <v>0</v>
      </c>
      <c r="AL48" s="932"/>
      <c r="AM48" s="932"/>
      <c r="AN48" s="932"/>
      <c r="AO48" s="212" t="s">
        <v>1912</v>
      </c>
      <c r="AP48" s="895">
        <f>基本情報入力!$C$7</f>
        <v>0</v>
      </c>
      <c r="AQ48" s="895"/>
      <c r="AR48" s="895"/>
      <c r="AS48" s="213" t="s">
        <v>1913</v>
      </c>
      <c r="AT48" s="917">
        <f>基本情報入力!$D$7</f>
        <v>0</v>
      </c>
      <c r="AU48" s="917"/>
      <c r="AV48" s="917"/>
      <c r="AW48" s="208"/>
      <c r="AX48" s="916" t="s">
        <v>1914</v>
      </c>
      <c r="AY48" s="916"/>
      <c r="AZ48" s="916"/>
      <c r="BA48" s="916"/>
      <c r="BB48" s="916"/>
      <c r="BC48" s="875">
        <f>基本情報入力!$B$12</f>
        <v>0</v>
      </c>
      <c r="BD48" s="875"/>
      <c r="BE48" s="875"/>
      <c r="BF48" s="875"/>
      <c r="BG48" s="875"/>
      <c r="BH48" s="875"/>
      <c r="BI48" s="875"/>
      <c r="BJ48" s="875"/>
      <c r="BK48" s="875"/>
      <c r="BL48" s="875"/>
      <c r="BM48" s="875"/>
      <c r="BN48" s="876"/>
      <c r="BT48" s="200"/>
    </row>
    <row r="49" spans="1:72" s="194" customFormat="1" ht="15.75" customHeight="1">
      <c r="A49" s="918" t="s">
        <v>19</v>
      </c>
      <c r="B49" s="919"/>
      <c r="C49" s="922" t="s">
        <v>20</v>
      </c>
      <c r="D49" s="923"/>
      <c r="E49" s="923"/>
      <c r="F49" s="923"/>
      <c r="G49" s="923"/>
      <c r="H49" s="923"/>
      <c r="I49" s="923"/>
      <c r="J49" s="924"/>
      <c r="K49" s="922" t="s">
        <v>1879</v>
      </c>
      <c r="L49" s="924"/>
      <c r="M49" s="922" t="s">
        <v>1880</v>
      </c>
      <c r="N49" s="923"/>
      <c r="O49" s="923"/>
      <c r="P49" s="923"/>
      <c r="Q49" s="923"/>
      <c r="R49" s="923"/>
      <c r="S49" s="922" t="s">
        <v>21</v>
      </c>
      <c r="T49" s="924"/>
      <c r="U49" s="926" t="s">
        <v>1915</v>
      </c>
      <c r="V49" s="927"/>
      <c r="W49" s="928"/>
      <c r="X49" s="926" t="s">
        <v>1916</v>
      </c>
      <c r="Y49" s="927"/>
      <c r="Z49" s="927"/>
      <c r="AA49" s="927"/>
      <c r="AB49" s="927"/>
      <c r="AC49" s="927"/>
      <c r="AD49" s="929" t="s">
        <v>1917</v>
      </c>
      <c r="AE49" s="929"/>
      <c r="AF49" s="929"/>
      <c r="AG49" s="929"/>
      <c r="AH49" s="929"/>
      <c r="AI49" s="929"/>
      <c r="AJ49" s="929"/>
      <c r="AK49" s="929"/>
      <c r="AL49" s="900" t="s">
        <v>1918</v>
      </c>
      <c r="AM49" s="901"/>
      <c r="AN49" s="901"/>
      <c r="AO49" s="901"/>
      <c r="AP49" s="901"/>
      <c r="AQ49" s="900" t="s">
        <v>1919</v>
      </c>
      <c r="AR49" s="901"/>
      <c r="AS49" s="902"/>
      <c r="AT49" s="900" t="s">
        <v>1920</v>
      </c>
      <c r="AU49" s="901"/>
      <c r="AV49" s="901"/>
      <c r="AW49" s="901"/>
      <c r="AX49" s="901"/>
      <c r="AY49" s="901"/>
      <c r="AZ49" s="901"/>
      <c r="BA49" s="901"/>
      <c r="BB49" s="901"/>
      <c r="BC49" s="901"/>
      <c r="BD49" s="901"/>
      <c r="BE49" s="902"/>
      <c r="BF49" s="900" t="s">
        <v>1921</v>
      </c>
      <c r="BG49" s="901"/>
      <c r="BH49" s="901"/>
      <c r="BI49" s="901"/>
      <c r="BJ49" s="901"/>
      <c r="BK49" s="901"/>
      <c r="BL49" s="901"/>
      <c r="BM49" s="901"/>
      <c r="BN49" s="902"/>
      <c r="BT49" s="200"/>
    </row>
    <row r="50" spans="1:72" s="194" customFormat="1" ht="15.75" customHeight="1">
      <c r="A50" s="920"/>
      <c r="B50" s="921"/>
      <c r="C50" s="925"/>
      <c r="D50" s="912"/>
      <c r="E50" s="912"/>
      <c r="F50" s="912"/>
      <c r="G50" s="912"/>
      <c r="H50" s="912"/>
      <c r="I50" s="912"/>
      <c r="J50" s="911"/>
      <c r="K50" s="925"/>
      <c r="L50" s="911"/>
      <c r="M50" s="925"/>
      <c r="N50" s="912"/>
      <c r="O50" s="912"/>
      <c r="P50" s="912"/>
      <c r="Q50" s="912"/>
      <c r="R50" s="912"/>
      <c r="S50" s="925"/>
      <c r="T50" s="911"/>
      <c r="U50" s="909" t="s">
        <v>1922</v>
      </c>
      <c r="V50" s="910"/>
      <c r="W50" s="911"/>
      <c r="X50" s="909" t="s">
        <v>1923</v>
      </c>
      <c r="Y50" s="912"/>
      <c r="Z50" s="912"/>
      <c r="AA50" s="912"/>
      <c r="AB50" s="912"/>
      <c r="AC50" s="911"/>
      <c r="AD50" s="913" t="s">
        <v>1924</v>
      </c>
      <c r="AE50" s="914"/>
      <c r="AF50" s="914"/>
      <c r="AG50" s="914"/>
      <c r="AH50" s="914"/>
      <c r="AI50" s="914"/>
      <c r="AJ50" s="914"/>
      <c r="AK50" s="915"/>
      <c r="AL50" s="903"/>
      <c r="AM50" s="904"/>
      <c r="AN50" s="904"/>
      <c r="AO50" s="904"/>
      <c r="AP50" s="904"/>
      <c r="AQ50" s="903"/>
      <c r="AR50" s="904"/>
      <c r="AS50" s="905"/>
      <c r="AT50" s="903"/>
      <c r="AU50" s="904"/>
      <c r="AV50" s="904"/>
      <c r="AW50" s="904"/>
      <c r="AX50" s="904"/>
      <c r="AY50" s="904"/>
      <c r="AZ50" s="904"/>
      <c r="BA50" s="904"/>
      <c r="BB50" s="904"/>
      <c r="BC50" s="904"/>
      <c r="BD50" s="904"/>
      <c r="BE50" s="905"/>
      <c r="BF50" s="906"/>
      <c r="BG50" s="907"/>
      <c r="BH50" s="907"/>
      <c r="BI50" s="907"/>
      <c r="BJ50" s="907"/>
      <c r="BK50" s="907"/>
      <c r="BL50" s="907"/>
      <c r="BM50" s="907"/>
      <c r="BN50" s="908"/>
      <c r="BT50" s="200"/>
    </row>
    <row r="51" spans="1:72" s="194" customFormat="1" ht="27" customHeight="1">
      <c r="A51" s="890" t="str">
        <f>IF(AF$1+BT43&lt;=AK$1,AF$1+BT43,"")</f>
        <v/>
      </c>
      <c r="B51" s="891"/>
      <c r="C51" s="215" t="str">
        <f>IF($A51="","",VLOOKUP($A51,生徒情報入力!$A$9:$AA$158,4))</f>
        <v/>
      </c>
      <c r="D51" s="892" t="str">
        <f>IF($A51="","",VLOOKUP($A51,生徒情報入力!$A$9:$AA$158,5))</f>
        <v/>
      </c>
      <c r="E51" s="892"/>
      <c r="F51" s="892"/>
      <c r="G51" s="892"/>
      <c r="H51" s="892"/>
      <c r="I51" s="892"/>
      <c r="J51" s="893"/>
      <c r="K51" s="234" t="str">
        <f>IF($A51="","",VLOOKUP($A51,生徒情報入力!$A$9:$AA$158,6))</f>
        <v/>
      </c>
      <c r="L51" s="235"/>
      <c r="M51" s="223" t="str">
        <f>IF($A51="","",VLOOKUP($A51,生徒情報入力!$A$9:$AA$158,7))</f>
        <v/>
      </c>
      <c r="N51" s="224" t="str">
        <f>IF($A51="","",VLOOKUP($A51,生徒情報入力!$A$9:$AA$158,8))</f>
        <v/>
      </c>
      <c r="O51" s="224" t="s">
        <v>6</v>
      </c>
      <c r="P51" s="224" t="str">
        <f>IF($A51="","",VLOOKUP($A51,生徒情報入力!$A$9:$AA$158,9))</f>
        <v/>
      </c>
      <c r="Q51" s="224" t="s">
        <v>6</v>
      </c>
      <c r="R51" s="224" t="str">
        <f>IF($A51="","",VLOOKUP($A51,生徒情報入力!$A$9:$AA$158,10))</f>
        <v/>
      </c>
      <c r="S51" s="894" t="str">
        <f>IF($A51="","",VLOOKUP($A51,生徒情報入力!$A$9:$AA$158,11))</f>
        <v/>
      </c>
      <c r="T51" s="941"/>
      <c r="U51" s="234" t="str">
        <f>IF($A51="","",VLOOKUP($A51,生徒情報入力!$A$9:$AA$158,12))</f>
        <v/>
      </c>
      <c r="V51" s="236"/>
      <c r="W51" s="235"/>
      <c r="X51" s="223" t="str">
        <f>IF($A51="","",VLOOKUP($A51,生徒情報入力!$A$9:$AA$158,13))</f>
        <v/>
      </c>
      <c r="Y51" s="224" t="str">
        <f>IF($A51="","",VLOOKUP($A51,生徒情報入力!$A$9:$AA$158,14))</f>
        <v/>
      </c>
      <c r="Z51" s="225" t="s">
        <v>6</v>
      </c>
      <c r="AA51" s="224" t="str">
        <f>IF($A51="","",VLOOKUP($A51,生徒情報入力!$A$9:$AA$158,15))</f>
        <v/>
      </c>
      <c r="AB51" s="224" t="s">
        <v>6</v>
      </c>
      <c r="AC51" s="226" t="str">
        <f>IF($A51="","",VLOOKUP($A51,生徒情報入力!$A$9:$AA$158,16))</f>
        <v/>
      </c>
      <c r="AD51" s="896" t="str">
        <f>IF($A51="","",VLOOKUP($A51,生徒情報入力!$A$9:$AA$158,17))</f>
        <v/>
      </c>
      <c r="AE51" s="897"/>
      <c r="AF51" s="227"/>
      <c r="AG51" s="898" t="str">
        <f>IF($A51="","",VLOOKUP($A51,生徒情報入力!$A$9:$AA$158,19))</f>
        <v/>
      </c>
      <c r="AH51" s="898"/>
      <c r="AI51" s="898"/>
      <c r="AJ51" s="898"/>
      <c r="AK51" s="899"/>
      <c r="AL51" s="894" t="str">
        <f>IF($A51="","",VLOOKUP($A51,生徒情報入力!$A$9:$AA$158,20))</f>
        <v/>
      </c>
      <c r="AM51" s="895"/>
      <c r="AN51" s="895"/>
      <c r="AO51" s="895"/>
      <c r="AP51" s="895"/>
      <c r="AQ51" s="874" t="str">
        <f>IF($A51="","",VLOOKUP($A51,生徒情報入力!$A$9:$AA$158,21))</f>
        <v/>
      </c>
      <c r="AR51" s="875"/>
      <c r="AS51" s="876"/>
      <c r="AT51" s="877" t="str">
        <f>IF($A51="","",VLOOKUP($A51,生徒情報入力!$A$9:$AA$158,22))</f>
        <v/>
      </c>
      <c r="AU51" s="878"/>
      <c r="AV51" s="878"/>
      <c r="AW51" s="878"/>
      <c r="AX51" s="878"/>
      <c r="AY51" s="878"/>
      <c r="AZ51" s="878"/>
      <c r="BA51" s="878"/>
      <c r="BB51" s="878"/>
      <c r="BC51" s="878"/>
      <c r="BD51" s="878"/>
      <c r="BE51" s="879"/>
      <c r="BF51" s="880" t="str">
        <f>IF($A51="","",VLOOKUP($A51,生徒情報入力!$A$9:$AA$158,23))</f>
        <v/>
      </c>
      <c r="BG51" s="881"/>
      <c r="BH51" s="228" t="s">
        <v>1872</v>
      </c>
      <c r="BI51" s="882" t="str">
        <f>IF($A51="","",VLOOKUP($A51,生徒情報入力!$A$9:$AA$158,25))</f>
        <v/>
      </c>
      <c r="BJ51" s="882"/>
      <c r="BK51" s="229" t="s">
        <v>1873</v>
      </c>
      <c r="BL51" s="883" t="str">
        <f>IF($A51="","",VLOOKUP($A51,生徒情報入力!$A$9:$AA$158,27))</f>
        <v/>
      </c>
      <c r="BM51" s="884"/>
      <c r="BN51" s="230"/>
      <c r="BT51" s="200">
        <v>31</v>
      </c>
    </row>
    <row r="52" spans="1:72" s="194" customFormat="1" ht="27" customHeight="1">
      <c r="A52" s="890" t="str">
        <f t="shared" ref="A52:A65" si="2">IF(AF$1+BT51&lt;=AK$1,AF$1+BT51,"")</f>
        <v/>
      </c>
      <c r="B52" s="891"/>
      <c r="C52" s="215" t="str">
        <f>IF($A52="","",VLOOKUP($A52,生徒情報入力!$A$9:$AA$158,4))</f>
        <v/>
      </c>
      <c r="D52" s="892" t="str">
        <f>IF($A52="","",VLOOKUP($A52,生徒情報入力!$A$9:$AA$158,5))</f>
        <v/>
      </c>
      <c r="E52" s="892"/>
      <c r="F52" s="892"/>
      <c r="G52" s="892"/>
      <c r="H52" s="892"/>
      <c r="I52" s="892"/>
      <c r="J52" s="893"/>
      <c r="K52" s="234" t="str">
        <f>IF($A52="","",VLOOKUP($A52,生徒情報入力!$A$9:$AA$158,6))</f>
        <v/>
      </c>
      <c r="L52" s="235"/>
      <c r="M52" s="223" t="str">
        <f>IF($A52="","",VLOOKUP($A52,生徒情報入力!$A$9:$AA$158,7))</f>
        <v/>
      </c>
      <c r="N52" s="224" t="str">
        <f>IF($A52="","",VLOOKUP($A52,生徒情報入力!$A$9:$AA$158,8))</f>
        <v/>
      </c>
      <c r="O52" s="224" t="s">
        <v>6</v>
      </c>
      <c r="P52" s="224" t="str">
        <f>IF($A52="","",VLOOKUP($A52,生徒情報入力!$A$9:$AA$158,9))</f>
        <v/>
      </c>
      <c r="Q52" s="224" t="s">
        <v>6</v>
      </c>
      <c r="R52" s="224" t="str">
        <f>IF($A52="","",VLOOKUP($A52,生徒情報入力!$A$9:$AA$158,10))</f>
        <v/>
      </c>
      <c r="S52" s="894" t="str">
        <f>IF($A52="","",VLOOKUP($A52,生徒情報入力!$A$9:$AA$158,11))</f>
        <v/>
      </c>
      <c r="T52" s="941"/>
      <c r="U52" s="234" t="str">
        <f>IF($A52="","",VLOOKUP($A52,生徒情報入力!$A$9:$AA$158,12))</f>
        <v/>
      </c>
      <c r="V52" s="236"/>
      <c r="W52" s="235"/>
      <c r="X52" s="223" t="str">
        <f>IF($A52="","",VLOOKUP($A52,生徒情報入力!$A$9:$AA$158,13))</f>
        <v/>
      </c>
      <c r="Y52" s="224" t="str">
        <f>IF($A52="","",VLOOKUP($A52,生徒情報入力!$A$9:$AA$158,14))</f>
        <v/>
      </c>
      <c r="Z52" s="225" t="s">
        <v>6</v>
      </c>
      <c r="AA52" s="224" t="str">
        <f>IF($A52="","",VLOOKUP($A52,生徒情報入力!$A$9:$AA$158,15))</f>
        <v/>
      </c>
      <c r="AB52" s="224" t="s">
        <v>6</v>
      </c>
      <c r="AC52" s="226" t="str">
        <f>IF($A52="","",VLOOKUP($A52,生徒情報入力!$A$9:$AA$158,16))</f>
        <v/>
      </c>
      <c r="AD52" s="896" t="str">
        <f>IF($A52="","",VLOOKUP($A52,生徒情報入力!$A$9:$AA$158,17))</f>
        <v/>
      </c>
      <c r="AE52" s="897"/>
      <c r="AF52" s="227"/>
      <c r="AG52" s="898" t="str">
        <f>IF($A52="","",VLOOKUP($A52,生徒情報入力!$A$9:$AA$158,19))</f>
        <v/>
      </c>
      <c r="AH52" s="898"/>
      <c r="AI52" s="898"/>
      <c r="AJ52" s="898"/>
      <c r="AK52" s="899"/>
      <c r="AL52" s="894" t="str">
        <f>IF($A52="","",VLOOKUP($A52,生徒情報入力!$A$9:$AA$158,20))</f>
        <v/>
      </c>
      <c r="AM52" s="895"/>
      <c r="AN52" s="895"/>
      <c r="AO52" s="895"/>
      <c r="AP52" s="895"/>
      <c r="AQ52" s="874" t="str">
        <f>IF($A52="","",VLOOKUP($A52,生徒情報入力!$A$9:$AA$158,21))</f>
        <v/>
      </c>
      <c r="AR52" s="875"/>
      <c r="AS52" s="876"/>
      <c r="AT52" s="877" t="str">
        <f>IF($A52="","",VLOOKUP($A52,生徒情報入力!$A$9:$AA$158,22))</f>
        <v/>
      </c>
      <c r="AU52" s="878"/>
      <c r="AV52" s="878"/>
      <c r="AW52" s="878"/>
      <c r="AX52" s="878"/>
      <c r="AY52" s="878"/>
      <c r="AZ52" s="878"/>
      <c r="BA52" s="878"/>
      <c r="BB52" s="878"/>
      <c r="BC52" s="878"/>
      <c r="BD52" s="878"/>
      <c r="BE52" s="879"/>
      <c r="BF52" s="880" t="str">
        <f>IF($A52="","",VLOOKUP($A52,生徒情報入力!$A$9:$AA$158,23))</f>
        <v/>
      </c>
      <c r="BG52" s="881"/>
      <c r="BH52" s="228" t="s">
        <v>1872</v>
      </c>
      <c r="BI52" s="882" t="str">
        <f>IF($A52="","",VLOOKUP($A52,生徒情報入力!$A$9:$AA$158,25))</f>
        <v/>
      </c>
      <c r="BJ52" s="882"/>
      <c r="BK52" s="229" t="s">
        <v>1873</v>
      </c>
      <c r="BL52" s="883" t="str">
        <f>IF($A52="","",VLOOKUP($A52,生徒情報入力!$A$9:$AA$158,27))</f>
        <v/>
      </c>
      <c r="BM52" s="884"/>
      <c r="BN52" s="230"/>
      <c r="BT52" s="200">
        <v>32</v>
      </c>
    </row>
    <row r="53" spans="1:72" s="194" customFormat="1" ht="27" customHeight="1">
      <c r="A53" s="890" t="str">
        <f t="shared" si="2"/>
        <v/>
      </c>
      <c r="B53" s="891"/>
      <c r="C53" s="215" t="str">
        <f>IF($A53="","",VLOOKUP($A53,生徒情報入力!$A$9:$AA$158,4))</f>
        <v/>
      </c>
      <c r="D53" s="892" t="str">
        <f>IF($A53="","",VLOOKUP($A53,生徒情報入力!$A$9:$AA$158,5))</f>
        <v/>
      </c>
      <c r="E53" s="892"/>
      <c r="F53" s="892"/>
      <c r="G53" s="892"/>
      <c r="H53" s="892"/>
      <c r="I53" s="892"/>
      <c r="J53" s="893"/>
      <c r="K53" s="234" t="str">
        <f>IF($A53="","",VLOOKUP($A53,生徒情報入力!$A$9:$AA$158,6))</f>
        <v/>
      </c>
      <c r="L53" s="235"/>
      <c r="M53" s="223" t="str">
        <f>IF($A53="","",VLOOKUP($A53,生徒情報入力!$A$9:$AA$158,7))</f>
        <v/>
      </c>
      <c r="N53" s="224" t="str">
        <f>IF($A53="","",VLOOKUP($A53,生徒情報入力!$A$9:$AA$158,8))</f>
        <v/>
      </c>
      <c r="O53" s="224" t="s">
        <v>6</v>
      </c>
      <c r="P53" s="224" t="str">
        <f>IF($A53="","",VLOOKUP($A53,生徒情報入力!$A$9:$AA$158,9))</f>
        <v/>
      </c>
      <c r="Q53" s="224" t="s">
        <v>6</v>
      </c>
      <c r="R53" s="224" t="str">
        <f>IF($A53="","",VLOOKUP($A53,生徒情報入力!$A$9:$AA$158,10))</f>
        <v/>
      </c>
      <c r="S53" s="894" t="str">
        <f>IF($A53="","",VLOOKUP($A53,生徒情報入力!$A$9:$AA$158,11))</f>
        <v/>
      </c>
      <c r="T53" s="941"/>
      <c r="U53" s="234" t="str">
        <f>IF($A53="","",VLOOKUP($A53,生徒情報入力!$A$9:$AA$158,12))</f>
        <v/>
      </c>
      <c r="V53" s="236"/>
      <c r="W53" s="235"/>
      <c r="X53" s="223" t="str">
        <f>IF($A53="","",VLOOKUP($A53,生徒情報入力!$A$9:$AA$158,13))</f>
        <v/>
      </c>
      <c r="Y53" s="224" t="str">
        <f>IF($A53="","",VLOOKUP($A53,生徒情報入力!$A$9:$AA$158,14))</f>
        <v/>
      </c>
      <c r="Z53" s="225" t="s">
        <v>6</v>
      </c>
      <c r="AA53" s="224" t="str">
        <f>IF($A53="","",VLOOKUP($A53,生徒情報入力!$A$9:$AA$158,15))</f>
        <v/>
      </c>
      <c r="AB53" s="224" t="s">
        <v>6</v>
      </c>
      <c r="AC53" s="226" t="str">
        <f>IF($A53="","",VLOOKUP($A53,生徒情報入力!$A$9:$AA$158,16))</f>
        <v/>
      </c>
      <c r="AD53" s="896" t="str">
        <f>IF($A53="","",VLOOKUP($A53,生徒情報入力!$A$9:$AA$158,17))</f>
        <v/>
      </c>
      <c r="AE53" s="897"/>
      <c r="AF53" s="227"/>
      <c r="AG53" s="898" t="str">
        <f>IF($A53="","",VLOOKUP($A53,生徒情報入力!$A$9:$AA$158,19))</f>
        <v/>
      </c>
      <c r="AH53" s="898"/>
      <c r="AI53" s="898"/>
      <c r="AJ53" s="898"/>
      <c r="AK53" s="899"/>
      <c r="AL53" s="894" t="str">
        <f>IF($A53="","",VLOOKUP($A53,生徒情報入力!$A$9:$AA$158,20))</f>
        <v/>
      </c>
      <c r="AM53" s="895"/>
      <c r="AN53" s="895"/>
      <c r="AO53" s="895"/>
      <c r="AP53" s="895"/>
      <c r="AQ53" s="874" t="str">
        <f>IF($A53="","",VLOOKUP($A53,生徒情報入力!$A$9:$AA$158,21))</f>
        <v/>
      </c>
      <c r="AR53" s="875"/>
      <c r="AS53" s="876"/>
      <c r="AT53" s="877" t="str">
        <f>IF($A53="","",VLOOKUP($A53,生徒情報入力!$A$9:$AA$158,22))</f>
        <v/>
      </c>
      <c r="AU53" s="878"/>
      <c r="AV53" s="878"/>
      <c r="AW53" s="878"/>
      <c r="AX53" s="878"/>
      <c r="AY53" s="878"/>
      <c r="AZ53" s="878"/>
      <c r="BA53" s="878"/>
      <c r="BB53" s="878"/>
      <c r="BC53" s="878"/>
      <c r="BD53" s="878"/>
      <c r="BE53" s="879"/>
      <c r="BF53" s="880" t="str">
        <f>IF($A53="","",VLOOKUP($A53,生徒情報入力!$A$9:$AA$158,23))</f>
        <v/>
      </c>
      <c r="BG53" s="881"/>
      <c r="BH53" s="228" t="s">
        <v>1872</v>
      </c>
      <c r="BI53" s="882" t="str">
        <f>IF($A53="","",VLOOKUP($A53,生徒情報入力!$A$9:$AA$158,25))</f>
        <v/>
      </c>
      <c r="BJ53" s="882"/>
      <c r="BK53" s="229" t="s">
        <v>1873</v>
      </c>
      <c r="BL53" s="883" t="str">
        <f>IF($A53="","",VLOOKUP($A53,生徒情報入力!$A$9:$AA$158,27))</f>
        <v/>
      </c>
      <c r="BM53" s="884"/>
      <c r="BN53" s="230"/>
      <c r="BT53" s="200">
        <v>33</v>
      </c>
    </row>
    <row r="54" spans="1:72" s="194" customFormat="1" ht="27" customHeight="1">
      <c r="A54" s="890" t="str">
        <f t="shared" si="2"/>
        <v/>
      </c>
      <c r="B54" s="891"/>
      <c r="C54" s="215" t="str">
        <f>IF($A54="","",VLOOKUP($A54,生徒情報入力!$A$9:$AA$158,4))</f>
        <v/>
      </c>
      <c r="D54" s="892" t="str">
        <f>IF($A54="","",VLOOKUP($A54,生徒情報入力!$A$9:$AA$158,5))</f>
        <v/>
      </c>
      <c r="E54" s="892"/>
      <c r="F54" s="892"/>
      <c r="G54" s="892"/>
      <c r="H54" s="892"/>
      <c r="I54" s="892"/>
      <c r="J54" s="893"/>
      <c r="K54" s="234" t="str">
        <f>IF($A54="","",VLOOKUP($A54,生徒情報入力!$A$9:$AA$158,6))</f>
        <v/>
      </c>
      <c r="L54" s="235"/>
      <c r="M54" s="223" t="str">
        <f>IF($A54="","",VLOOKUP($A54,生徒情報入力!$A$9:$AA$158,7))</f>
        <v/>
      </c>
      <c r="N54" s="224" t="str">
        <f>IF($A54="","",VLOOKUP($A54,生徒情報入力!$A$9:$AA$158,8))</f>
        <v/>
      </c>
      <c r="O54" s="224" t="s">
        <v>6</v>
      </c>
      <c r="P54" s="224" t="str">
        <f>IF($A54="","",VLOOKUP($A54,生徒情報入力!$A$9:$AA$158,9))</f>
        <v/>
      </c>
      <c r="Q54" s="224" t="s">
        <v>6</v>
      </c>
      <c r="R54" s="224" t="str">
        <f>IF($A54="","",VLOOKUP($A54,生徒情報入力!$A$9:$AA$158,10))</f>
        <v/>
      </c>
      <c r="S54" s="894" t="str">
        <f>IF($A54="","",VLOOKUP($A54,生徒情報入力!$A$9:$AA$158,11))</f>
        <v/>
      </c>
      <c r="T54" s="941"/>
      <c r="U54" s="234" t="str">
        <f>IF($A54="","",VLOOKUP($A54,生徒情報入力!$A$9:$AA$158,12))</f>
        <v/>
      </c>
      <c r="V54" s="236"/>
      <c r="W54" s="235"/>
      <c r="X54" s="223" t="str">
        <f>IF($A54="","",VLOOKUP($A54,生徒情報入力!$A$9:$AA$158,13))</f>
        <v/>
      </c>
      <c r="Y54" s="224" t="str">
        <f>IF($A54="","",VLOOKUP($A54,生徒情報入力!$A$9:$AA$158,14))</f>
        <v/>
      </c>
      <c r="Z54" s="225" t="s">
        <v>6</v>
      </c>
      <c r="AA54" s="224" t="str">
        <f>IF($A54="","",VLOOKUP($A54,生徒情報入力!$A$9:$AA$158,15))</f>
        <v/>
      </c>
      <c r="AB54" s="224" t="s">
        <v>6</v>
      </c>
      <c r="AC54" s="226" t="str">
        <f>IF($A54="","",VLOOKUP($A54,生徒情報入力!$A$9:$AA$158,16))</f>
        <v/>
      </c>
      <c r="AD54" s="896" t="str">
        <f>IF($A54="","",VLOOKUP($A54,生徒情報入力!$A$9:$AA$158,17))</f>
        <v/>
      </c>
      <c r="AE54" s="897"/>
      <c r="AF54" s="227"/>
      <c r="AG54" s="898" t="str">
        <f>IF($A54="","",VLOOKUP($A54,生徒情報入力!$A$9:$AA$158,19))</f>
        <v/>
      </c>
      <c r="AH54" s="898"/>
      <c r="AI54" s="898"/>
      <c r="AJ54" s="898"/>
      <c r="AK54" s="899"/>
      <c r="AL54" s="894" t="str">
        <f>IF($A54="","",VLOOKUP($A54,生徒情報入力!$A$9:$AA$158,20))</f>
        <v/>
      </c>
      <c r="AM54" s="895"/>
      <c r="AN54" s="895"/>
      <c r="AO54" s="895"/>
      <c r="AP54" s="895"/>
      <c r="AQ54" s="874" t="str">
        <f>IF($A54="","",VLOOKUP($A54,生徒情報入力!$A$9:$AA$158,21))</f>
        <v/>
      </c>
      <c r="AR54" s="875"/>
      <c r="AS54" s="876"/>
      <c r="AT54" s="877" t="str">
        <f>IF($A54="","",VLOOKUP($A54,生徒情報入力!$A$9:$AA$158,22))</f>
        <v/>
      </c>
      <c r="AU54" s="878"/>
      <c r="AV54" s="878"/>
      <c r="AW54" s="878"/>
      <c r="AX54" s="878"/>
      <c r="AY54" s="878"/>
      <c r="AZ54" s="878"/>
      <c r="BA54" s="878"/>
      <c r="BB54" s="878"/>
      <c r="BC54" s="878"/>
      <c r="BD54" s="878"/>
      <c r="BE54" s="879"/>
      <c r="BF54" s="880" t="str">
        <f>IF($A54="","",VLOOKUP($A54,生徒情報入力!$A$9:$AA$158,23))</f>
        <v/>
      </c>
      <c r="BG54" s="881"/>
      <c r="BH54" s="228" t="s">
        <v>1872</v>
      </c>
      <c r="BI54" s="882" t="str">
        <f>IF($A54="","",VLOOKUP($A54,生徒情報入力!$A$9:$AA$158,25))</f>
        <v/>
      </c>
      <c r="BJ54" s="882"/>
      <c r="BK54" s="229" t="s">
        <v>1873</v>
      </c>
      <c r="BL54" s="883" t="str">
        <f>IF($A54="","",VLOOKUP($A54,生徒情報入力!$A$9:$AA$158,27))</f>
        <v/>
      </c>
      <c r="BM54" s="884"/>
      <c r="BN54" s="230"/>
      <c r="BT54" s="200">
        <v>34</v>
      </c>
    </row>
    <row r="55" spans="1:72" s="194" customFormat="1" ht="27" customHeight="1">
      <c r="A55" s="890" t="str">
        <f t="shared" si="2"/>
        <v/>
      </c>
      <c r="B55" s="891"/>
      <c r="C55" s="215" t="str">
        <f>IF($A55="","",VLOOKUP($A55,生徒情報入力!$A$9:$AA$158,4))</f>
        <v/>
      </c>
      <c r="D55" s="892" t="str">
        <f>IF($A55="","",VLOOKUP($A55,生徒情報入力!$A$9:$AA$158,5))</f>
        <v/>
      </c>
      <c r="E55" s="892"/>
      <c r="F55" s="892"/>
      <c r="G55" s="892"/>
      <c r="H55" s="892"/>
      <c r="I55" s="892"/>
      <c r="J55" s="893"/>
      <c r="K55" s="234" t="str">
        <f>IF($A55="","",VLOOKUP($A55,生徒情報入力!$A$9:$AA$158,6))</f>
        <v/>
      </c>
      <c r="L55" s="235"/>
      <c r="M55" s="223" t="str">
        <f>IF($A55="","",VLOOKUP($A55,生徒情報入力!$A$9:$AA$158,7))</f>
        <v/>
      </c>
      <c r="N55" s="224" t="str">
        <f>IF($A55="","",VLOOKUP($A55,生徒情報入力!$A$9:$AA$158,8))</f>
        <v/>
      </c>
      <c r="O55" s="224" t="s">
        <v>6</v>
      </c>
      <c r="P55" s="224" t="str">
        <f>IF($A55="","",VLOOKUP($A55,生徒情報入力!$A$9:$AA$158,9))</f>
        <v/>
      </c>
      <c r="Q55" s="224" t="s">
        <v>6</v>
      </c>
      <c r="R55" s="224" t="str">
        <f>IF($A55="","",VLOOKUP($A55,生徒情報入力!$A$9:$AA$158,10))</f>
        <v/>
      </c>
      <c r="S55" s="894" t="str">
        <f>IF($A55="","",VLOOKUP($A55,生徒情報入力!$A$9:$AA$158,11))</f>
        <v/>
      </c>
      <c r="T55" s="941"/>
      <c r="U55" s="234" t="str">
        <f>IF($A55="","",VLOOKUP($A55,生徒情報入力!$A$9:$AA$158,12))</f>
        <v/>
      </c>
      <c r="V55" s="236"/>
      <c r="W55" s="235"/>
      <c r="X55" s="223" t="str">
        <f>IF($A55="","",VLOOKUP($A55,生徒情報入力!$A$9:$AA$158,13))</f>
        <v/>
      </c>
      <c r="Y55" s="224" t="str">
        <f>IF($A55="","",VLOOKUP($A55,生徒情報入力!$A$9:$AA$158,14))</f>
        <v/>
      </c>
      <c r="Z55" s="225" t="s">
        <v>6</v>
      </c>
      <c r="AA55" s="224" t="str">
        <f>IF($A55="","",VLOOKUP($A55,生徒情報入力!$A$9:$AA$158,15))</f>
        <v/>
      </c>
      <c r="AB55" s="224" t="s">
        <v>6</v>
      </c>
      <c r="AC55" s="226" t="str">
        <f>IF($A55="","",VLOOKUP($A55,生徒情報入力!$A$9:$AA$158,16))</f>
        <v/>
      </c>
      <c r="AD55" s="896" t="str">
        <f>IF($A55="","",VLOOKUP($A55,生徒情報入力!$A$9:$AA$158,17))</f>
        <v/>
      </c>
      <c r="AE55" s="897"/>
      <c r="AF55" s="227"/>
      <c r="AG55" s="898" t="str">
        <f>IF($A55="","",VLOOKUP($A55,生徒情報入力!$A$9:$AA$158,19))</f>
        <v/>
      </c>
      <c r="AH55" s="898"/>
      <c r="AI55" s="898"/>
      <c r="AJ55" s="898"/>
      <c r="AK55" s="899"/>
      <c r="AL55" s="894" t="str">
        <f>IF($A55="","",VLOOKUP($A55,生徒情報入力!$A$9:$AA$158,20))</f>
        <v/>
      </c>
      <c r="AM55" s="895"/>
      <c r="AN55" s="895"/>
      <c r="AO55" s="895"/>
      <c r="AP55" s="895"/>
      <c r="AQ55" s="874" t="str">
        <f>IF($A55="","",VLOOKUP($A55,生徒情報入力!$A$9:$AA$158,21))</f>
        <v/>
      </c>
      <c r="AR55" s="875"/>
      <c r="AS55" s="876"/>
      <c r="AT55" s="877" t="str">
        <f>IF($A55="","",VLOOKUP($A55,生徒情報入力!$A$9:$AA$158,22))</f>
        <v/>
      </c>
      <c r="AU55" s="878"/>
      <c r="AV55" s="878"/>
      <c r="AW55" s="878"/>
      <c r="AX55" s="878"/>
      <c r="AY55" s="878"/>
      <c r="AZ55" s="878"/>
      <c r="BA55" s="878"/>
      <c r="BB55" s="878"/>
      <c r="BC55" s="878"/>
      <c r="BD55" s="878"/>
      <c r="BE55" s="879"/>
      <c r="BF55" s="880" t="str">
        <f>IF($A55="","",VLOOKUP($A55,生徒情報入力!$A$9:$AA$158,23))</f>
        <v/>
      </c>
      <c r="BG55" s="881"/>
      <c r="BH55" s="228" t="s">
        <v>1872</v>
      </c>
      <c r="BI55" s="882" t="str">
        <f>IF($A55="","",VLOOKUP($A55,生徒情報入力!$A$9:$AA$158,25))</f>
        <v/>
      </c>
      <c r="BJ55" s="882"/>
      <c r="BK55" s="229" t="s">
        <v>1873</v>
      </c>
      <c r="BL55" s="883" t="str">
        <f>IF($A55="","",VLOOKUP($A55,生徒情報入力!$A$9:$AA$158,27))</f>
        <v/>
      </c>
      <c r="BM55" s="884"/>
      <c r="BN55" s="230"/>
      <c r="BT55" s="200">
        <v>35</v>
      </c>
    </row>
    <row r="56" spans="1:72" s="194" customFormat="1" ht="27" customHeight="1">
      <c r="A56" s="890" t="str">
        <f t="shared" si="2"/>
        <v/>
      </c>
      <c r="B56" s="891"/>
      <c r="C56" s="215" t="str">
        <f>IF($A56="","",VLOOKUP($A56,生徒情報入力!$A$9:$AA$158,4))</f>
        <v/>
      </c>
      <c r="D56" s="892" t="str">
        <f>IF($A56="","",VLOOKUP($A56,生徒情報入力!$A$9:$AA$158,5))</f>
        <v/>
      </c>
      <c r="E56" s="892"/>
      <c r="F56" s="892"/>
      <c r="G56" s="892"/>
      <c r="H56" s="892"/>
      <c r="I56" s="892"/>
      <c r="J56" s="893"/>
      <c r="K56" s="234" t="str">
        <f>IF($A56="","",VLOOKUP($A56,生徒情報入力!$A$9:$AA$158,6))</f>
        <v/>
      </c>
      <c r="L56" s="235"/>
      <c r="M56" s="223" t="str">
        <f>IF($A56="","",VLOOKUP($A56,生徒情報入力!$A$9:$AA$158,7))</f>
        <v/>
      </c>
      <c r="N56" s="224" t="str">
        <f>IF($A56="","",VLOOKUP($A56,生徒情報入力!$A$9:$AA$158,8))</f>
        <v/>
      </c>
      <c r="O56" s="224" t="s">
        <v>6</v>
      </c>
      <c r="P56" s="224" t="str">
        <f>IF($A56="","",VLOOKUP($A56,生徒情報入力!$A$9:$AA$158,9))</f>
        <v/>
      </c>
      <c r="Q56" s="224" t="s">
        <v>6</v>
      </c>
      <c r="R56" s="224" t="str">
        <f>IF($A56="","",VLOOKUP($A56,生徒情報入力!$A$9:$AA$158,10))</f>
        <v/>
      </c>
      <c r="S56" s="894" t="str">
        <f>IF($A56="","",VLOOKUP($A56,生徒情報入力!$A$9:$AA$158,11))</f>
        <v/>
      </c>
      <c r="T56" s="941"/>
      <c r="U56" s="234" t="str">
        <f>IF($A56="","",VLOOKUP($A56,生徒情報入力!$A$9:$AA$158,12))</f>
        <v/>
      </c>
      <c r="V56" s="236"/>
      <c r="W56" s="235"/>
      <c r="X56" s="223" t="str">
        <f>IF($A56="","",VLOOKUP($A56,生徒情報入力!$A$9:$AA$158,13))</f>
        <v/>
      </c>
      <c r="Y56" s="224" t="str">
        <f>IF($A56="","",VLOOKUP($A56,生徒情報入力!$A$9:$AA$158,14))</f>
        <v/>
      </c>
      <c r="Z56" s="225" t="s">
        <v>6</v>
      </c>
      <c r="AA56" s="224" t="str">
        <f>IF($A56="","",VLOOKUP($A56,生徒情報入力!$A$9:$AA$158,15))</f>
        <v/>
      </c>
      <c r="AB56" s="224" t="s">
        <v>6</v>
      </c>
      <c r="AC56" s="226" t="str">
        <f>IF($A56="","",VLOOKUP($A56,生徒情報入力!$A$9:$AA$158,16))</f>
        <v/>
      </c>
      <c r="AD56" s="896" t="str">
        <f>IF($A56="","",VLOOKUP($A56,生徒情報入力!$A$9:$AA$158,17))</f>
        <v/>
      </c>
      <c r="AE56" s="897"/>
      <c r="AF56" s="227"/>
      <c r="AG56" s="898" t="str">
        <f>IF($A56="","",VLOOKUP($A56,生徒情報入力!$A$9:$AA$158,19))</f>
        <v/>
      </c>
      <c r="AH56" s="898"/>
      <c r="AI56" s="898"/>
      <c r="AJ56" s="898"/>
      <c r="AK56" s="899"/>
      <c r="AL56" s="894" t="str">
        <f>IF($A56="","",VLOOKUP($A56,生徒情報入力!$A$9:$AA$158,20))</f>
        <v/>
      </c>
      <c r="AM56" s="895"/>
      <c r="AN56" s="895"/>
      <c r="AO56" s="895"/>
      <c r="AP56" s="895"/>
      <c r="AQ56" s="874" t="str">
        <f>IF($A56="","",VLOOKUP($A56,生徒情報入力!$A$9:$AA$158,21))</f>
        <v/>
      </c>
      <c r="AR56" s="875"/>
      <c r="AS56" s="876"/>
      <c r="AT56" s="877" t="str">
        <f>IF($A56="","",VLOOKUP($A56,生徒情報入力!$A$9:$AA$158,22))</f>
        <v/>
      </c>
      <c r="AU56" s="878"/>
      <c r="AV56" s="878"/>
      <c r="AW56" s="878"/>
      <c r="AX56" s="878"/>
      <c r="AY56" s="878"/>
      <c r="AZ56" s="878"/>
      <c r="BA56" s="878"/>
      <c r="BB56" s="878"/>
      <c r="BC56" s="878"/>
      <c r="BD56" s="878"/>
      <c r="BE56" s="879"/>
      <c r="BF56" s="880" t="str">
        <f>IF($A56="","",VLOOKUP($A56,生徒情報入力!$A$9:$AA$158,23))</f>
        <v/>
      </c>
      <c r="BG56" s="881"/>
      <c r="BH56" s="228" t="s">
        <v>1872</v>
      </c>
      <c r="BI56" s="882" t="str">
        <f>IF($A56="","",VLOOKUP($A56,生徒情報入力!$A$9:$AA$158,25))</f>
        <v/>
      </c>
      <c r="BJ56" s="882"/>
      <c r="BK56" s="229" t="s">
        <v>1873</v>
      </c>
      <c r="BL56" s="883" t="str">
        <f>IF($A56="","",VLOOKUP($A56,生徒情報入力!$A$9:$AA$158,27))</f>
        <v/>
      </c>
      <c r="BM56" s="884"/>
      <c r="BN56" s="230"/>
      <c r="BT56" s="200">
        <v>36</v>
      </c>
    </row>
    <row r="57" spans="1:72" s="194" customFormat="1" ht="27" customHeight="1">
      <c r="A57" s="890" t="str">
        <f t="shared" si="2"/>
        <v/>
      </c>
      <c r="B57" s="891"/>
      <c r="C57" s="215" t="str">
        <f>IF($A57="","",VLOOKUP($A57,生徒情報入力!$A$9:$AA$158,4))</f>
        <v/>
      </c>
      <c r="D57" s="892" t="str">
        <f>IF($A57="","",VLOOKUP($A57,生徒情報入力!$A$9:$AA$158,5))</f>
        <v/>
      </c>
      <c r="E57" s="892"/>
      <c r="F57" s="892"/>
      <c r="G57" s="892"/>
      <c r="H57" s="892"/>
      <c r="I57" s="892"/>
      <c r="J57" s="893"/>
      <c r="K57" s="234" t="str">
        <f>IF($A57="","",VLOOKUP($A57,生徒情報入力!$A$9:$AA$158,6))</f>
        <v/>
      </c>
      <c r="L57" s="235"/>
      <c r="M57" s="223" t="str">
        <f>IF($A57="","",VLOOKUP($A57,生徒情報入力!$A$9:$AA$158,7))</f>
        <v/>
      </c>
      <c r="N57" s="224" t="str">
        <f>IF($A57="","",VLOOKUP($A57,生徒情報入力!$A$9:$AA$158,8))</f>
        <v/>
      </c>
      <c r="O57" s="224" t="s">
        <v>6</v>
      </c>
      <c r="P57" s="224" t="str">
        <f>IF($A57="","",VLOOKUP($A57,生徒情報入力!$A$9:$AA$158,9))</f>
        <v/>
      </c>
      <c r="Q57" s="224" t="s">
        <v>6</v>
      </c>
      <c r="R57" s="224" t="str">
        <f>IF($A57="","",VLOOKUP($A57,生徒情報入力!$A$9:$AA$158,10))</f>
        <v/>
      </c>
      <c r="S57" s="894" t="str">
        <f>IF($A57="","",VLOOKUP($A57,生徒情報入力!$A$9:$AA$158,11))</f>
        <v/>
      </c>
      <c r="T57" s="941"/>
      <c r="U57" s="234" t="str">
        <f>IF($A57="","",VLOOKUP($A57,生徒情報入力!$A$9:$AA$158,12))</f>
        <v/>
      </c>
      <c r="V57" s="236"/>
      <c r="W57" s="235"/>
      <c r="X57" s="223" t="str">
        <f>IF($A57="","",VLOOKUP($A57,生徒情報入力!$A$9:$AA$158,13))</f>
        <v/>
      </c>
      <c r="Y57" s="224" t="str">
        <f>IF($A57="","",VLOOKUP($A57,生徒情報入力!$A$9:$AA$158,14))</f>
        <v/>
      </c>
      <c r="Z57" s="225" t="s">
        <v>6</v>
      </c>
      <c r="AA57" s="224" t="str">
        <f>IF($A57="","",VLOOKUP($A57,生徒情報入力!$A$9:$AA$158,15))</f>
        <v/>
      </c>
      <c r="AB57" s="224" t="s">
        <v>6</v>
      </c>
      <c r="AC57" s="226" t="str">
        <f>IF($A57="","",VLOOKUP($A57,生徒情報入力!$A$9:$AA$158,16))</f>
        <v/>
      </c>
      <c r="AD57" s="896" t="str">
        <f>IF($A57="","",VLOOKUP($A57,生徒情報入力!$A$9:$AA$158,17))</f>
        <v/>
      </c>
      <c r="AE57" s="897"/>
      <c r="AF57" s="227"/>
      <c r="AG57" s="898" t="str">
        <f>IF($A57="","",VLOOKUP($A57,生徒情報入力!$A$9:$AA$158,19))</f>
        <v/>
      </c>
      <c r="AH57" s="898"/>
      <c r="AI57" s="898"/>
      <c r="AJ57" s="898"/>
      <c r="AK57" s="899"/>
      <c r="AL57" s="894" t="str">
        <f>IF($A57="","",VLOOKUP($A57,生徒情報入力!$A$9:$AA$158,20))</f>
        <v/>
      </c>
      <c r="AM57" s="895"/>
      <c r="AN57" s="895"/>
      <c r="AO57" s="895"/>
      <c r="AP57" s="895"/>
      <c r="AQ57" s="874" t="str">
        <f>IF($A57="","",VLOOKUP($A57,生徒情報入力!$A$9:$AA$158,21))</f>
        <v/>
      </c>
      <c r="AR57" s="875"/>
      <c r="AS57" s="876"/>
      <c r="AT57" s="877" t="str">
        <f>IF($A57="","",VLOOKUP($A57,生徒情報入力!$A$9:$AA$158,22))</f>
        <v/>
      </c>
      <c r="AU57" s="878"/>
      <c r="AV57" s="878"/>
      <c r="AW57" s="878"/>
      <c r="AX57" s="878"/>
      <c r="AY57" s="878"/>
      <c r="AZ57" s="878"/>
      <c r="BA57" s="878"/>
      <c r="BB57" s="878"/>
      <c r="BC57" s="878"/>
      <c r="BD57" s="878"/>
      <c r="BE57" s="879"/>
      <c r="BF57" s="880" t="str">
        <f>IF($A57="","",VLOOKUP($A57,生徒情報入力!$A$9:$AA$158,23))</f>
        <v/>
      </c>
      <c r="BG57" s="881"/>
      <c r="BH57" s="228" t="s">
        <v>1872</v>
      </c>
      <c r="BI57" s="882" t="str">
        <f>IF($A57="","",VLOOKUP($A57,生徒情報入力!$A$9:$AA$158,25))</f>
        <v/>
      </c>
      <c r="BJ57" s="882"/>
      <c r="BK57" s="229" t="s">
        <v>1873</v>
      </c>
      <c r="BL57" s="883" t="str">
        <f>IF($A57="","",VLOOKUP($A57,生徒情報入力!$A$9:$AA$158,27))</f>
        <v/>
      </c>
      <c r="BM57" s="884"/>
      <c r="BN57" s="230"/>
      <c r="BT57" s="200">
        <v>37</v>
      </c>
    </row>
    <row r="58" spans="1:72" s="194" customFormat="1" ht="27" customHeight="1">
      <c r="A58" s="890" t="str">
        <f t="shared" si="2"/>
        <v/>
      </c>
      <c r="B58" s="891"/>
      <c r="C58" s="215" t="str">
        <f>IF($A58="","",VLOOKUP($A58,生徒情報入力!$A$9:$AA$158,4))</f>
        <v/>
      </c>
      <c r="D58" s="892" t="str">
        <f>IF($A58="","",VLOOKUP($A58,生徒情報入力!$A$9:$AA$158,5))</f>
        <v/>
      </c>
      <c r="E58" s="892"/>
      <c r="F58" s="892"/>
      <c r="G58" s="892"/>
      <c r="H58" s="892"/>
      <c r="I58" s="892"/>
      <c r="J58" s="893"/>
      <c r="K58" s="234" t="str">
        <f>IF($A58="","",VLOOKUP($A58,生徒情報入力!$A$9:$AA$158,6))</f>
        <v/>
      </c>
      <c r="L58" s="235"/>
      <c r="M58" s="223" t="str">
        <f>IF($A58="","",VLOOKUP($A58,生徒情報入力!$A$9:$AA$158,7))</f>
        <v/>
      </c>
      <c r="N58" s="224" t="str">
        <f>IF($A58="","",VLOOKUP($A58,生徒情報入力!$A$9:$AA$158,8))</f>
        <v/>
      </c>
      <c r="O58" s="224" t="s">
        <v>6</v>
      </c>
      <c r="P58" s="224" t="str">
        <f>IF($A58="","",VLOOKUP($A58,生徒情報入力!$A$9:$AA$158,9))</f>
        <v/>
      </c>
      <c r="Q58" s="224" t="s">
        <v>6</v>
      </c>
      <c r="R58" s="224" t="str">
        <f>IF($A58="","",VLOOKUP($A58,生徒情報入力!$A$9:$AA$158,10))</f>
        <v/>
      </c>
      <c r="S58" s="894" t="str">
        <f>IF($A58="","",VLOOKUP($A58,生徒情報入力!$A$9:$AA$158,11))</f>
        <v/>
      </c>
      <c r="T58" s="941"/>
      <c r="U58" s="234" t="str">
        <f>IF($A58="","",VLOOKUP($A58,生徒情報入力!$A$9:$AA$158,12))</f>
        <v/>
      </c>
      <c r="V58" s="236"/>
      <c r="W58" s="235"/>
      <c r="X58" s="223" t="str">
        <f>IF($A58="","",VLOOKUP($A58,生徒情報入力!$A$9:$AA$158,13))</f>
        <v/>
      </c>
      <c r="Y58" s="224" t="str">
        <f>IF($A58="","",VLOOKUP($A58,生徒情報入力!$A$9:$AA$158,14))</f>
        <v/>
      </c>
      <c r="Z58" s="225" t="s">
        <v>6</v>
      </c>
      <c r="AA58" s="224" t="str">
        <f>IF($A58="","",VLOOKUP($A58,生徒情報入力!$A$9:$AA$158,15))</f>
        <v/>
      </c>
      <c r="AB58" s="224" t="s">
        <v>6</v>
      </c>
      <c r="AC58" s="226" t="str">
        <f>IF($A58="","",VLOOKUP($A58,生徒情報入力!$A$9:$AA$158,16))</f>
        <v/>
      </c>
      <c r="AD58" s="896" t="str">
        <f>IF($A58="","",VLOOKUP($A58,生徒情報入力!$A$9:$AA$158,17))</f>
        <v/>
      </c>
      <c r="AE58" s="897"/>
      <c r="AF58" s="227"/>
      <c r="AG58" s="898" t="str">
        <f>IF($A58="","",VLOOKUP($A58,生徒情報入力!$A$9:$AA$158,19))</f>
        <v/>
      </c>
      <c r="AH58" s="898"/>
      <c r="AI58" s="898"/>
      <c r="AJ58" s="898"/>
      <c r="AK58" s="899"/>
      <c r="AL58" s="894" t="str">
        <f>IF($A58="","",VLOOKUP($A58,生徒情報入力!$A$9:$AA$158,20))</f>
        <v/>
      </c>
      <c r="AM58" s="895"/>
      <c r="AN58" s="895"/>
      <c r="AO58" s="895"/>
      <c r="AP58" s="895"/>
      <c r="AQ58" s="874" t="str">
        <f>IF($A58="","",VLOOKUP($A58,生徒情報入力!$A$9:$AA$158,21))</f>
        <v/>
      </c>
      <c r="AR58" s="875"/>
      <c r="AS58" s="876"/>
      <c r="AT58" s="877" t="str">
        <f>IF($A58="","",VLOOKUP($A58,生徒情報入力!$A$9:$AA$158,22))</f>
        <v/>
      </c>
      <c r="AU58" s="878"/>
      <c r="AV58" s="878"/>
      <c r="AW58" s="878"/>
      <c r="AX58" s="878"/>
      <c r="AY58" s="878"/>
      <c r="AZ58" s="878"/>
      <c r="BA58" s="878"/>
      <c r="BB58" s="878"/>
      <c r="BC58" s="878"/>
      <c r="BD58" s="878"/>
      <c r="BE58" s="879"/>
      <c r="BF58" s="880" t="str">
        <f>IF($A58="","",VLOOKUP($A58,生徒情報入力!$A$9:$AA$158,23))</f>
        <v/>
      </c>
      <c r="BG58" s="881"/>
      <c r="BH58" s="228" t="s">
        <v>1872</v>
      </c>
      <c r="BI58" s="882" t="str">
        <f>IF($A58="","",VLOOKUP($A58,生徒情報入力!$A$9:$AA$158,25))</f>
        <v/>
      </c>
      <c r="BJ58" s="882"/>
      <c r="BK58" s="229" t="s">
        <v>1873</v>
      </c>
      <c r="BL58" s="883" t="str">
        <f>IF($A58="","",VLOOKUP($A58,生徒情報入力!$A$9:$AA$158,27))</f>
        <v/>
      </c>
      <c r="BM58" s="884"/>
      <c r="BN58" s="230"/>
      <c r="BT58" s="200">
        <v>38</v>
      </c>
    </row>
    <row r="59" spans="1:72" s="194" customFormat="1" ht="27" customHeight="1">
      <c r="A59" s="890" t="str">
        <f t="shared" si="2"/>
        <v/>
      </c>
      <c r="B59" s="891"/>
      <c r="C59" s="215" t="str">
        <f>IF($A59="","",VLOOKUP($A59,生徒情報入力!$A$9:$AA$158,4))</f>
        <v/>
      </c>
      <c r="D59" s="892" t="str">
        <f>IF($A59="","",VLOOKUP($A59,生徒情報入力!$A$9:$AA$158,5))</f>
        <v/>
      </c>
      <c r="E59" s="892"/>
      <c r="F59" s="892"/>
      <c r="G59" s="892"/>
      <c r="H59" s="892"/>
      <c r="I59" s="892"/>
      <c r="J59" s="893"/>
      <c r="K59" s="234" t="str">
        <f>IF($A59="","",VLOOKUP($A59,生徒情報入力!$A$9:$AA$158,6))</f>
        <v/>
      </c>
      <c r="L59" s="235"/>
      <c r="M59" s="223" t="str">
        <f>IF($A59="","",VLOOKUP($A59,生徒情報入力!$A$9:$AA$158,7))</f>
        <v/>
      </c>
      <c r="N59" s="224" t="str">
        <f>IF($A59="","",VLOOKUP($A59,生徒情報入力!$A$9:$AA$158,8))</f>
        <v/>
      </c>
      <c r="O59" s="224" t="s">
        <v>6</v>
      </c>
      <c r="P59" s="224" t="str">
        <f>IF($A59="","",VLOOKUP($A59,生徒情報入力!$A$9:$AA$158,9))</f>
        <v/>
      </c>
      <c r="Q59" s="224" t="s">
        <v>6</v>
      </c>
      <c r="R59" s="224" t="str">
        <f>IF($A59="","",VLOOKUP($A59,生徒情報入力!$A$9:$AA$158,10))</f>
        <v/>
      </c>
      <c r="S59" s="894" t="str">
        <f>IF($A59="","",VLOOKUP($A59,生徒情報入力!$A$9:$AA$158,11))</f>
        <v/>
      </c>
      <c r="T59" s="941"/>
      <c r="U59" s="234" t="str">
        <f>IF($A59="","",VLOOKUP($A59,生徒情報入力!$A$9:$AA$158,12))</f>
        <v/>
      </c>
      <c r="V59" s="236"/>
      <c r="W59" s="235"/>
      <c r="X59" s="223" t="str">
        <f>IF($A59="","",VLOOKUP($A59,生徒情報入力!$A$9:$AA$158,13))</f>
        <v/>
      </c>
      <c r="Y59" s="224" t="str">
        <f>IF($A59="","",VLOOKUP($A59,生徒情報入力!$A$9:$AA$158,14))</f>
        <v/>
      </c>
      <c r="Z59" s="225" t="s">
        <v>6</v>
      </c>
      <c r="AA59" s="224" t="str">
        <f>IF($A59="","",VLOOKUP($A59,生徒情報入力!$A$9:$AA$158,15))</f>
        <v/>
      </c>
      <c r="AB59" s="224" t="s">
        <v>6</v>
      </c>
      <c r="AC59" s="226" t="str">
        <f>IF($A59="","",VLOOKUP($A59,生徒情報入力!$A$9:$AA$158,16))</f>
        <v/>
      </c>
      <c r="AD59" s="896" t="str">
        <f>IF($A59="","",VLOOKUP($A59,生徒情報入力!$A$9:$AA$158,17))</f>
        <v/>
      </c>
      <c r="AE59" s="897"/>
      <c r="AF59" s="227"/>
      <c r="AG59" s="898" t="str">
        <f>IF($A59="","",VLOOKUP($A59,生徒情報入力!$A$9:$AA$158,19))</f>
        <v/>
      </c>
      <c r="AH59" s="898"/>
      <c r="AI59" s="898"/>
      <c r="AJ59" s="898"/>
      <c r="AK59" s="899"/>
      <c r="AL59" s="894" t="str">
        <f>IF($A59="","",VLOOKUP($A59,生徒情報入力!$A$9:$AA$158,20))</f>
        <v/>
      </c>
      <c r="AM59" s="895"/>
      <c r="AN59" s="895"/>
      <c r="AO59" s="895"/>
      <c r="AP59" s="895"/>
      <c r="AQ59" s="874" t="str">
        <f>IF($A59="","",VLOOKUP($A59,生徒情報入力!$A$9:$AA$158,21))</f>
        <v/>
      </c>
      <c r="AR59" s="875"/>
      <c r="AS59" s="876"/>
      <c r="AT59" s="877" t="str">
        <f>IF($A59="","",VLOOKUP($A59,生徒情報入力!$A$9:$AA$158,22))</f>
        <v/>
      </c>
      <c r="AU59" s="878"/>
      <c r="AV59" s="878"/>
      <c r="AW59" s="878"/>
      <c r="AX59" s="878"/>
      <c r="AY59" s="878"/>
      <c r="AZ59" s="878"/>
      <c r="BA59" s="878"/>
      <c r="BB59" s="878"/>
      <c r="BC59" s="878"/>
      <c r="BD59" s="878"/>
      <c r="BE59" s="879"/>
      <c r="BF59" s="880" t="str">
        <f>IF($A59="","",VLOOKUP($A59,生徒情報入力!$A$9:$AA$158,23))</f>
        <v/>
      </c>
      <c r="BG59" s="881"/>
      <c r="BH59" s="228" t="s">
        <v>1872</v>
      </c>
      <c r="BI59" s="882" t="str">
        <f>IF($A59="","",VLOOKUP($A59,生徒情報入力!$A$9:$AA$158,25))</f>
        <v/>
      </c>
      <c r="BJ59" s="882"/>
      <c r="BK59" s="229" t="s">
        <v>1873</v>
      </c>
      <c r="BL59" s="883" t="str">
        <f>IF($A59="","",VLOOKUP($A59,生徒情報入力!$A$9:$AA$158,27))</f>
        <v/>
      </c>
      <c r="BM59" s="884"/>
      <c r="BN59" s="230"/>
      <c r="BT59" s="200">
        <v>39</v>
      </c>
    </row>
    <row r="60" spans="1:72" s="194" customFormat="1" ht="27" customHeight="1">
      <c r="A60" s="890" t="str">
        <f t="shared" si="2"/>
        <v/>
      </c>
      <c r="B60" s="891"/>
      <c r="C60" s="215" t="str">
        <f>IF($A60="","",VLOOKUP($A60,生徒情報入力!$A$9:$AA$158,4))</f>
        <v/>
      </c>
      <c r="D60" s="892" t="str">
        <f>IF($A60="","",VLOOKUP($A60,生徒情報入力!$A$9:$AA$158,5))</f>
        <v/>
      </c>
      <c r="E60" s="892"/>
      <c r="F60" s="892"/>
      <c r="G60" s="892"/>
      <c r="H60" s="892"/>
      <c r="I60" s="892"/>
      <c r="J60" s="893"/>
      <c r="K60" s="234" t="str">
        <f>IF($A60="","",VLOOKUP($A60,生徒情報入力!$A$9:$AA$158,6))</f>
        <v/>
      </c>
      <c r="L60" s="235"/>
      <c r="M60" s="223" t="str">
        <f>IF($A60="","",VLOOKUP($A60,生徒情報入力!$A$9:$AA$158,7))</f>
        <v/>
      </c>
      <c r="N60" s="224" t="str">
        <f>IF($A60="","",VLOOKUP($A60,生徒情報入力!$A$9:$AA$158,8))</f>
        <v/>
      </c>
      <c r="O60" s="224" t="s">
        <v>6</v>
      </c>
      <c r="P60" s="224" t="str">
        <f>IF($A60="","",VLOOKUP($A60,生徒情報入力!$A$9:$AA$158,9))</f>
        <v/>
      </c>
      <c r="Q60" s="224" t="s">
        <v>6</v>
      </c>
      <c r="R60" s="224" t="str">
        <f>IF($A60="","",VLOOKUP($A60,生徒情報入力!$A$9:$AA$158,10))</f>
        <v/>
      </c>
      <c r="S60" s="894" t="str">
        <f>IF($A60="","",VLOOKUP($A60,生徒情報入力!$A$9:$AA$158,11))</f>
        <v/>
      </c>
      <c r="T60" s="941"/>
      <c r="U60" s="234" t="str">
        <f>IF($A60="","",VLOOKUP($A60,生徒情報入力!$A$9:$AA$158,12))</f>
        <v/>
      </c>
      <c r="V60" s="236"/>
      <c r="W60" s="235"/>
      <c r="X60" s="223" t="str">
        <f>IF($A60="","",VLOOKUP($A60,生徒情報入力!$A$9:$AA$158,13))</f>
        <v/>
      </c>
      <c r="Y60" s="224" t="str">
        <f>IF($A60="","",VLOOKUP($A60,生徒情報入力!$A$9:$AA$158,14))</f>
        <v/>
      </c>
      <c r="Z60" s="225" t="s">
        <v>6</v>
      </c>
      <c r="AA60" s="224" t="str">
        <f>IF($A60="","",VLOOKUP($A60,生徒情報入力!$A$9:$AA$158,15))</f>
        <v/>
      </c>
      <c r="AB60" s="224" t="s">
        <v>6</v>
      </c>
      <c r="AC60" s="226" t="str">
        <f>IF($A60="","",VLOOKUP($A60,生徒情報入力!$A$9:$AA$158,16))</f>
        <v/>
      </c>
      <c r="AD60" s="896" t="str">
        <f>IF($A60="","",VLOOKUP($A60,生徒情報入力!$A$9:$AA$158,17))</f>
        <v/>
      </c>
      <c r="AE60" s="897"/>
      <c r="AF60" s="227"/>
      <c r="AG60" s="898" t="str">
        <f>IF($A60="","",VLOOKUP($A60,生徒情報入力!$A$9:$AA$158,19))</f>
        <v/>
      </c>
      <c r="AH60" s="898"/>
      <c r="AI60" s="898"/>
      <c r="AJ60" s="898"/>
      <c r="AK60" s="899"/>
      <c r="AL60" s="894" t="str">
        <f>IF($A60="","",VLOOKUP($A60,生徒情報入力!$A$9:$AA$158,20))</f>
        <v/>
      </c>
      <c r="AM60" s="895"/>
      <c r="AN60" s="895"/>
      <c r="AO60" s="895"/>
      <c r="AP60" s="895"/>
      <c r="AQ60" s="874" t="str">
        <f>IF($A60="","",VLOOKUP($A60,生徒情報入力!$A$9:$AA$158,21))</f>
        <v/>
      </c>
      <c r="AR60" s="875"/>
      <c r="AS60" s="876"/>
      <c r="AT60" s="877" t="str">
        <f>IF($A60="","",VLOOKUP($A60,生徒情報入力!$A$9:$AA$158,22))</f>
        <v/>
      </c>
      <c r="AU60" s="878"/>
      <c r="AV60" s="878"/>
      <c r="AW60" s="878"/>
      <c r="AX60" s="878"/>
      <c r="AY60" s="878"/>
      <c r="AZ60" s="878"/>
      <c r="BA60" s="878"/>
      <c r="BB60" s="878"/>
      <c r="BC60" s="878"/>
      <c r="BD60" s="878"/>
      <c r="BE60" s="879"/>
      <c r="BF60" s="880" t="str">
        <f>IF($A60="","",VLOOKUP($A60,生徒情報入力!$A$9:$AA$158,23))</f>
        <v/>
      </c>
      <c r="BG60" s="881"/>
      <c r="BH60" s="228" t="s">
        <v>1872</v>
      </c>
      <c r="BI60" s="882" t="str">
        <f>IF($A60="","",VLOOKUP($A60,生徒情報入力!$A$9:$AA$158,25))</f>
        <v/>
      </c>
      <c r="BJ60" s="882"/>
      <c r="BK60" s="229" t="s">
        <v>1873</v>
      </c>
      <c r="BL60" s="883" t="str">
        <f>IF($A60="","",VLOOKUP($A60,生徒情報入力!$A$9:$AA$158,27))</f>
        <v/>
      </c>
      <c r="BM60" s="884"/>
      <c r="BN60" s="230"/>
      <c r="BT60" s="200">
        <v>40</v>
      </c>
    </row>
    <row r="61" spans="1:72" s="194" customFormat="1" ht="27" customHeight="1">
      <c r="A61" s="890" t="str">
        <f t="shared" si="2"/>
        <v/>
      </c>
      <c r="B61" s="891"/>
      <c r="C61" s="215" t="str">
        <f>IF($A61="","",VLOOKUP($A61,生徒情報入力!$A$9:$AA$158,4))</f>
        <v/>
      </c>
      <c r="D61" s="892" t="str">
        <f>IF($A61="","",VLOOKUP($A61,生徒情報入力!$A$9:$AA$158,5))</f>
        <v/>
      </c>
      <c r="E61" s="892"/>
      <c r="F61" s="892"/>
      <c r="G61" s="892"/>
      <c r="H61" s="892"/>
      <c r="I61" s="892"/>
      <c r="J61" s="893"/>
      <c r="K61" s="234" t="str">
        <f>IF($A61="","",VLOOKUP($A61,生徒情報入力!$A$9:$AA$158,6))</f>
        <v/>
      </c>
      <c r="L61" s="235"/>
      <c r="M61" s="223" t="str">
        <f>IF($A61="","",VLOOKUP($A61,生徒情報入力!$A$9:$AA$158,7))</f>
        <v/>
      </c>
      <c r="N61" s="224" t="str">
        <f>IF($A61="","",VLOOKUP($A61,生徒情報入力!$A$9:$AA$158,8))</f>
        <v/>
      </c>
      <c r="O61" s="224" t="s">
        <v>6</v>
      </c>
      <c r="P61" s="224" t="str">
        <f>IF($A61="","",VLOOKUP($A61,生徒情報入力!$A$9:$AA$158,9))</f>
        <v/>
      </c>
      <c r="Q61" s="224" t="s">
        <v>6</v>
      </c>
      <c r="R61" s="224" t="str">
        <f>IF($A61="","",VLOOKUP($A61,生徒情報入力!$A$9:$AA$158,10))</f>
        <v/>
      </c>
      <c r="S61" s="894" t="str">
        <f>IF($A61="","",VLOOKUP($A61,生徒情報入力!$A$9:$AA$158,11))</f>
        <v/>
      </c>
      <c r="T61" s="941"/>
      <c r="U61" s="234" t="str">
        <f>IF($A61="","",VLOOKUP($A61,生徒情報入力!$A$9:$AA$158,12))</f>
        <v/>
      </c>
      <c r="V61" s="236"/>
      <c r="W61" s="235"/>
      <c r="X61" s="223" t="str">
        <f>IF($A61="","",VLOOKUP($A61,生徒情報入力!$A$9:$AA$158,13))</f>
        <v/>
      </c>
      <c r="Y61" s="224" t="str">
        <f>IF($A61="","",VLOOKUP($A61,生徒情報入力!$A$9:$AA$158,14))</f>
        <v/>
      </c>
      <c r="Z61" s="225" t="s">
        <v>6</v>
      </c>
      <c r="AA61" s="224" t="str">
        <f>IF($A61="","",VLOOKUP($A61,生徒情報入力!$A$9:$AA$158,15))</f>
        <v/>
      </c>
      <c r="AB61" s="224" t="s">
        <v>6</v>
      </c>
      <c r="AC61" s="226" t="str">
        <f>IF($A61="","",VLOOKUP($A61,生徒情報入力!$A$9:$AA$158,16))</f>
        <v/>
      </c>
      <c r="AD61" s="896" t="str">
        <f>IF($A61="","",VLOOKUP($A61,生徒情報入力!$A$9:$AA$158,17))</f>
        <v/>
      </c>
      <c r="AE61" s="897"/>
      <c r="AF61" s="227"/>
      <c r="AG61" s="898" t="str">
        <f>IF($A61="","",VLOOKUP($A61,生徒情報入力!$A$9:$AA$158,19))</f>
        <v/>
      </c>
      <c r="AH61" s="898"/>
      <c r="AI61" s="898"/>
      <c r="AJ61" s="898"/>
      <c r="AK61" s="899"/>
      <c r="AL61" s="894" t="str">
        <f>IF($A61="","",VLOOKUP($A61,生徒情報入力!$A$9:$AA$158,20))</f>
        <v/>
      </c>
      <c r="AM61" s="895"/>
      <c r="AN61" s="895"/>
      <c r="AO61" s="895"/>
      <c r="AP61" s="895"/>
      <c r="AQ61" s="874" t="str">
        <f>IF($A61="","",VLOOKUP($A61,生徒情報入力!$A$9:$AA$158,21))</f>
        <v/>
      </c>
      <c r="AR61" s="875"/>
      <c r="AS61" s="876"/>
      <c r="AT61" s="877" t="str">
        <f>IF($A61="","",VLOOKUP($A61,生徒情報入力!$A$9:$AA$158,22))</f>
        <v/>
      </c>
      <c r="AU61" s="878"/>
      <c r="AV61" s="878"/>
      <c r="AW61" s="878"/>
      <c r="AX61" s="878"/>
      <c r="AY61" s="878"/>
      <c r="AZ61" s="878"/>
      <c r="BA61" s="878"/>
      <c r="BB61" s="878"/>
      <c r="BC61" s="878"/>
      <c r="BD61" s="878"/>
      <c r="BE61" s="879"/>
      <c r="BF61" s="880" t="str">
        <f>IF($A61="","",VLOOKUP($A61,生徒情報入力!$A$9:$AA$158,23))</f>
        <v/>
      </c>
      <c r="BG61" s="881"/>
      <c r="BH61" s="228" t="s">
        <v>1872</v>
      </c>
      <c r="BI61" s="882" t="str">
        <f>IF($A61="","",VLOOKUP($A61,生徒情報入力!$A$9:$AA$158,25))</f>
        <v/>
      </c>
      <c r="BJ61" s="882"/>
      <c r="BK61" s="229" t="s">
        <v>1873</v>
      </c>
      <c r="BL61" s="883" t="str">
        <f>IF($A61="","",VLOOKUP($A61,生徒情報入力!$A$9:$AA$158,27))</f>
        <v/>
      </c>
      <c r="BM61" s="884"/>
      <c r="BN61" s="230"/>
      <c r="BT61" s="200">
        <v>41</v>
      </c>
    </row>
    <row r="62" spans="1:72" s="194" customFormat="1" ht="27" customHeight="1">
      <c r="A62" s="890" t="str">
        <f t="shared" si="2"/>
        <v/>
      </c>
      <c r="B62" s="891"/>
      <c r="C62" s="215" t="str">
        <f>IF($A62="","",VLOOKUP($A62,生徒情報入力!$A$9:$AA$158,4))</f>
        <v/>
      </c>
      <c r="D62" s="892" t="str">
        <f>IF($A62="","",VLOOKUP($A62,生徒情報入力!$A$9:$AA$158,5))</f>
        <v/>
      </c>
      <c r="E62" s="892"/>
      <c r="F62" s="892"/>
      <c r="G62" s="892"/>
      <c r="H62" s="892"/>
      <c r="I62" s="892"/>
      <c r="J62" s="893"/>
      <c r="K62" s="234" t="str">
        <f>IF($A62="","",VLOOKUP($A62,生徒情報入力!$A$9:$AA$158,6))</f>
        <v/>
      </c>
      <c r="L62" s="235"/>
      <c r="M62" s="223" t="str">
        <f>IF($A62="","",VLOOKUP($A62,生徒情報入力!$A$9:$AA$158,7))</f>
        <v/>
      </c>
      <c r="N62" s="224" t="str">
        <f>IF($A62="","",VLOOKUP($A62,生徒情報入力!$A$9:$AA$158,8))</f>
        <v/>
      </c>
      <c r="O62" s="224" t="s">
        <v>6</v>
      </c>
      <c r="P62" s="224" t="str">
        <f>IF($A62="","",VLOOKUP($A62,生徒情報入力!$A$9:$AA$158,9))</f>
        <v/>
      </c>
      <c r="Q62" s="224" t="s">
        <v>6</v>
      </c>
      <c r="R62" s="224" t="str">
        <f>IF($A62="","",VLOOKUP($A62,生徒情報入力!$A$9:$AA$158,10))</f>
        <v/>
      </c>
      <c r="S62" s="894" t="str">
        <f>IF($A62="","",VLOOKUP($A62,生徒情報入力!$A$9:$AA$158,11))</f>
        <v/>
      </c>
      <c r="T62" s="941"/>
      <c r="U62" s="234" t="str">
        <f>IF($A62="","",VLOOKUP($A62,生徒情報入力!$A$9:$AA$158,12))</f>
        <v/>
      </c>
      <c r="V62" s="236"/>
      <c r="W62" s="235"/>
      <c r="X62" s="223" t="str">
        <f>IF($A62="","",VLOOKUP($A62,生徒情報入力!$A$9:$AA$158,13))</f>
        <v/>
      </c>
      <c r="Y62" s="224" t="str">
        <f>IF($A62="","",VLOOKUP($A62,生徒情報入力!$A$9:$AA$158,14))</f>
        <v/>
      </c>
      <c r="Z62" s="225" t="s">
        <v>6</v>
      </c>
      <c r="AA62" s="224" t="str">
        <f>IF($A62="","",VLOOKUP($A62,生徒情報入力!$A$9:$AA$158,15))</f>
        <v/>
      </c>
      <c r="AB62" s="224" t="s">
        <v>6</v>
      </c>
      <c r="AC62" s="226" t="str">
        <f>IF($A62="","",VLOOKUP($A62,生徒情報入力!$A$9:$AA$158,16))</f>
        <v/>
      </c>
      <c r="AD62" s="896" t="str">
        <f>IF($A62="","",VLOOKUP($A62,生徒情報入力!$A$9:$AA$158,17))</f>
        <v/>
      </c>
      <c r="AE62" s="897"/>
      <c r="AF62" s="227"/>
      <c r="AG62" s="898" t="str">
        <f>IF($A62="","",VLOOKUP($A62,生徒情報入力!$A$9:$AA$158,19))</f>
        <v/>
      </c>
      <c r="AH62" s="898"/>
      <c r="AI62" s="898"/>
      <c r="AJ62" s="898"/>
      <c r="AK62" s="899"/>
      <c r="AL62" s="894" t="str">
        <f>IF($A62="","",VLOOKUP($A62,生徒情報入力!$A$9:$AA$158,20))</f>
        <v/>
      </c>
      <c r="AM62" s="895"/>
      <c r="AN62" s="895"/>
      <c r="AO62" s="895"/>
      <c r="AP62" s="895"/>
      <c r="AQ62" s="874" t="str">
        <f>IF($A62="","",VLOOKUP($A62,生徒情報入力!$A$9:$AA$158,21))</f>
        <v/>
      </c>
      <c r="AR62" s="875"/>
      <c r="AS62" s="876"/>
      <c r="AT62" s="877" t="str">
        <f>IF($A62="","",VLOOKUP($A62,生徒情報入力!$A$9:$AA$158,22))</f>
        <v/>
      </c>
      <c r="AU62" s="878"/>
      <c r="AV62" s="878"/>
      <c r="AW62" s="878"/>
      <c r="AX62" s="878"/>
      <c r="AY62" s="878"/>
      <c r="AZ62" s="878"/>
      <c r="BA62" s="878"/>
      <c r="BB62" s="878"/>
      <c r="BC62" s="878"/>
      <c r="BD62" s="878"/>
      <c r="BE62" s="879"/>
      <c r="BF62" s="880" t="str">
        <f>IF($A62="","",VLOOKUP($A62,生徒情報入力!$A$9:$AA$158,23))</f>
        <v/>
      </c>
      <c r="BG62" s="881"/>
      <c r="BH62" s="228" t="s">
        <v>1872</v>
      </c>
      <c r="BI62" s="882" t="str">
        <f>IF($A62="","",VLOOKUP($A62,生徒情報入力!$A$9:$AA$158,25))</f>
        <v/>
      </c>
      <c r="BJ62" s="882"/>
      <c r="BK62" s="229" t="s">
        <v>1873</v>
      </c>
      <c r="BL62" s="883" t="str">
        <f>IF($A62="","",VLOOKUP($A62,生徒情報入力!$A$9:$AA$158,27))</f>
        <v/>
      </c>
      <c r="BM62" s="884"/>
      <c r="BN62" s="230"/>
      <c r="BT62" s="200">
        <v>42</v>
      </c>
    </row>
    <row r="63" spans="1:72" s="194" customFormat="1" ht="27" customHeight="1">
      <c r="A63" s="890" t="str">
        <f t="shared" si="2"/>
        <v/>
      </c>
      <c r="B63" s="891"/>
      <c r="C63" s="215" t="str">
        <f>IF($A63="","",VLOOKUP($A63,生徒情報入力!$A$9:$AA$158,4))</f>
        <v/>
      </c>
      <c r="D63" s="892" t="str">
        <f>IF($A63="","",VLOOKUP($A63,生徒情報入力!$A$9:$AA$158,5))</f>
        <v/>
      </c>
      <c r="E63" s="892"/>
      <c r="F63" s="892"/>
      <c r="G63" s="892"/>
      <c r="H63" s="892"/>
      <c r="I63" s="892"/>
      <c r="J63" s="893"/>
      <c r="K63" s="234" t="str">
        <f>IF($A63="","",VLOOKUP($A63,生徒情報入力!$A$9:$AA$158,6))</f>
        <v/>
      </c>
      <c r="L63" s="235"/>
      <c r="M63" s="223" t="str">
        <f>IF($A63="","",VLOOKUP($A63,生徒情報入力!$A$9:$AA$158,7))</f>
        <v/>
      </c>
      <c r="N63" s="224" t="str">
        <f>IF($A63="","",VLOOKUP($A63,生徒情報入力!$A$9:$AA$158,8))</f>
        <v/>
      </c>
      <c r="O63" s="224" t="s">
        <v>6</v>
      </c>
      <c r="P63" s="224" t="str">
        <f>IF($A63="","",VLOOKUP($A63,生徒情報入力!$A$9:$AA$158,9))</f>
        <v/>
      </c>
      <c r="Q63" s="224" t="s">
        <v>6</v>
      </c>
      <c r="R63" s="224" t="str">
        <f>IF($A63="","",VLOOKUP($A63,生徒情報入力!$A$9:$AA$158,10))</f>
        <v/>
      </c>
      <c r="S63" s="894" t="str">
        <f>IF($A63="","",VLOOKUP($A63,生徒情報入力!$A$9:$AA$158,11))</f>
        <v/>
      </c>
      <c r="T63" s="941"/>
      <c r="U63" s="234" t="str">
        <f>IF($A63="","",VLOOKUP($A63,生徒情報入力!$A$9:$AA$158,12))</f>
        <v/>
      </c>
      <c r="V63" s="236"/>
      <c r="W63" s="235"/>
      <c r="X63" s="223" t="str">
        <f>IF($A63="","",VLOOKUP($A63,生徒情報入力!$A$9:$AA$158,13))</f>
        <v/>
      </c>
      <c r="Y63" s="224" t="str">
        <f>IF($A63="","",VLOOKUP($A63,生徒情報入力!$A$9:$AA$158,14))</f>
        <v/>
      </c>
      <c r="Z63" s="225" t="s">
        <v>6</v>
      </c>
      <c r="AA63" s="224" t="str">
        <f>IF($A63="","",VLOOKUP($A63,生徒情報入力!$A$9:$AA$158,15))</f>
        <v/>
      </c>
      <c r="AB63" s="224" t="s">
        <v>6</v>
      </c>
      <c r="AC63" s="226" t="str">
        <f>IF($A63="","",VLOOKUP($A63,生徒情報入力!$A$9:$AA$158,16))</f>
        <v/>
      </c>
      <c r="AD63" s="896" t="str">
        <f>IF($A63="","",VLOOKUP($A63,生徒情報入力!$A$9:$AA$158,17))</f>
        <v/>
      </c>
      <c r="AE63" s="897"/>
      <c r="AF63" s="227"/>
      <c r="AG63" s="898" t="str">
        <f>IF($A63="","",VLOOKUP($A63,生徒情報入力!$A$9:$AA$158,19))</f>
        <v/>
      </c>
      <c r="AH63" s="898"/>
      <c r="AI63" s="898"/>
      <c r="AJ63" s="898"/>
      <c r="AK63" s="899"/>
      <c r="AL63" s="894" t="str">
        <f>IF($A63="","",VLOOKUP($A63,生徒情報入力!$A$9:$AA$158,20))</f>
        <v/>
      </c>
      <c r="AM63" s="895"/>
      <c r="AN63" s="895"/>
      <c r="AO63" s="895"/>
      <c r="AP63" s="895"/>
      <c r="AQ63" s="874" t="str">
        <f>IF($A63="","",VLOOKUP($A63,生徒情報入力!$A$9:$AA$158,21))</f>
        <v/>
      </c>
      <c r="AR63" s="875"/>
      <c r="AS63" s="876"/>
      <c r="AT63" s="877" t="str">
        <f>IF($A63="","",VLOOKUP($A63,生徒情報入力!$A$9:$AA$158,22))</f>
        <v/>
      </c>
      <c r="AU63" s="878"/>
      <c r="AV63" s="878"/>
      <c r="AW63" s="878"/>
      <c r="AX63" s="878"/>
      <c r="AY63" s="878"/>
      <c r="AZ63" s="878"/>
      <c r="BA63" s="878"/>
      <c r="BB63" s="878"/>
      <c r="BC63" s="878"/>
      <c r="BD63" s="878"/>
      <c r="BE63" s="879"/>
      <c r="BF63" s="880" t="str">
        <f>IF($A63="","",VLOOKUP($A63,生徒情報入力!$A$9:$AA$158,23))</f>
        <v/>
      </c>
      <c r="BG63" s="881"/>
      <c r="BH63" s="228" t="s">
        <v>1872</v>
      </c>
      <c r="BI63" s="882" t="str">
        <f>IF($A63="","",VLOOKUP($A63,生徒情報入力!$A$9:$AA$158,25))</f>
        <v/>
      </c>
      <c r="BJ63" s="882"/>
      <c r="BK63" s="229" t="s">
        <v>1873</v>
      </c>
      <c r="BL63" s="883" t="str">
        <f>IF($A63="","",VLOOKUP($A63,生徒情報入力!$A$9:$AA$158,27))</f>
        <v/>
      </c>
      <c r="BM63" s="884"/>
      <c r="BN63" s="230"/>
      <c r="BT63" s="200">
        <v>43</v>
      </c>
    </row>
    <row r="64" spans="1:72" s="194" customFormat="1" ht="27" customHeight="1">
      <c r="A64" s="890" t="str">
        <f t="shared" si="2"/>
        <v/>
      </c>
      <c r="B64" s="891"/>
      <c r="C64" s="215" t="str">
        <f>IF($A64="","",VLOOKUP($A64,生徒情報入力!$A$9:$AA$158,4))</f>
        <v/>
      </c>
      <c r="D64" s="892" t="str">
        <f>IF($A64="","",VLOOKUP($A64,生徒情報入力!$A$9:$AA$158,5))</f>
        <v/>
      </c>
      <c r="E64" s="892"/>
      <c r="F64" s="892"/>
      <c r="G64" s="892"/>
      <c r="H64" s="892"/>
      <c r="I64" s="892"/>
      <c r="J64" s="893"/>
      <c r="K64" s="234" t="str">
        <f>IF($A64="","",VLOOKUP($A64,生徒情報入力!$A$9:$AA$158,6))</f>
        <v/>
      </c>
      <c r="L64" s="235"/>
      <c r="M64" s="223" t="str">
        <f>IF($A64="","",VLOOKUP($A64,生徒情報入力!$A$9:$AA$158,7))</f>
        <v/>
      </c>
      <c r="N64" s="224" t="str">
        <f>IF($A64="","",VLOOKUP($A64,生徒情報入力!$A$9:$AA$158,8))</f>
        <v/>
      </c>
      <c r="O64" s="224" t="s">
        <v>6</v>
      </c>
      <c r="P64" s="224" t="str">
        <f>IF($A64="","",VLOOKUP($A64,生徒情報入力!$A$9:$AA$158,9))</f>
        <v/>
      </c>
      <c r="Q64" s="224" t="s">
        <v>6</v>
      </c>
      <c r="R64" s="224" t="str">
        <f>IF($A64="","",VLOOKUP($A64,生徒情報入力!$A$9:$AA$158,10))</f>
        <v/>
      </c>
      <c r="S64" s="894" t="str">
        <f>IF($A64="","",VLOOKUP($A64,生徒情報入力!$A$9:$AA$158,11))</f>
        <v/>
      </c>
      <c r="T64" s="941"/>
      <c r="U64" s="234" t="str">
        <f>IF($A64="","",VLOOKUP($A64,生徒情報入力!$A$9:$AA$158,12))</f>
        <v/>
      </c>
      <c r="V64" s="236"/>
      <c r="W64" s="235"/>
      <c r="X64" s="223" t="str">
        <f>IF($A64="","",VLOOKUP($A64,生徒情報入力!$A$9:$AA$158,13))</f>
        <v/>
      </c>
      <c r="Y64" s="224" t="str">
        <f>IF($A64="","",VLOOKUP($A64,生徒情報入力!$A$9:$AA$158,14))</f>
        <v/>
      </c>
      <c r="Z64" s="225" t="s">
        <v>6</v>
      </c>
      <c r="AA64" s="224" t="str">
        <f>IF($A64="","",VLOOKUP($A64,生徒情報入力!$A$9:$AA$158,15))</f>
        <v/>
      </c>
      <c r="AB64" s="224" t="s">
        <v>6</v>
      </c>
      <c r="AC64" s="226" t="str">
        <f>IF($A64="","",VLOOKUP($A64,生徒情報入力!$A$9:$AA$158,16))</f>
        <v/>
      </c>
      <c r="AD64" s="896" t="str">
        <f>IF($A64="","",VLOOKUP($A64,生徒情報入力!$A$9:$AA$158,17))</f>
        <v/>
      </c>
      <c r="AE64" s="897"/>
      <c r="AF64" s="227"/>
      <c r="AG64" s="898" t="str">
        <f>IF($A64="","",VLOOKUP($A64,生徒情報入力!$A$9:$AA$158,19))</f>
        <v/>
      </c>
      <c r="AH64" s="898"/>
      <c r="AI64" s="898"/>
      <c r="AJ64" s="898"/>
      <c r="AK64" s="899"/>
      <c r="AL64" s="894" t="str">
        <f>IF($A64="","",VLOOKUP($A64,生徒情報入力!$A$9:$AA$158,20))</f>
        <v/>
      </c>
      <c r="AM64" s="895"/>
      <c r="AN64" s="895"/>
      <c r="AO64" s="895"/>
      <c r="AP64" s="895"/>
      <c r="AQ64" s="874" t="str">
        <f>IF($A64="","",VLOOKUP($A64,生徒情報入力!$A$9:$AA$158,21))</f>
        <v/>
      </c>
      <c r="AR64" s="875"/>
      <c r="AS64" s="876"/>
      <c r="AT64" s="877" t="str">
        <f>IF($A64="","",VLOOKUP($A64,生徒情報入力!$A$9:$AA$158,22))</f>
        <v/>
      </c>
      <c r="AU64" s="878"/>
      <c r="AV64" s="878"/>
      <c r="AW64" s="878"/>
      <c r="AX64" s="878"/>
      <c r="AY64" s="878"/>
      <c r="AZ64" s="878"/>
      <c r="BA64" s="878"/>
      <c r="BB64" s="878"/>
      <c r="BC64" s="878"/>
      <c r="BD64" s="878"/>
      <c r="BE64" s="879"/>
      <c r="BF64" s="880" t="str">
        <f>IF($A64="","",VLOOKUP($A64,生徒情報入力!$A$9:$AA$158,23))</f>
        <v/>
      </c>
      <c r="BG64" s="881"/>
      <c r="BH64" s="228" t="s">
        <v>1872</v>
      </c>
      <c r="BI64" s="882" t="str">
        <f>IF($A64="","",VLOOKUP($A64,生徒情報入力!$A$9:$AA$158,25))</f>
        <v/>
      </c>
      <c r="BJ64" s="882"/>
      <c r="BK64" s="229" t="s">
        <v>1873</v>
      </c>
      <c r="BL64" s="883" t="str">
        <f>IF($A64="","",VLOOKUP($A64,生徒情報入力!$A$9:$AA$158,27))</f>
        <v/>
      </c>
      <c r="BM64" s="884"/>
      <c r="BN64" s="230"/>
      <c r="BT64" s="200">
        <v>44</v>
      </c>
    </row>
    <row r="65" spans="1:72" s="194" customFormat="1" ht="27" customHeight="1">
      <c r="A65" s="890" t="str">
        <f t="shared" si="2"/>
        <v/>
      </c>
      <c r="B65" s="891"/>
      <c r="C65" s="215" t="str">
        <f>IF($A65="","",VLOOKUP($A65,生徒情報入力!$A$9:$AA$158,4))</f>
        <v/>
      </c>
      <c r="D65" s="892" t="str">
        <f>IF($A65="","",VLOOKUP($A65,生徒情報入力!$A$9:$AA$158,5))</f>
        <v/>
      </c>
      <c r="E65" s="892"/>
      <c r="F65" s="892"/>
      <c r="G65" s="892"/>
      <c r="H65" s="892"/>
      <c r="I65" s="892"/>
      <c r="J65" s="893"/>
      <c r="K65" s="234" t="str">
        <f>IF($A65="","",VLOOKUP($A65,生徒情報入力!$A$9:$AA$158,6))</f>
        <v/>
      </c>
      <c r="L65" s="235"/>
      <c r="M65" s="223" t="str">
        <f>IF($A65="","",VLOOKUP($A65,生徒情報入力!$A$9:$AA$158,7))</f>
        <v/>
      </c>
      <c r="N65" s="224" t="str">
        <f>IF($A65="","",VLOOKUP($A65,生徒情報入力!$A$9:$AA$158,8))</f>
        <v/>
      </c>
      <c r="O65" s="224" t="s">
        <v>6</v>
      </c>
      <c r="P65" s="224" t="str">
        <f>IF($A65="","",VLOOKUP($A65,生徒情報入力!$A$9:$AA$158,9))</f>
        <v/>
      </c>
      <c r="Q65" s="224" t="s">
        <v>6</v>
      </c>
      <c r="R65" s="224" t="str">
        <f>IF($A65="","",VLOOKUP($A65,生徒情報入力!$A$9:$AA$158,10))</f>
        <v/>
      </c>
      <c r="S65" s="894" t="str">
        <f>IF($A65="","",VLOOKUP($A65,生徒情報入力!$A$9:$AA$158,11))</f>
        <v/>
      </c>
      <c r="T65" s="941"/>
      <c r="U65" s="234" t="str">
        <f>IF($A65="","",VLOOKUP($A65,生徒情報入力!$A$9:$AA$158,12))</f>
        <v/>
      </c>
      <c r="V65" s="236"/>
      <c r="W65" s="235"/>
      <c r="X65" s="223" t="str">
        <f>IF($A65="","",VLOOKUP($A65,生徒情報入力!$A$9:$AA$158,13))</f>
        <v/>
      </c>
      <c r="Y65" s="224" t="str">
        <f>IF($A65="","",VLOOKUP($A65,生徒情報入力!$A$9:$AA$158,14))</f>
        <v/>
      </c>
      <c r="Z65" s="225" t="s">
        <v>6</v>
      </c>
      <c r="AA65" s="224" t="str">
        <f>IF($A65="","",VLOOKUP($A65,生徒情報入力!$A$9:$AA$158,15))</f>
        <v/>
      </c>
      <c r="AB65" s="224" t="s">
        <v>6</v>
      </c>
      <c r="AC65" s="226" t="str">
        <f>IF($A65="","",VLOOKUP($A65,生徒情報入力!$A$9:$AA$158,16))</f>
        <v/>
      </c>
      <c r="AD65" s="896" t="str">
        <f>IF($A65="","",VLOOKUP($A65,生徒情報入力!$A$9:$AA$158,17))</f>
        <v/>
      </c>
      <c r="AE65" s="897"/>
      <c r="AF65" s="227"/>
      <c r="AG65" s="898" t="str">
        <f>IF($A65="","",VLOOKUP($A65,生徒情報入力!$A$9:$AA$158,19))</f>
        <v/>
      </c>
      <c r="AH65" s="898"/>
      <c r="AI65" s="898"/>
      <c r="AJ65" s="898"/>
      <c r="AK65" s="899"/>
      <c r="AL65" s="894" t="str">
        <f>IF($A65="","",VLOOKUP($A65,生徒情報入力!$A$9:$AA$158,20))</f>
        <v/>
      </c>
      <c r="AM65" s="895"/>
      <c r="AN65" s="895"/>
      <c r="AO65" s="895"/>
      <c r="AP65" s="895"/>
      <c r="AQ65" s="874" t="str">
        <f>IF($A65="","",VLOOKUP($A65,生徒情報入力!$A$9:$AA$158,21))</f>
        <v/>
      </c>
      <c r="AR65" s="875"/>
      <c r="AS65" s="876"/>
      <c r="AT65" s="877" t="str">
        <f>IF($A65="","",VLOOKUP($A65,生徒情報入力!$A$9:$AA$158,22))</f>
        <v/>
      </c>
      <c r="AU65" s="878"/>
      <c r="AV65" s="878"/>
      <c r="AW65" s="878"/>
      <c r="AX65" s="878"/>
      <c r="AY65" s="878"/>
      <c r="AZ65" s="878"/>
      <c r="BA65" s="878"/>
      <c r="BB65" s="878"/>
      <c r="BC65" s="878"/>
      <c r="BD65" s="878"/>
      <c r="BE65" s="879"/>
      <c r="BF65" s="880" t="str">
        <f>IF($A65="","",VLOOKUP($A65,生徒情報入力!$A$9:$AA$158,23))</f>
        <v/>
      </c>
      <c r="BG65" s="881"/>
      <c r="BH65" s="228" t="s">
        <v>1872</v>
      </c>
      <c r="BI65" s="882" t="str">
        <f>IF($A65="","",VLOOKUP($A65,生徒情報入力!$A$9:$AA$158,25))</f>
        <v/>
      </c>
      <c r="BJ65" s="882"/>
      <c r="BK65" s="229" t="s">
        <v>1873</v>
      </c>
      <c r="BL65" s="883" t="str">
        <f>IF($A65="","",VLOOKUP($A65,生徒情報入力!$A$9:$AA$158,27))</f>
        <v/>
      </c>
      <c r="BM65" s="884"/>
      <c r="BN65" s="230"/>
      <c r="BT65" s="200">
        <v>45</v>
      </c>
    </row>
    <row r="66" spans="1:72" s="194" customFormat="1" ht="15.75" customHeight="1">
      <c r="A66" s="199"/>
      <c r="B66" s="199"/>
      <c r="C66" s="199"/>
      <c r="D66" s="199"/>
      <c r="E66" s="232"/>
      <c r="F66" s="232" t="s">
        <v>2745</v>
      </c>
      <c r="G66" s="232"/>
      <c r="H66" s="232"/>
      <c r="I66" s="232"/>
      <c r="J66" s="232"/>
      <c r="K66" s="232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232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T66" s="200"/>
    </row>
    <row r="67" spans="1:72" s="194" customFormat="1" ht="15.75" customHeight="1">
      <c r="A67" s="199"/>
      <c r="B67" s="199"/>
      <c r="C67" s="199"/>
      <c r="D67" s="199"/>
      <c r="E67" s="232"/>
      <c r="F67" s="232" t="s">
        <v>2746</v>
      </c>
      <c r="G67" s="232"/>
      <c r="H67" s="232"/>
      <c r="I67" s="232"/>
      <c r="J67" s="232"/>
      <c r="K67" s="232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T67" s="200"/>
    </row>
    <row r="68" spans="1:72" s="194" customFormat="1" ht="27" customHeight="1">
      <c r="A68" s="201" t="s">
        <v>1903</v>
      </c>
      <c r="B68" s="201"/>
      <c r="C68" s="201"/>
      <c r="D68" s="939">
        <f>D46</f>
        <v>28</v>
      </c>
      <c r="E68" s="939"/>
      <c r="F68" s="201" t="s">
        <v>2</v>
      </c>
      <c r="G68" s="939">
        <f>G46</f>
        <v>5</v>
      </c>
      <c r="H68" s="939"/>
      <c r="I68" s="201" t="s">
        <v>3</v>
      </c>
      <c r="J68" s="939">
        <f>J46</f>
        <v>14</v>
      </c>
      <c r="K68" s="939"/>
      <c r="L68" s="202"/>
      <c r="M68" s="203" t="s">
        <v>1904</v>
      </c>
      <c r="N68" s="203"/>
      <c r="O68" s="203"/>
      <c r="P68" s="201"/>
      <c r="Q68" s="201"/>
      <c r="R68" s="204" t="s">
        <v>1905</v>
      </c>
      <c r="S68" s="205"/>
      <c r="T68" s="205"/>
      <c r="U68" s="940"/>
      <c r="V68" s="940"/>
      <c r="W68" s="940"/>
      <c r="X68" s="940"/>
      <c r="Y68" s="940"/>
      <c r="Z68" s="199"/>
      <c r="AA68" s="199"/>
      <c r="AB68" s="199"/>
      <c r="AC68" s="199"/>
      <c r="AD68" s="199"/>
      <c r="AE68" s="233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T68" s="200"/>
    </row>
    <row r="69" spans="1:72" s="194" customFormat="1" ht="27" customHeight="1">
      <c r="A69" s="206"/>
      <c r="B69" s="206"/>
      <c r="C69" s="206"/>
      <c r="D69" s="206"/>
      <c r="E69" s="207" t="s">
        <v>1906</v>
      </c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8"/>
      <c r="AE69" s="933" t="s">
        <v>1907</v>
      </c>
      <c r="AF69" s="916"/>
      <c r="AG69" s="916"/>
      <c r="AH69" s="916"/>
      <c r="AI69" s="916"/>
      <c r="AJ69" s="916"/>
      <c r="AK69" s="875" t="str">
        <f>基本情報入力!$B$5</f>
        <v/>
      </c>
      <c r="AL69" s="875"/>
      <c r="AM69" s="875"/>
      <c r="AN69" s="875"/>
      <c r="AO69" s="875"/>
      <c r="AP69" s="875"/>
      <c r="AQ69" s="875"/>
      <c r="AR69" s="875"/>
      <c r="AS69" s="875"/>
      <c r="AT69" s="875"/>
      <c r="AU69" s="875"/>
      <c r="AV69" s="875"/>
      <c r="AW69" s="916"/>
      <c r="AX69" s="916"/>
      <c r="AY69" s="916"/>
      <c r="AZ69" s="916"/>
      <c r="BA69" s="916"/>
      <c r="BB69" s="934"/>
      <c r="BC69" s="935" t="s">
        <v>1908</v>
      </c>
      <c r="BD69" s="936"/>
      <c r="BE69" s="936"/>
      <c r="BF69" s="936"/>
      <c r="BG69" s="937">
        <f>基本情報入力!$B$3</f>
        <v>0</v>
      </c>
      <c r="BH69" s="937"/>
      <c r="BI69" s="937"/>
      <c r="BJ69" s="209" t="s">
        <v>1909</v>
      </c>
      <c r="BK69" s="937">
        <f>基本情報入力!$D$3</f>
        <v>0</v>
      </c>
      <c r="BL69" s="937"/>
      <c r="BM69" s="937"/>
      <c r="BN69" s="938"/>
      <c r="BT69" s="200"/>
    </row>
    <row r="70" spans="1:72" s="194" customFormat="1" ht="27" customHeight="1">
      <c r="A70" s="930" t="s">
        <v>1910</v>
      </c>
      <c r="B70" s="931"/>
      <c r="C70" s="931"/>
      <c r="D70" s="210"/>
      <c r="E70" s="892" t="str">
        <f>基本情報入力!$B$6</f>
        <v/>
      </c>
      <c r="F70" s="892"/>
      <c r="G70" s="892"/>
      <c r="H70" s="892"/>
      <c r="I70" s="892"/>
      <c r="J70" s="892"/>
      <c r="K70" s="892"/>
      <c r="L70" s="892"/>
      <c r="M70" s="892"/>
      <c r="N70" s="892"/>
      <c r="O70" s="892"/>
      <c r="P70" s="892"/>
      <c r="Q70" s="892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2"/>
      <c r="AC70" s="892"/>
      <c r="AD70" s="211"/>
      <c r="AE70" s="206"/>
      <c r="AF70" s="206"/>
      <c r="AG70" s="916" t="s">
        <v>1911</v>
      </c>
      <c r="AH70" s="916"/>
      <c r="AI70" s="916"/>
      <c r="AJ70" s="916"/>
      <c r="AK70" s="932">
        <f>基本情報入力!$B$7</f>
        <v>0</v>
      </c>
      <c r="AL70" s="932"/>
      <c r="AM70" s="932"/>
      <c r="AN70" s="932"/>
      <c r="AO70" s="212" t="s">
        <v>1912</v>
      </c>
      <c r="AP70" s="895">
        <f>基本情報入力!$C$7</f>
        <v>0</v>
      </c>
      <c r="AQ70" s="895"/>
      <c r="AR70" s="895"/>
      <c r="AS70" s="213" t="s">
        <v>1913</v>
      </c>
      <c r="AT70" s="917">
        <f>基本情報入力!$D$7</f>
        <v>0</v>
      </c>
      <c r="AU70" s="917"/>
      <c r="AV70" s="917"/>
      <c r="AW70" s="208"/>
      <c r="AX70" s="916" t="s">
        <v>1914</v>
      </c>
      <c r="AY70" s="916"/>
      <c r="AZ70" s="916"/>
      <c r="BA70" s="916"/>
      <c r="BB70" s="916"/>
      <c r="BC70" s="875">
        <f>基本情報入力!$B$12</f>
        <v>0</v>
      </c>
      <c r="BD70" s="875"/>
      <c r="BE70" s="875"/>
      <c r="BF70" s="875"/>
      <c r="BG70" s="875"/>
      <c r="BH70" s="875"/>
      <c r="BI70" s="875"/>
      <c r="BJ70" s="875"/>
      <c r="BK70" s="875"/>
      <c r="BL70" s="875"/>
      <c r="BM70" s="875"/>
      <c r="BN70" s="876"/>
      <c r="BT70" s="200"/>
    </row>
    <row r="71" spans="1:72" s="194" customFormat="1" ht="15.75" customHeight="1">
      <c r="A71" s="918" t="s">
        <v>19</v>
      </c>
      <c r="B71" s="919"/>
      <c r="C71" s="922" t="s">
        <v>20</v>
      </c>
      <c r="D71" s="923"/>
      <c r="E71" s="923"/>
      <c r="F71" s="923"/>
      <c r="G71" s="923"/>
      <c r="H71" s="923"/>
      <c r="I71" s="923"/>
      <c r="J71" s="924"/>
      <c r="K71" s="922" t="s">
        <v>1879</v>
      </c>
      <c r="L71" s="924"/>
      <c r="M71" s="922" t="s">
        <v>1880</v>
      </c>
      <c r="N71" s="923"/>
      <c r="O71" s="923"/>
      <c r="P71" s="923"/>
      <c r="Q71" s="923"/>
      <c r="R71" s="923"/>
      <c r="S71" s="922" t="s">
        <v>21</v>
      </c>
      <c r="T71" s="924"/>
      <c r="U71" s="926" t="s">
        <v>1915</v>
      </c>
      <c r="V71" s="927"/>
      <c r="W71" s="928"/>
      <c r="X71" s="926" t="s">
        <v>1916</v>
      </c>
      <c r="Y71" s="927"/>
      <c r="Z71" s="927"/>
      <c r="AA71" s="927"/>
      <c r="AB71" s="927"/>
      <c r="AC71" s="927"/>
      <c r="AD71" s="929" t="s">
        <v>1917</v>
      </c>
      <c r="AE71" s="929"/>
      <c r="AF71" s="929"/>
      <c r="AG71" s="929"/>
      <c r="AH71" s="929"/>
      <c r="AI71" s="929"/>
      <c r="AJ71" s="929"/>
      <c r="AK71" s="929"/>
      <c r="AL71" s="900" t="s">
        <v>1918</v>
      </c>
      <c r="AM71" s="901"/>
      <c r="AN71" s="901"/>
      <c r="AO71" s="901"/>
      <c r="AP71" s="901"/>
      <c r="AQ71" s="900" t="s">
        <v>1919</v>
      </c>
      <c r="AR71" s="901"/>
      <c r="AS71" s="902"/>
      <c r="AT71" s="900" t="s">
        <v>1920</v>
      </c>
      <c r="AU71" s="901"/>
      <c r="AV71" s="901"/>
      <c r="AW71" s="901"/>
      <c r="AX71" s="901"/>
      <c r="AY71" s="901"/>
      <c r="AZ71" s="901"/>
      <c r="BA71" s="901"/>
      <c r="BB71" s="901"/>
      <c r="BC71" s="901"/>
      <c r="BD71" s="901"/>
      <c r="BE71" s="902"/>
      <c r="BF71" s="900" t="s">
        <v>1921</v>
      </c>
      <c r="BG71" s="901"/>
      <c r="BH71" s="901"/>
      <c r="BI71" s="901"/>
      <c r="BJ71" s="901"/>
      <c r="BK71" s="901"/>
      <c r="BL71" s="901"/>
      <c r="BM71" s="901"/>
      <c r="BN71" s="902"/>
      <c r="BT71" s="200"/>
    </row>
    <row r="72" spans="1:72" s="194" customFormat="1" ht="15.75" customHeight="1">
      <c r="A72" s="920"/>
      <c r="B72" s="921"/>
      <c r="C72" s="925"/>
      <c r="D72" s="912"/>
      <c r="E72" s="912"/>
      <c r="F72" s="912"/>
      <c r="G72" s="912"/>
      <c r="H72" s="912"/>
      <c r="I72" s="912"/>
      <c r="J72" s="911"/>
      <c r="K72" s="925"/>
      <c r="L72" s="911"/>
      <c r="M72" s="925"/>
      <c r="N72" s="912"/>
      <c r="O72" s="912"/>
      <c r="P72" s="912"/>
      <c r="Q72" s="912"/>
      <c r="R72" s="912"/>
      <c r="S72" s="925"/>
      <c r="T72" s="911"/>
      <c r="U72" s="909" t="s">
        <v>1922</v>
      </c>
      <c r="V72" s="910"/>
      <c r="W72" s="911"/>
      <c r="X72" s="909" t="s">
        <v>1923</v>
      </c>
      <c r="Y72" s="912"/>
      <c r="Z72" s="912"/>
      <c r="AA72" s="912"/>
      <c r="AB72" s="912"/>
      <c r="AC72" s="911"/>
      <c r="AD72" s="913" t="s">
        <v>1924</v>
      </c>
      <c r="AE72" s="914"/>
      <c r="AF72" s="914"/>
      <c r="AG72" s="914"/>
      <c r="AH72" s="914"/>
      <c r="AI72" s="914"/>
      <c r="AJ72" s="914"/>
      <c r="AK72" s="915"/>
      <c r="AL72" s="903"/>
      <c r="AM72" s="904"/>
      <c r="AN72" s="904"/>
      <c r="AO72" s="904"/>
      <c r="AP72" s="904"/>
      <c r="AQ72" s="903"/>
      <c r="AR72" s="904"/>
      <c r="AS72" s="905"/>
      <c r="AT72" s="903"/>
      <c r="AU72" s="904"/>
      <c r="AV72" s="904"/>
      <c r="AW72" s="904"/>
      <c r="AX72" s="904"/>
      <c r="AY72" s="904"/>
      <c r="AZ72" s="904"/>
      <c r="BA72" s="904"/>
      <c r="BB72" s="904"/>
      <c r="BC72" s="904"/>
      <c r="BD72" s="904"/>
      <c r="BE72" s="905"/>
      <c r="BF72" s="906"/>
      <c r="BG72" s="907"/>
      <c r="BH72" s="907"/>
      <c r="BI72" s="907"/>
      <c r="BJ72" s="907"/>
      <c r="BK72" s="907"/>
      <c r="BL72" s="907"/>
      <c r="BM72" s="907"/>
      <c r="BN72" s="908"/>
      <c r="BT72" s="200"/>
    </row>
    <row r="73" spans="1:72" s="194" customFormat="1" ht="27" customHeight="1">
      <c r="A73" s="890" t="str">
        <f>IF(AF$1+BT65&lt;=AK$1,AF$1+BT65,"")</f>
        <v/>
      </c>
      <c r="B73" s="891"/>
      <c r="C73" s="215" t="str">
        <f>IF($A73="","",VLOOKUP($A73,生徒情報入力!$A$9:$AA$158,4))</f>
        <v/>
      </c>
      <c r="D73" s="892" t="str">
        <f>IF($A73="","",VLOOKUP($A73,生徒情報入力!$A$9:$AA$158,5))</f>
        <v/>
      </c>
      <c r="E73" s="892"/>
      <c r="F73" s="892"/>
      <c r="G73" s="892"/>
      <c r="H73" s="892"/>
      <c r="I73" s="892"/>
      <c r="J73" s="893"/>
      <c r="K73" s="234" t="str">
        <f>IF($A73="","",VLOOKUP($A73,生徒情報入力!$A$9:$AA$158,6))</f>
        <v/>
      </c>
      <c r="L73" s="235"/>
      <c r="M73" s="223" t="str">
        <f>IF($A73="","",VLOOKUP($A73,生徒情報入力!$A$9:$AA$158,7))</f>
        <v/>
      </c>
      <c r="N73" s="224" t="str">
        <f>IF($A73="","",VLOOKUP($A73,生徒情報入力!$A$9:$AA$158,8))</f>
        <v/>
      </c>
      <c r="O73" s="224" t="s">
        <v>6</v>
      </c>
      <c r="P73" s="224" t="str">
        <f>IF($A73="","",VLOOKUP($A73,生徒情報入力!$A$9:$AA$158,9))</f>
        <v/>
      </c>
      <c r="Q73" s="224" t="s">
        <v>6</v>
      </c>
      <c r="R73" s="224" t="str">
        <f>IF($A73="","",VLOOKUP($A73,生徒情報入力!$A$9:$AA$158,10))</f>
        <v/>
      </c>
      <c r="S73" s="234" t="str">
        <f>IF($A73="","",VLOOKUP($A73,生徒情報入力!$A$9:$AA$158,11))</f>
        <v/>
      </c>
      <c r="T73" s="235"/>
      <c r="U73" s="894" t="str">
        <f>IF($A73="","",VLOOKUP($A73,生徒情報入力!$A$9:$AA$158,12))</f>
        <v/>
      </c>
      <c r="V73" s="895"/>
      <c r="W73" s="895"/>
      <c r="X73" s="223" t="str">
        <f>IF($A73="","",VLOOKUP($A73,生徒情報入力!$A$9:$AA$158,13))</f>
        <v/>
      </c>
      <c r="Y73" s="224" t="str">
        <f>IF($A73="","",VLOOKUP($A73,生徒情報入力!$A$9:$AA$158,14))</f>
        <v/>
      </c>
      <c r="Z73" s="225" t="s">
        <v>6</v>
      </c>
      <c r="AA73" s="224" t="str">
        <f>IF($A73="","",VLOOKUP($A73,生徒情報入力!$A$9:$AA$158,15))</f>
        <v/>
      </c>
      <c r="AB73" s="224" t="s">
        <v>6</v>
      </c>
      <c r="AC73" s="226" t="str">
        <f>IF($A73="","",VLOOKUP($A73,生徒情報入力!$A$9:$AA$158,16))</f>
        <v/>
      </c>
      <c r="AD73" s="896" t="str">
        <f>IF($A73="","",VLOOKUP($A73,生徒情報入力!$A$9:$AA$158,17))</f>
        <v/>
      </c>
      <c r="AE73" s="897"/>
      <c r="AF73" s="227"/>
      <c r="AG73" s="898" t="str">
        <f>IF($A73="","",VLOOKUP($A73,生徒情報入力!$A$9:$AA$158,19))</f>
        <v/>
      </c>
      <c r="AH73" s="898"/>
      <c r="AI73" s="898"/>
      <c r="AJ73" s="898"/>
      <c r="AK73" s="899"/>
      <c r="AL73" s="894" t="str">
        <f>IF($A73="","",VLOOKUP($A73,生徒情報入力!$A$9:$AA$158,20))</f>
        <v/>
      </c>
      <c r="AM73" s="895"/>
      <c r="AN73" s="895"/>
      <c r="AO73" s="895"/>
      <c r="AP73" s="895"/>
      <c r="AQ73" s="874" t="str">
        <f>IF($A73="","",VLOOKUP($A73,生徒情報入力!$A$9:$AA$158,21))</f>
        <v/>
      </c>
      <c r="AR73" s="875"/>
      <c r="AS73" s="876"/>
      <c r="AT73" s="877" t="str">
        <f>IF($A73="","",VLOOKUP($A73,生徒情報入力!$A$9:$AA$158,22))</f>
        <v/>
      </c>
      <c r="AU73" s="878"/>
      <c r="AV73" s="878"/>
      <c r="AW73" s="878"/>
      <c r="AX73" s="878"/>
      <c r="AY73" s="878"/>
      <c r="AZ73" s="878"/>
      <c r="BA73" s="878"/>
      <c r="BB73" s="878"/>
      <c r="BC73" s="878"/>
      <c r="BD73" s="878"/>
      <c r="BE73" s="879"/>
      <c r="BF73" s="880" t="str">
        <f>IF($A73="","",VLOOKUP($A73,生徒情報入力!$A$9:$AA$158,23))</f>
        <v/>
      </c>
      <c r="BG73" s="881"/>
      <c r="BH73" s="228" t="s">
        <v>1872</v>
      </c>
      <c r="BI73" s="882" t="str">
        <f>IF($A73="","",VLOOKUP($A73,生徒情報入力!$A$9:$AA$158,25))</f>
        <v/>
      </c>
      <c r="BJ73" s="882"/>
      <c r="BK73" s="229" t="s">
        <v>1873</v>
      </c>
      <c r="BL73" s="883" t="str">
        <f>IF($A73="","",VLOOKUP($A73,生徒情報入力!$A$9:$AA$158,27))</f>
        <v/>
      </c>
      <c r="BM73" s="884"/>
      <c r="BN73" s="230"/>
      <c r="BT73" s="200">
        <v>46</v>
      </c>
    </row>
    <row r="74" spans="1:72" s="194" customFormat="1" ht="27" customHeight="1">
      <c r="A74" s="890" t="str">
        <f t="shared" ref="A74:A87" si="3">IF(AF$1+BT73&lt;=AK$1,AF$1+BT73,"")</f>
        <v/>
      </c>
      <c r="B74" s="891"/>
      <c r="C74" s="215" t="str">
        <f>IF($A74="","",VLOOKUP($A74,生徒情報入力!$A$9:$AA$158,4))</f>
        <v/>
      </c>
      <c r="D74" s="892" t="str">
        <f>IF($A74="","",VLOOKUP($A74,生徒情報入力!$A$9:$AA$158,5))</f>
        <v/>
      </c>
      <c r="E74" s="892"/>
      <c r="F74" s="892"/>
      <c r="G74" s="892"/>
      <c r="H74" s="892"/>
      <c r="I74" s="892"/>
      <c r="J74" s="893"/>
      <c r="K74" s="234" t="str">
        <f>IF($A74="","",VLOOKUP($A74,生徒情報入力!$A$9:$AA$158,6))</f>
        <v/>
      </c>
      <c r="L74" s="235"/>
      <c r="M74" s="223" t="str">
        <f>IF($A74="","",VLOOKUP($A74,生徒情報入力!$A$9:$AA$158,7))</f>
        <v/>
      </c>
      <c r="N74" s="224" t="str">
        <f>IF($A74="","",VLOOKUP($A74,生徒情報入力!$A$9:$AA$158,8))</f>
        <v/>
      </c>
      <c r="O74" s="224" t="s">
        <v>6</v>
      </c>
      <c r="P74" s="224" t="str">
        <f>IF($A74="","",VLOOKUP($A74,生徒情報入力!$A$9:$AA$158,9))</f>
        <v/>
      </c>
      <c r="Q74" s="224" t="s">
        <v>6</v>
      </c>
      <c r="R74" s="224" t="str">
        <f>IF($A74="","",VLOOKUP($A74,生徒情報入力!$A$9:$AA$158,10))</f>
        <v/>
      </c>
      <c r="S74" s="234" t="str">
        <f>IF($A74="","",VLOOKUP($A74,生徒情報入力!$A$9:$AA$158,11))</f>
        <v/>
      </c>
      <c r="T74" s="235"/>
      <c r="U74" s="894" t="str">
        <f>IF($A74="","",VLOOKUP($A74,生徒情報入力!$A$9:$AA$158,12))</f>
        <v/>
      </c>
      <c r="V74" s="895"/>
      <c r="W74" s="895"/>
      <c r="X74" s="223" t="str">
        <f>IF($A74="","",VLOOKUP($A74,生徒情報入力!$A$9:$AA$158,13))</f>
        <v/>
      </c>
      <c r="Y74" s="224" t="str">
        <f>IF($A74="","",VLOOKUP($A74,生徒情報入力!$A$9:$AA$158,14))</f>
        <v/>
      </c>
      <c r="Z74" s="225" t="s">
        <v>6</v>
      </c>
      <c r="AA74" s="224" t="str">
        <f>IF($A74="","",VLOOKUP($A74,生徒情報入力!$A$9:$AA$158,15))</f>
        <v/>
      </c>
      <c r="AB74" s="224" t="s">
        <v>6</v>
      </c>
      <c r="AC74" s="226" t="str">
        <f>IF($A74="","",VLOOKUP($A74,生徒情報入力!$A$9:$AA$158,16))</f>
        <v/>
      </c>
      <c r="AD74" s="896" t="str">
        <f>IF($A74="","",VLOOKUP($A74,生徒情報入力!$A$9:$AA$158,17))</f>
        <v/>
      </c>
      <c r="AE74" s="897"/>
      <c r="AF74" s="227"/>
      <c r="AG74" s="898" t="str">
        <f>IF($A74="","",VLOOKUP($A74,生徒情報入力!$A$9:$AA$158,19))</f>
        <v/>
      </c>
      <c r="AH74" s="898"/>
      <c r="AI74" s="898"/>
      <c r="AJ74" s="898"/>
      <c r="AK74" s="899"/>
      <c r="AL74" s="894" t="str">
        <f>IF($A74="","",VLOOKUP($A74,生徒情報入力!$A$9:$AA$158,20))</f>
        <v/>
      </c>
      <c r="AM74" s="895"/>
      <c r="AN74" s="895"/>
      <c r="AO74" s="895"/>
      <c r="AP74" s="895"/>
      <c r="AQ74" s="874" t="str">
        <f>IF($A74="","",VLOOKUP($A74,生徒情報入力!$A$9:$AA$158,21))</f>
        <v/>
      </c>
      <c r="AR74" s="875"/>
      <c r="AS74" s="876"/>
      <c r="AT74" s="877" t="str">
        <f>IF($A74="","",VLOOKUP($A74,生徒情報入力!$A$9:$AA$158,22))</f>
        <v/>
      </c>
      <c r="AU74" s="878"/>
      <c r="AV74" s="878"/>
      <c r="AW74" s="878"/>
      <c r="AX74" s="878"/>
      <c r="AY74" s="878"/>
      <c r="AZ74" s="878"/>
      <c r="BA74" s="878"/>
      <c r="BB74" s="878"/>
      <c r="BC74" s="878"/>
      <c r="BD74" s="878"/>
      <c r="BE74" s="879"/>
      <c r="BF74" s="880" t="str">
        <f>IF($A74="","",VLOOKUP($A74,生徒情報入力!$A$9:$AA$158,23))</f>
        <v/>
      </c>
      <c r="BG74" s="881"/>
      <c r="BH74" s="228" t="s">
        <v>1872</v>
      </c>
      <c r="BI74" s="882" t="str">
        <f>IF($A74="","",VLOOKUP($A74,生徒情報入力!$A$9:$AA$158,25))</f>
        <v/>
      </c>
      <c r="BJ74" s="882"/>
      <c r="BK74" s="229" t="s">
        <v>1873</v>
      </c>
      <c r="BL74" s="883" t="str">
        <f>IF($A74="","",VLOOKUP($A74,生徒情報入力!$A$9:$AA$158,27))</f>
        <v/>
      </c>
      <c r="BM74" s="884"/>
      <c r="BN74" s="230"/>
      <c r="BT74" s="200">
        <v>47</v>
      </c>
    </row>
    <row r="75" spans="1:72" s="194" customFormat="1" ht="27" customHeight="1">
      <c r="A75" s="890" t="str">
        <f t="shared" si="3"/>
        <v/>
      </c>
      <c r="B75" s="891"/>
      <c r="C75" s="215" t="str">
        <f>IF($A75="","",VLOOKUP($A75,生徒情報入力!$A$9:$AA$158,4))</f>
        <v/>
      </c>
      <c r="D75" s="892" t="str">
        <f>IF($A75="","",VLOOKUP($A75,生徒情報入力!$A$9:$AA$158,5))</f>
        <v/>
      </c>
      <c r="E75" s="892"/>
      <c r="F75" s="892"/>
      <c r="G75" s="892"/>
      <c r="H75" s="892"/>
      <c r="I75" s="892"/>
      <c r="J75" s="893"/>
      <c r="K75" s="234" t="str">
        <f>IF($A75="","",VLOOKUP($A75,生徒情報入力!$A$9:$AA$158,6))</f>
        <v/>
      </c>
      <c r="L75" s="235"/>
      <c r="M75" s="223" t="str">
        <f>IF($A75="","",VLOOKUP($A75,生徒情報入力!$A$9:$AA$158,7))</f>
        <v/>
      </c>
      <c r="N75" s="224" t="str">
        <f>IF($A75="","",VLOOKUP($A75,生徒情報入力!$A$9:$AA$158,8))</f>
        <v/>
      </c>
      <c r="O75" s="224" t="s">
        <v>6</v>
      </c>
      <c r="P75" s="224" t="str">
        <f>IF($A75="","",VLOOKUP($A75,生徒情報入力!$A$9:$AA$158,9))</f>
        <v/>
      </c>
      <c r="Q75" s="224" t="s">
        <v>6</v>
      </c>
      <c r="R75" s="224" t="str">
        <f>IF($A75="","",VLOOKUP($A75,生徒情報入力!$A$9:$AA$158,10))</f>
        <v/>
      </c>
      <c r="S75" s="234" t="str">
        <f>IF($A75="","",VLOOKUP($A75,生徒情報入力!$A$9:$AA$158,11))</f>
        <v/>
      </c>
      <c r="T75" s="235"/>
      <c r="U75" s="894" t="str">
        <f>IF($A75="","",VLOOKUP($A75,生徒情報入力!$A$9:$AA$158,12))</f>
        <v/>
      </c>
      <c r="V75" s="895"/>
      <c r="W75" s="895"/>
      <c r="X75" s="223" t="str">
        <f>IF($A75="","",VLOOKUP($A75,生徒情報入力!$A$9:$AA$158,13))</f>
        <v/>
      </c>
      <c r="Y75" s="224" t="str">
        <f>IF($A75="","",VLOOKUP($A75,生徒情報入力!$A$9:$AA$158,14))</f>
        <v/>
      </c>
      <c r="Z75" s="225" t="s">
        <v>6</v>
      </c>
      <c r="AA75" s="224" t="str">
        <f>IF($A75="","",VLOOKUP($A75,生徒情報入力!$A$9:$AA$158,15))</f>
        <v/>
      </c>
      <c r="AB75" s="224" t="s">
        <v>6</v>
      </c>
      <c r="AC75" s="226" t="str">
        <f>IF($A75="","",VLOOKUP($A75,生徒情報入力!$A$9:$AA$158,16))</f>
        <v/>
      </c>
      <c r="AD75" s="896" t="str">
        <f>IF($A75="","",VLOOKUP($A75,生徒情報入力!$A$9:$AA$158,17))</f>
        <v/>
      </c>
      <c r="AE75" s="897"/>
      <c r="AF75" s="227"/>
      <c r="AG75" s="898" t="str">
        <f>IF($A75="","",VLOOKUP($A75,生徒情報入力!$A$9:$AA$158,19))</f>
        <v/>
      </c>
      <c r="AH75" s="898"/>
      <c r="AI75" s="898"/>
      <c r="AJ75" s="898"/>
      <c r="AK75" s="899"/>
      <c r="AL75" s="894" t="str">
        <f>IF($A75="","",VLOOKUP($A75,生徒情報入力!$A$9:$AA$158,20))</f>
        <v/>
      </c>
      <c r="AM75" s="895"/>
      <c r="AN75" s="895"/>
      <c r="AO75" s="895"/>
      <c r="AP75" s="895"/>
      <c r="AQ75" s="874" t="str">
        <f>IF($A75="","",VLOOKUP($A75,生徒情報入力!$A$9:$AA$158,21))</f>
        <v/>
      </c>
      <c r="AR75" s="875"/>
      <c r="AS75" s="876"/>
      <c r="AT75" s="877" t="str">
        <f>IF($A75="","",VLOOKUP($A75,生徒情報入力!$A$9:$AA$158,22))</f>
        <v/>
      </c>
      <c r="AU75" s="878"/>
      <c r="AV75" s="878"/>
      <c r="AW75" s="878"/>
      <c r="AX75" s="878"/>
      <c r="AY75" s="878"/>
      <c r="AZ75" s="878"/>
      <c r="BA75" s="878"/>
      <c r="BB75" s="878"/>
      <c r="BC75" s="878"/>
      <c r="BD75" s="878"/>
      <c r="BE75" s="879"/>
      <c r="BF75" s="880" t="str">
        <f>IF($A75="","",VLOOKUP($A75,生徒情報入力!$A$9:$AA$158,23))</f>
        <v/>
      </c>
      <c r="BG75" s="881"/>
      <c r="BH75" s="228" t="s">
        <v>1872</v>
      </c>
      <c r="BI75" s="882" t="str">
        <f>IF($A75="","",VLOOKUP($A75,生徒情報入力!$A$9:$AA$158,25))</f>
        <v/>
      </c>
      <c r="BJ75" s="882"/>
      <c r="BK75" s="229" t="s">
        <v>1873</v>
      </c>
      <c r="BL75" s="883" t="str">
        <f>IF($A75="","",VLOOKUP($A75,生徒情報入力!$A$9:$AA$158,27))</f>
        <v/>
      </c>
      <c r="BM75" s="884"/>
      <c r="BN75" s="230"/>
      <c r="BT75" s="200">
        <v>48</v>
      </c>
    </row>
    <row r="76" spans="1:72" s="194" customFormat="1" ht="27" customHeight="1">
      <c r="A76" s="890" t="str">
        <f t="shared" si="3"/>
        <v/>
      </c>
      <c r="B76" s="891"/>
      <c r="C76" s="215" t="str">
        <f>IF($A76="","",VLOOKUP($A76,生徒情報入力!$A$9:$AA$158,4))</f>
        <v/>
      </c>
      <c r="D76" s="892" t="str">
        <f>IF($A76="","",VLOOKUP($A76,生徒情報入力!$A$9:$AA$158,5))</f>
        <v/>
      </c>
      <c r="E76" s="892"/>
      <c r="F76" s="892"/>
      <c r="G76" s="892"/>
      <c r="H76" s="892"/>
      <c r="I76" s="892"/>
      <c r="J76" s="893"/>
      <c r="K76" s="234" t="str">
        <f>IF($A76="","",VLOOKUP($A76,生徒情報入力!$A$9:$AA$158,6))</f>
        <v/>
      </c>
      <c r="L76" s="235"/>
      <c r="M76" s="223" t="str">
        <f>IF($A76="","",VLOOKUP($A76,生徒情報入力!$A$9:$AA$158,7))</f>
        <v/>
      </c>
      <c r="N76" s="224" t="str">
        <f>IF($A76="","",VLOOKUP($A76,生徒情報入力!$A$9:$AA$158,8))</f>
        <v/>
      </c>
      <c r="O76" s="224" t="s">
        <v>6</v>
      </c>
      <c r="P76" s="224" t="str">
        <f>IF($A76="","",VLOOKUP($A76,生徒情報入力!$A$9:$AA$158,9))</f>
        <v/>
      </c>
      <c r="Q76" s="224" t="s">
        <v>6</v>
      </c>
      <c r="R76" s="224" t="str">
        <f>IF($A76="","",VLOOKUP($A76,生徒情報入力!$A$9:$AA$158,10))</f>
        <v/>
      </c>
      <c r="S76" s="234" t="str">
        <f>IF($A76="","",VLOOKUP($A76,生徒情報入力!$A$9:$AA$158,11))</f>
        <v/>
      </c>
      <c r="T76" s="235"/>
      <c r="U76" s="894" t="str">
        <f>IF($A76="","",VLOOKUP($A76,生徒情報入力!$A$9:$AA$158,12))</f>
        <v/>
      </c>
      <c r="V76" s="895"/>
      <c r="W76" s="895"/>
      <c r="X76" s="223" t="str">
        <f>IF($A76="","",VLOOKUP($A76,生徒情報入力!$A$9:$AA$158,13))</f>
        <v/>
      </c>
      <c r="Y76" s="224" t="str">
        <f>IF($A76="","",VLOOKUP($A76,生徒情報入力!$A$9:$AA$158,14))</f>
        <v/>
      </c>
      <c r="Z76" s="225" t="s">
        <v>6</v>
      </c>
      <c r="AA76" s="224" t="str">
        <f>IF($A76="","",VLOOKUP($A76,生徒情報入力!$A$9:$AA$158,15))</f>
        <v/>
      </c>
      <c r="AB76" s="224" t="s">
        <v>6</v>
      </c>
      <c r="AC76" s="226" t="str">
        <f>IF($A76="","",VLOOKUP($A76,生徒情報入力!$A$9:$AA$158,16))</f>
        <v/>
      </c>
      <c r="AD76" s="896" t="str">
        <f>IF($A76="","",VLOOKUP($A76,生徒情報入力!$A$9:$AA$158,17))</f>
        <v/>
      </c>
      <c r="AE76" s="897"/>
      <c r="AF76" s="227"/>
      <c r="AG76" s="898" t="str">
        <f>IF($A76="","",VLOOKUP($A76,生徒情報入力!$A$9:$AA$158,19))</f>
        <v/>
      </c>
      <c r="AH76" s="898"/>
      <c r="AI76" s="898"/>
      <c r="AJ76" s="898"/>
      <c r="AK76" s="899"/>
      <c r="AL76" s="894" t="str">
        <f>IF($A76="","",VLOOKUP($A76,生徒情報入力!$A$9:$AA$158,20))</f>
        <v/>
      </c>
      <c r="AM76" s="895"/>
      <c r="AN76" s="895"/>
      <c r="AO76" s="895"/>
      <c r="AP76" s="895"/>
      <c r="AQ76" s="874" t="str">
        <f>IF($A76="","",VLOOKUP($A76,生徒情報入力!$A$9:$AA$158,21))</f>
        <v/>
      </c>
      <c r="AR76" s="875"/>
      <c r="AS76" s="876"/>
      <c r="AT76" s="877" t="str">
        <f>IF($A76="","",VLOOKUP($A76,生徒情報入力!$A$9:$AA$158,22))</f>
        <v/>
      </c>
      <c r="AU76" s="878"/>
      <c r="AV76" s="878"/>
      <c r="AW76" s="878"/>
      <c r="AX76" s="878"/>
      <c r="AY76" s="878"/>
      <c r="AZ76" s="878"/>
      <c r="BA76" s="878"/>
      <c r="BB76" s="878"/>
      <c r="BC76" s="878"/>
      <c r="BD76" s="878"/>
      <c r="BE76" s="879"/>
      <c r="BF76" s="880" t="str">
        <f>IF($A76="","",VLOOKUP($A76,生徒情報入力!$A$9:$AA$158,23))</f>
        <v/>
      </c>
      <c r="BG76" s="881"/>
      <c r="BH76" s="228" t="s">
        <v>1872</v>
      </c>
      <c r="BI76" s="882" t="str">
        <f>IF($A76="","",VLOOKUP($A76,生徒情報入力!$A$9:$AA$158,25))</f>
        <v/>
      </c>
      <c r="BJ76" s="882"/>
      <c r="BK76" s="229" t="s">
        <v>1873</v>
      </c>
      <c r="BL76" s="883" t="str">
        <f>IF($A76="","",VLOOKUP($A76,生徒情報入力!$A$9:$AA$158,27))</f>
        <v/>
      </c>
      <c r="BM76" s="884"/>
      <c r="BN76" s="230"/>
      <c r="BT76" s="200">
        <v>49</v>
      </c>
    </row>
    <row r="77" spans="1:72" s="194" customFormat="1" ht="27" customHeight="1">
      <c r="A77" s="890" t="str">
        <f t="shared" si="3"/>
        <v/>
      </c>
      <c r="B77" s="891"/>
      <c r="C77" s="215" t="str">
        <f>IF($A77="","",VLOOKUP($A77,生徒情報入力!$A$9:$AA$158,4))</f>
        <v/>
      </c>
      <c r="D77" s="892" t="str">
        <f>IF($A77="","",VLOOKUP($A77,生徒情報入力!$A$9:$AA$158,5))</f>
        <v/>
      </c>
      <c r="E77" s="892"/>
      <c r="F77" s="892"/>
      <c r="G77" s="892"/>
      <c r="H77" s="892"/>
      <c r="I77" s="892"/>
      <c r="J77" s="893"/>
      <c r="K77" s="234" t="str">
        <f>IF($A77="","",VLOOKUP($A77,生徒情報入力!$A$9:$AA$158,6))</f>
        <v/>
      </c>
      <c r="L77" s="235"/>
      <c r="M77" s="223" t="str">
        <f>IF($A77="","",VLOOKUP($A77,生徒情報入力!$A$9:$AA$158,7))</f>
        <v/>
      </c>
      <c r="N77" s="224" t="str">
        <f>IF($A77="","",VLOOKUP($A77,生徒情報入力!$A$9:$AA$158,8))</f>
        <v/>
      </c>
      <c r="O77" s="224" t="s">
        <v>6</v>
      </c>
      <c r="P77" s="224" t="str">
        <f>IF($A77="","",VLOOKUP($A77,生徒情報入力!$A$9:$AA$158,9))</f>
        <v/>
      </c>
      <c r="Q77" s="224" t="s">
        <v>6</v>
      </c>
      <c r="R77" s="224" t="str">
        <f>IF($A77="","",VLOOKUP($A77,生徒情報入力!$A$9:$AA$158,10))</f>
        <v/>
      </c>
      <c r="S77" s="234" t="str">
        <f>IF($A77="","",VLOOKUP($A77,生徒情報入力!$A$9:$AA$158,11))</f>
        <v/>
      </c>
      <c r="T77" s="235"/>
      <c r="U77" s="894" t="str">
        <f>IF($A77="","",VLOOKUP($A77,生徒情報入力!$A$9:$AA$158,12))</f>
        <v/>
      </c>
      <c r="V77" s="895"/>
      <c r="W77" s="895"/>
      <c r="X77" s="223" t="str">
        <f>IF($A77="","",VLOOKUP($A77,生徒情報入力!$A$9:$AA$158,13))</f>
        <v/>
      </c>
      <c r="Y77" s="224" t="str">
        <f>IF($A77="","",VLOOKUP($A77,生徒情報入力!$A$9:$AA$158,14))</f>
        <v/>
      </c>
      <c r="Z77" s="225" t="s">
        <v>6</v>
      </c>
      <c r="AA77" s="224" t="str">
        <f>IF($A77="","",VLOOKUP($A77,生徒情報入力!$A$9:$AA$158,15))</f>
        <v/>
      </c>
      <c r="AB77" s="224" t="s">
        <v>6</v>
      </c>
      <c r="AC77" s="226" t="str">
        <f>IF($A77="","",VLOOKUP($A77,生徒情報入力!$A$9:$AA$158,16))</f>
        <v/>
      </c>
      <c r="AD77" s="896" t="str">
        <f>IF($A77="","",VLOOKUP($A77,生徒情報入力!$A$9:$AA$158,17))</f>
        <v/>
      </c>
      <c r="AE77" s="897"/>
      <c r="AF77" s="227"/>
      <c r="AG77" s="898" t="str">
        <f>IF($A77="","",VLOOKUP($A77,生徒情報入力!$A$9:$AA$158,19))</f>
        <v/>
      </c>
      <c r="AH77" s="898"/>
      <c r="AI77" s="898"/>
      <c r="AJ77" s="898"/>
      <c r="AK77" s="899"/>
      <c r="AL77" s="894" t="str">
        <f>IF($A77="","",VLOOKUP($A77,生徒情報入力!$A$9:$AA$158,20))</f>
        <v/>
      </c>
      <c r="AM77" s="895"/>
      <c r="AN77" s="895"/>
      <c r="AO77" s="895"/>
      <c r="AP77" s="895"/>
      <c r="AQ77" s="874" t="str">
        <f>IF($A77="","",VLOOKUP($A77,生徒情報入力!$A$9:$AA$158,21))</f>
        <v/>
      </c>
      <c r="AR77" s="875"/>
      <c r="AS77" s="876"/>
      <c r="AT77" s="877" t="str">
        <f>IF($A77="","",VLOOKUP($A77,生徒情報入力!$A$9:$AA$158,22))</f>
        <v/>
      </c>
      <c r="AU77" s="878"/>
      <c r="AV77" s="878"/>
      <c r="AW77" s="878"/>
      <c r="AX77" s="878"/>
      <c r="AY77" s="878"/>
      <c r="AZ77" s="878"/>
      <c r="BA77" s="878"/>
      <c r="BB77" s="878"/>
      <c r="BC77" s="878"/>
      <c r="BD77" s="878"/>
      <c r="BE77" s="879"/>
      <c r="BF77" s="880" t="str">
        <f>IF($A77="","",VLOOKUP($A77,生徒情報入力!$A$9:$AA$158,23))</f>
        <v/>
      </c>
      <c r="BG77" s="881"/>
      <c r="BH77" s="228" t="s">
        <v>1872</v>
      </c>
      <c r="BI77" s="882" t="str">
        <f>IF($A77="","",VLOOKUP($A77,生徒情報入力!$A$9:$AA$158,25))</f>
        <v/>
      </c>
      <c r="BJ77" s="882"/>
      <c r="BK77" s="229" t="s">
        <v>1873</v>
      </c>
      <c r="BL77" s="883" t="str">
        <f>IF($A77="","",VLOOKUP($A77,生徒情報入力!$A$9:$AA$158,27))</f>
        <v/>
      </c>
      <c r="BM77" s="884"/>
      <c r="BN77" s="230"/>
      <c r="BT77" s="200">
        <v>50</v>
      </c>
    </row>
    <row r="78" spans="1:72" s="194" customFormat="1" ht="27" customHeight="1">
      <c r="A78" s="890" t="str">
        <f t="shared" si="3"/>
        <v/>
      </c>
      <c r="B78" s="891"/>
      <c r="C78" s="215" t="str">
        <f>IF($A78="","",VLOOKUP($A78,生徒情報入力!$A$9:$AA$158,4))</f>
        <v/>
      </c>
      <c r="D78" s="892" t="str">
        <f>IF($A78="","",VLOOKUP($A78,生徒情報入力!$A$9:$AA$158,5))</f>
        <v/>
      </c>
      <c r="E78" s="892"/>
      <c r="F78" s="892"/>
      <c r="G78" s="892"/>
      <c r="H78" s="892"/>
      <c r="I78" s="892"/>
      <c r="J78" s="893"/>
      <c r="K78" s="234" t="str">
        <f>IF($A78="","",VLOOKUP($A78,生徒情報入力!$A$9:$AA$158,6))</f>
        <v/>
      </c>
      <c r="L78" s="235"/>
      <c r="M78" s="223" t="str">
        <f>IF($A78="","",VLOOKUP($A78,生徒情報入力!$A$9:$AA$158,7))</f>
        <v/>
      </c>
      <c r="N78" s="224" t="str">
        <f>IF($A78="","",VLOOKUP($A78,生徒情報入力!$A$9:$AA$158,8))</f>
        <v/>
      </c>
      <c r="O78" s="224" t="s">
        <v>6</v>
      </c>
      <c r="P78" s="224" t="str">
        <f>IF($A78="","",VLOOKUP($A78,生徒情報入力!$A$9:$AA$158,9))</f>
        <v/>
      </c>
      <c r="Q78" s="224" t="s">
        <v>6</v>
      </c>
      <c r="R78" s="224" t="str">
        <f>IF($A78="","",VLOOKUP($A78,生徒情報入力!$A$9:$AA$158,10))</f>
        <v/>
      </c>
      <c r="S78" s="234" t="str">
        <f>IF($A78="","",VLOOKUP($A78,生徒情報入力!$A$9:$AA$158,11))</f>
        <v/>
      </c>
      <c r="T78" s="235"/>
      <c r="U78" s="894" t="str">
        <f>IF($A78="","",VLOOKUP($A78,生徒情報入力!$A$9:$AA$158,12))</f>
        <v/>
      </c>
      <c r="V78" s="895"/>
      <c r="W78" s="895"/>
      <c r="X78" s="223" t="str">
        <f>IF($A78="","",VLOOKUP($A78,生徒情報入力!$A$9:$AA$158,13))</f>
        <v/>
      </c>
      <c r="Y78" s="224" t="str">
        <f>IF($A78="","",VLOOKUP($A78,生徒情報入力!$A$9:$AA$158,14))</f>
        <v/>
      </c>
      <c r="Z78" s="225" t="s">
        <v>6</v>
      </c>
      <c r="AA78" s="224" t="str">
        <f>IF($A78="","",VLOOKUP($A78,生徒情報入力!$A$9:$AA$158,15))</f>
        <v/>
      </c>
      <c r="AB78" s="224" t="s">
        <v>6</v>
      </c>
      <c r="AC78" s="226" t="str">
        <f>IF($A78="","",VLOOKUP($A78,生徒情報入力!$A$9:$AA$158,16))</f>
        <v/>
      </c>
      <c r="AD78" s="896" t="str">
        <f>IF($A78="","",VLOOKUP($A78,生徒情報入力!$A$9:$AA$158,17))</f>
        <v/>
      </c>
      <c r="AE78" s="897"/>
      <c r="AF78" s="227"/>
      <c r="AG78" s="898" t="str">
        <f>IF($A78="","",VLOOKUP($A78,生徒情報入力!$A$9:$AA$158,19))</f>
        <v/>
      </c>
      <c r="AH78" s="898"/>
      <c r="AI78" s="898"/>
      <c r="AJ78" s="898"/>
      <c r="AK78" s="899"/>
      <c r="AL78" s="894" t="str">
        <f>IF($A78="","",VLOOKUP($A78,生徒情報入力!$A$9:$AA$158,20))</f>
        <v/>
      </c>
      <c r="AM78" s="895"/>
      <c r="AN78" s="895"/>
      <c r="AO78" s="895"/>
      <c r="AP78" s="895"/>
      <c r="AQ78" s="874" t="str">
        <f>IF($A78="","",VLOOKUP($A78,生徒情報入力!$A$9:$AA$158,21))</f>
        <v/>
      </c>
      <c r="AR78" s="875"/>
      <c r="AS78" s="876"/>
      <c r="AT78" s="877" t="str">
        <f>IF($A78="","",VLOOKUP($A78,生徒情報入力!$A$9:$AA$158,22))</f>
        <v/>
      </c>
      <c r="AU78" s="878"/>
      <c r="AV78" s="878"/>
      <c r="AW78" s="878"/>
      <c r="AX78" s="878"/>
      <c r="AY78" s="878"/>
      <c r="AZ78" s="878"/>
      <c r="BA78" s="878"/>
      <c r="BB78" s="878"/>
      <c r="BC78" s="878"/>
      <c r="BD78" s="878"/>
      <c r="BE78" s="879"/>
      <c r="BF78" s="880" t="str">
        <f>IF($A78="","",VLOOKUP($A78,生徒情報入力!$A$9:$AA$158,23))</f>
        <v/>
      </c>
      <c r="BG78" s="881"/>
      <c r="BH78" s="228" t="s">
        <v>1872</v>
      </c>
      <c r="BI78" s="882" t="str">
        <f>IF($A78="","",VLOOKUP($A78,生徒情報入力!$A$9:$AA$158,25))</f>
        <v/>
      </c>
      <c r="BJ78" s="882"/>
      <c r="BK78" s="229" t="s">
        <v>1873</v>
      </c>
      <c r="BL78" s="883" t="str">
        <f>IF($A78="","",VLOOKUP($A78,生徒情報入力!$A$9:$AA$158,27))</f>
        <v/>
      </c>
      <c r="BM78" s="884"/>
      <c r="BN78" s="230"/>
      <c r="BT78" s="200">
        <v>51</v>
      </c>
    </row>
    <row r="79" spans="1:72" s="194" customFormat="1" ht="27" customHeight="1">
      <c r="A79" s="890" t="str">
        <f t="shared" si="3"/>
        <v/>
      </c>
      <c r="B79" s="891"/>
      <c r="C79" s="215" t="str">
        <f>IF($A79="","",VLOOKUP($A79,生徒情報入力!$A$9:$AA$158,4))</f>
        <v/>
      </c>
      <c r="D79" s="892" t="str">
        <f>IF($A79="","",VLOOKUP($A79,生徒情報入力!$A$9:$AA$158,5))</f>
        <v/>
      </c>
      <c r="E79" s="892"/>
      <c r="F79" s="892"/>
      <c r="G79" s="892"/>
      <c r="H79" s="892"/>
      <c r="I79" s="892"/>
      <c r="J79" s="893"/>
      <c r="K79" s="234" t="str">
        <f>IF($A79="","",VLOOKUP($A79,生徒情報入力!$A$9:$AA$158,6))</f>
        <v/>
      </c>
      <c r="L79" s="235"/>
      <c r="M79" s="223" t="str">
        <f>IF($A79="","",VLOOKUP($A79,生徒情報入力!$A$9:$AA$158,7))</f>
        <v/>
      </c>
      <c r="N79" s="224" t="str">
        <f>IF($A79="","",VLOOKUP($A79,生徒情報入力!$A$9:$AA$158,8))</f>
        <v/>
      </c>
      <c r="O79" s="224" t="s">
        <v>6</v>
      </c>
      <c r="P79" s="224" t="str">
        <f>IF($A79="","",VLOOKUP($A79,生徒情報入力!$A$9:$AA$158,9))</f>
        <v/>
      </c>
      <c r="Q79" s="224" t="s">
        <v>6</v>
      </c>
      <c r="R79" s="224" t="str">
        <f>IF($A79="","",VLOOKUP($A79,生徒情報入力!$A$9:$AA$158,10))</f>
        <v/>
      </c>
      <c r="S79" s="234" t="str">
        <f>IF($A79="","",VLOOKUP($A79,生徒情報入力!$A$9:$AA$158,11))</f>
        <v/>
      </c>
      <c r="T79" s="235"/>
      <c r="U79" s="894" t="str">
        <f>IF($A79="","",VLOOKUP($A79,生徒情報入力!$A$9:$AA$158,12))</f>
        <v/>
      </c>
      <c r="V79" s="895"/>
      <c r="W79" s="895"/>
      <c r="X79" s="223" t="str">
        <f>IF($A79="","",VLOOKUP($A79,生徒情報入力!$A$9:$AA$158,13))</f>
        <v/>
      </c>
      <c r="Y79" s="224" t="str">
        <f>IF($A79="","",VLOOKUP($A79,生徒情報入力!$A$9:$AA$158,14))</f>
        <v/>
      </c>
      <c r="Z79" s="225" t="s">
        <v>6</v>
      </c>
      <c r="AA79" s="224" t="str">
        <f>IF($A79="","",VLOOKUP($A79,生徒情報入力!$A$9:$AA$158,15))</f>
        <v/>
      </c>
      <c r="AB79" s="224" t="s">
        <v>6</v>
      </c>
      <c r="AC79" s="226" t="str">
        <f>IF($A79="","",VLOOKUP($A79,生徒情報入力!$A$9:$AA$158,16))</f>
        <v/>
      </c>
      <c r="AD79" s="896" t="str">
        <f>IF($A79="","",VLOOKUP($A79,生徒情報入力!$A$9:$AA$158,17))</f>
        <v/>
      </c>
      <c r="AE79" s="897"/>
      <c r="AF79" s="227"/>
      <c r="AG79" s="898" t="str">
        <f>IF($A79="","",VLOOKUP($A79,生徒情報入力!$A$9:$AA$158,19))</f>
        <v/>
      </c>
      <c r="AH79" s="898"/>
      <c r="AI79" s="898"/>
      <c r="AJ79" s="898"/>
      <c r="AK79" s="899"/>
      <c r="AL79" s="894" t="str">
        <f>IF($A79="","",VLOOKUP($A79,生徒情報入力!$A$9:$AA$158,20))</f>
        <v/>
      </c>
      <c r="AM79" s="895"/>
      <c r="AN79" s="895"/>
      <c r="AO79" s="895"/>
      <c r="AP79" s="895"/>
      <c r="AQ79" s="874" t="str">
        <f>IF($A79="","",VLOOKUP($A79,生徒情報入力!$A$9:$AA$158,21))</f>
        <v/>
      </c>
      <c r="AR79" s="875"/>
      <c r="AS79" s="876"/>
      <c r="AT79" s="877" t="str">
        <f>IF($A79="","",VLOOKUP($A79,生徒情報入力!$A$9:$AA$158,22))</f>
        <v/>
      </c>
      <c r="AU79" s="878"/>
      <c r="AV79" s="878"/>
      <c r="AW79" s="878"/>
      <c r="AX79" s="878"/>
      <c r="AY79" s="878"/>
      <c r="AZ79" s="878"/>
      <c r="BA79" s="878"/>
      <c r="BB79" s="878"/>
      <c r="BC79" s="878"/>
      <c r="BD79" s="878"/>
      <c r="BE79" s="879"/>
      <c r="BF79" s="880" t="str">
        <f>IF($A79="","",VLOOKUP($A79,生徒情報入力!$A$9:$AA$158,23))</f>
        <v/>
      </c>
      <c r="BG79" s="881"/>
      <c r="BH79" s="228" t="s">
        <v>1872</v>
      </c>
      <c r="BI79" s="882" t="str">
        <f>IF($A79="","",VLOOKUP($A79,生徒情報入力!$A$9:$AA$158,25))</f>
        <v/>
      </c>
      <c r="BJ79" s="882"/>
      <c r="BK79" s="229" t="s">
        <v>1873</v>
      </c>
      <c r="BL79" s="883" t="str">
        <f>IF($A79="","",VLOOKUP($A79,生徒情報入力!$A$9:$AA$158,27))</f>
        <v/>
      </c>
      <c r="BM79" s="884"/>
      <c r="BN79" s="230"/>
      <c r="BT79" s="200">
        <v>52</v>
      </c>
    </row>
    <row r="80" spans="1:72" s="194" customFormat="1" ht="27" customHeight="1">
      <c r="A80" s="890" t="str">
        <f t="shared" si="3"/>
        <v/>
      </c>
      <c r="B80" s="891"/>
      <c r="C80" s="215" t="str">
        <f>IF($A80="","",VLOOKUP($A80,生徒情報入力!$A$9:$AA$158,4))</f>
        <v/>
      </c>
      <c r="D80" s="892" t="str">
        <f>IF($A80="","",VLOOKUP($A80,生徒情報入力!$A$9:$AA$158,5))</f>
        <v/>
      </c>
      <c r="E80" s="892"/>
      <c r="F80" s="892"/>
      <c r="G80" s="892"/>
      <c r="H80" s="892"/>
      <c r="I80" s="892"/>
      <c r="J80" s="893"/>
      <c r="K80" s="234" t="str">
        <f>IF($A80="","",VLOOKUP($A80,生徒情報入力!$A$9:$AA$158,6))</f>
        <v/>
      </c>
      <c r="L80" s="235"/>
      <c r="M80" s="223" t="str">
        <f>IF($A80="","",VLOOKUP($A80,生徒情報入力!$A$9:$AA$158,7))</f>
        <v/>
      </c>
      <c r="N80" s="224" t="str">
        <f>IF($A80="","",VLOOKUP($A80,生徒情報入力!$A$9:$AA$158,8))</f>
        <v/>
      </c>
      <c r="O80" s="224" t="s">
        <v>6</v>
      </c>
      <c r="P80" s="224" t="str">
        <f>IF($A80="","",VLOOKUP($A80,生徒情報入力!$A$9:$AA$158,9))</f>
        <v/>
      </c>
      <c r="Q80" s="224" t="s">
        <v>6</v>
      </c>
      <c r="R80" s="224" t="str">
        <f>IF($A80="","",VLOOKUP($A80,生徒情報入力!$A$9:$AA$158,10))</f>
        <v/>
      </c>
      <c r="S80" s="234" t="str">
        <f>IF($A80="","",VLOOKUP($A80,生徒情報入力!$A$9:$AA$158,11))</f>
        <v/>
      </c>
      <c r="T80" s="235"/>
      <c r="U80" s="894" t="str">
        <f>IF($A80="","",VLOOKUP($A80,生徒情報入力!$A$9:$AA$158,12))</f>
        <v/>
      </c>
      <c r="V80" s="895"/>
      <c r="W80" s="895"/>
      <c r="X80" s="223" t="str">
        <f>IF($A80="","",VLOOKUP($A80,生徒情報入力!$A$9:$AA$158,13))</f>
        <v/>
      </c>
      <c r="Y80" s="224" t="str">
        <f>IF($A80="","",VLOOKUP($A80,生徒情報入力!$A$9:$AA$158,14))</f>
        <v/>
      </c>
      <c r="Z80" s="225" t="s">
        <v>6</v>
      </c>
      <c r="AA80" s="224" t="str">
        <f>IF($A80="","",VLOOKUP($A80,生徒情報入力!$A$9:$AA$158,15))</f>
        <v/>
      </c>
      <c r="AB80" s="224" t="s">
        <v>6</v>
      </c>
      <c r="AC80" s="226" t="str">
        <f>IF($A80="","",VLOOKUP($A80,生徒情報入力!$A$9:$AA$158,16))</f>
        <v/>
      </c>
      <c r="AD80" s="896" t="str">
        <f>IF($A80="","",VLOOKUP($A80,生徒情報入力!$A$9:$AA$158,17))</f>
        <v/>
      </c>
      <c r="AE80" s="897"/>
      <c r="AF80" s="227"/>
      <c r="AG80" s="898" t="str">
        <f>IF($A80="","",VLOOKUP($A80,生徒情報入力!$A$9:$AA$158,19))</f>
        <v/>
      </c>
      <c r="AH80" s="898"/>
      <c r="AI80" s="898"/>
      <c r="AJ80" s="898"/>
      <c r="AK80" s="899"/>
      <c r="AL80" s="894" t="str">
        <f>IF($A80="","",VLOOKUP($A80,生徒情報入力!$A$9:$AA$158,20))</f>
        <v/>
      </c>
      <c r="AM80" s="895"/>
      <c r="AN80" s="895"/>
      <c r="AO80" s="895"/>
      <c r="AP80" s="895"/>
      <c r="AQ80" s="874" t="str">
        <f>IF($A80="","",VLOOKUP($A80,生徒情報入力!$A$9:$AA$158,21))</f>
        <v/>
      </c>
      <c r="AR80" s="875"/>
      <c r="AS80" s="876"/>
      <c r="AT80" s="877" t="str">
        <f>IF($A80="","",VLOOKUP($A80,生徒情報入力!$A$9:$AA$158,22))</f>
        <v/>
      </c>
      <c r="AU80" s="878"/>
      <c r="AV80" s="878"/>
      <c r="AW80" s="878"/>
      <c r="AX80" s="878"/>
      <c r="AY80" s="878"/>
      <c r="AZ80" s="878"/>
      <c r="BA80" s="878"/>
      <c r="BB80" s="878"/>
      <c r="BC80" s="878"/>
      <c r="BD80" s="878"/>
      <c r="BE80" s="879"/>
      <c r="BF80" s="880" t="str">
        <f>IF($A80="","",VLOOKUP($A80,生徒情報入力!$A$9:$AA$158,23))</f>
        <v/>
      </c>
      <c r="BG80" s="881"/>
      <c r="BH80" s="228" t="s">
        <v>1872</v>
      </c>
      <c r="BI80" s="882" t="str">
        <f>IF($A80="","",VLOOKUP($A80,生徒情報入力!$A$9:$AA$158,25))</f>
        <v/>
      </c>
      <c r="BJ80" s="882"/>
      <c r="BK80" s="229" t="s">
        <v>1873</v>
      </c>
      <c r="BL80" s="883" t="str">
        <f>IF($A80="","",VLOOKUP($A80,生徒情報入力!$A$9:$AA$158,27))</f>
        <v/>
      </c>
      <c r="BM80" s="884"/>
      <c r="BN80" s="230"/>
      <c r="BT80" s="200">
        <v>53</v>
      </c>
    </row>
    <row r="81" spans="1:72" s="194" customFormat="1" ht="27" customHeight="1">
      <c r="A81" s="890" t="str">
        <f t="shared" si="3"/>
        <v/>
      </c>
      <c r="B81" s="891"/>
      <c r="C81" s="215" t="str">
        <f>IF($A81="","",VLOOKUP($A81,生徒情報入力!$A$9:$AA$158,4))</f>
        <v/>
      </c>
      <c r="D81" s="892" t="str">
        <f>IF($A81="","",VLOOKUP($A81,生徒情報入力!$A$9:$AA$158,5))</f>
        <v/>
      </c>
      <c r="E81" s="892"/>
      <c r="F81" s="892"/>
      <c r="G81" s="892"/>
      <c r="H81" s="892"/>
      <c r="I81" s="892"/>
      <c r="J81" s="893"/>
      <c r="K81" s="234" t="str">
        <f>IF($A81="","",VLOOKUP($A81,生徒情報入力!$A$9:$AA$158,6))</f>
        <v/>
      </c>
      <c r="L81" s="235"/>
      <c r="M81" s="223" t="str">
        <f>IF($A81="","",VLOOKUP($A81,生徒情報入力!$A$9:$AA$158,7))</f>
        <v/>
      </c>
      <c r="N81" s="224" t="str">
        <f>IF($A81="","",VLOOKUP($A81,生徒情報入力!$A$9:$AA$158,8))</f>
        <v/>
      </c>
      <c r="O81" s="224" t="s">
        <v>6</v>
      </c>
      <c r="P81" s="224" t="str">
        <f>IF($A81="","",VLOOKUP($A81,生徒情報入力!$A$9:$AA$158,9))</f>
        <v/>
      </c>
      <c r="Q81" s="224" t="s">
        <v>6</v>
      </c>
      <c r="R81" s="224" t="str">
        <f>IF($A81="","",VLOOKUP($A81,生徒情報入力!$A$9:$AA$158,10))</f>
        <v/>
      </c>
      <c r="S81" s="234" t="str">
        <f>IF($A81="","",VLOOKUP($A81,生徒情報入力!$A$9:$AA$158,11))</f>
        <v/>
      </c>
      <c r="T81" s="235"/>
      <c r="U81" s="894" t="str">
        <f>IF($A81="","",VLOOKUP($A81,生徒情報入力!$A$9:$AA$158,12))</f>
        <v/>
      </c>
      <c r="V81" s="895"/>
      <c r="W81" s="895"/>
      <c r="X81" s="223" t="str">
        <f>IF($A81="","",VLOOKUP($A81,生徒情報入力!$A$9:$AA$158,13))</f>
        <v/>
      </c>
      <c r="Y81" s="224" t="str">
        <f>IF($A81="","",VLOOKUP($A81,生徒情報入力!$A$9:$AA$158,14))</f>
        <v/>
      </c>
      <c r="Z81" s="225" t="s">
        <v>6</v>
      </c>
      <c r="AA81" s="224" t="str">
        <f>IF($A81="","",VLOOKUP($A81,生徒情報入力!$A$9:$AA$158,15))</f>
        <v/>
      </c>
      <c r="AB81" s="224" t="s">
        <v>6</v>
      </c>
      <c r="AC81" s="226" t="str">
        <f>IF($A81="","",VLOOKUP($A81,生徒情報入力!$A$9:$AA$158,16))</f>
        <v/>
      </c>
      <c r="AD81" s="896" t="str">
        <f>IF($A81="","",VLOOKUP($A81,生徒情報入力!$A$9:$AA$158,17))</f>
        <v/>
      </c>
      <c r="AE81" s="897"/>
      <c r="AF81" s="227"/>
      <c r="AG81" s="898" t="str">
        <f>IF($A81="","",VLOOKUP($A81,生徒情報入力!$A$9:$AA$158,19))</f>
        <v/>
      </c>
      <c r="AH81" s="898"/>
      <c r="AI81" s="898"/>
      <c r="AJ81" s="898"/>
      <c r="AK81" s="899"/>
      <c r="AL81" s="894" t="str">
        <f>IF($A81="","",VLOOKUP($A81,生徒情報入力!$A$9:$AA$158,20))</f>
        <v/>
      </c>
      <c r="AM81" s="895"/>
      <c r="AN81" s="895"/>
      <c r="AO81" s="895"/>
      <c r="AP81" s="895"/>
      <c r="AQ81" s="874" t="str">
        <f>IF($A81="","",VLOOKUP($A81,生徒情報入力!$A$9:$AA$158,21))</f>
        <v/>
      </c>
      <c r="AR81" s="875"/>
      <c r="AS81" s="876"/>
      <c r="AT81" s="877" t="str">
        <f>IF($A81="","",VLOOKUP($A81,生徒情報入力!$A$9:$AA$158,22))</f>
        <v/>
      </c>
      <c r="AU81" s="878"/>
      <c r="AV81" s="878"/>
      <c r="AW81" s="878"/>
      <c r="AX81" s="878"/>
      <c r="AY81" s="878"/>
      <c r="AZ81" s="878"/>
      <c r="BA81" s="878"/>
      <c r="BB81" s="878"/>
      <c r="BC81" s="878"/>
      <c r="BD81" s="878"/>
      <c r="BE81" s="879"/>
      <c r="BF81" s="880" t="str">
        <f>IF($A81="","",VLOOKUP($A81,生徒情報入力!$A$9:$AA$158,23))</f>
        <v/>
      </c>
      <c r="BG81" s="881"/>
      <c r="BH81" s="228" t="s">
        <v>1872</v>
      </c>
      <c r="BI81" s="882" t="str">
        <f>IF($A81="","",VLOOKUP($A81,生徒情報入力!$A$9:$AA$158,25))</f>
        <v/>
      </c>
      <c r="BJ81" s="882"/>
      <c r="BK81" s="229" t="s">
        <v>1873</v>
      </c>
      <c r="BL81" s="883" t="str">
        <f>IF($A81="","",VLOOKUP($A81,生徒情報入力!$A$9:$AA$158,27))</f>
        <v/>
      </c>
      <c r="BM81" s="884"/>
      <c r="BN81" s="230"/>
      <c r="BT81" s="200">
        <v>54</v>
      </c>
    </row>
    <row r="82" spans="1:72" s="194" customFormat="1" ht="27" customHeight="1">
      <c r="A82" s="890" t="str">
        <f t="shared" si="3"/>
        <v/>
      </c>
      <c r="B82" s="891"/>
      <c r="C82" s="215" t="str">
        <f>IF($A82="","",VLOOKUP($A82,生徒情報入力!$A$9:$AA$158,4))</f>
        <v/>
      </c>
      <c r="D82" s="892" t="str">
        <f>IF($A82="","",VLOOKUP($A82,生徒情報入力!$A$9:$AA$158,5))</f>
        <v/>
      </c>
      <c r="E82" s="892"/>
      <c r="F82" s="892"/>
      <c r="G82" s="892"/>
      <c r="H82" s="892"/>
      <c r="I82" s="892"/>
      <c r="J82" s="893"/>
      <c r="K82" s="234" t="str">
        <f>IF($A82="","",VLOOKUP($A82,生徒情報入力!$A$9:$AA$158,6))</f>
        <v/>
      </c>
      <c r="L82" s="235"/>
      <c r="M82" s="223" t="str">
        <f>IF($A82="","",VLOOKUP($A82,生徒情報入力!$A$9:$AA$158,7))</f>
        <v/>
      </c>
      <c r="N82" s="224" t="str">
        <f>IF($A82="","",VLOOKUP($A82,生徒情報入力!$A$9:$AA$158,8))</f>
        <v/>
      </c>
      <c r="O82" s="224" t="s">
        <v>6</v>
      </c>
      <c r="P82" s="224" t="str">
        <f>IF($A82="","",VLOOKUP($A82,生徒情報入力!$A$9:$AA$158,9))</f>
        <v/>
      </c>
      <c r="Q82" s="224" t="s">
        <v>6</v>
      </c>
      <c r="R82" s="224" t="str">
        <f>IF($A82="","",VLOOKUP($A82,生徒情報入力!$A$9:$AA$158,10))</f>
        <v/>
      </c>
      <c r="S82" s="234" t="str">
        <f>IF($A82="","",VLOOKUP($A82,生徒情報入力!$A$9:$AA$158,11))</f>
        <v/>
      </c>
      <c r="T82" s="235"/>
      <c r="U82" s="894" t="str">
        <f>IF($A82="","",VLOOKUP($A82,生徒情報入力!$A$9:$AA$158,12))</f>
        <v/>
      </c>
      <c r="V82" s="895"/>
      <c r="W82" s="895"/>
      <c r="X82" s="223" t="str">
        <f>IF($A82="","",VLOOKUP($A82,生徒情報入力!$A$9:$AA$158,13))</f>
        <v/>
      </c>
      <c r="Y82" s="224" t="str">
        <f>IF($A82="","",VLOOKUP($A82,生徒情報入力!$A$9:$AA$158,14))</f>
        <v/>
      </c>
      <c r="Z82" s="225" t="s">
        <v>6</v>
      </c>
      <c r="AA82" s="224" t="str">
        <f>IF($A82="","",VLOOKUP($A82,生徒情報入力!$A$9:$AA$158,15))</f>
        <v/>
      </c>
      <c r="AB82" s="224" t="s">
        <v>6</v>
      </c>
      <c r="AC82" s="226" t="str">
        <f>IF($A82="","",VLOOKUP($A82,生徒情報入力!$A$9:$AA$158,16))</f>
        <v/>
      </c>
      <c r="AD82" s="896" t="str">
        <f>IF($A82="","",VLOOKUP($A82,生徒情報入力!$A$9:$AA$158,17))</f>
        <v/>
      </c>
      <c r="AE82" s="897"/>
      <c r="AF82" s="227"/>
      <c r="AG82" s="898" t="str">
        <f>IF($A82="","",VLOOKUP($A82,生徒情報入力!$A$9:$AA$158,19))</f>
        <v/>
      </c>
      <c r="AH82" s="898"/>
      <c r="AI82" s="898"/>
      <c r="AJ82" s="898"/>
      <c r="AK82" s="899"/>
      <c r="AL82" s="894" t="str">
        <f>IF($A82="","",VLOOKUP($A82,生徒情報入力!$A$9:$AA$158,20))</f>
        <v/>
      </c>
      <c r="AM82" s="895"/>
      <c r="AN82" s="895"/>
      <c r="AO82" s="895"/>
      <c r="AP82" s="895"/>
      <c r="AQ82" s="874" t="str">
        <f>IF($A82="","",VLOOKUP($A82,生徒情報入力!$A$9:$AA$158,21))</f>
        <v/>
      </c>
      <c r="AR82" s="875"/>
      <c r="AS82" s="876"/>
      <c r="AT82" s="877" t="str">
        <f>IF($A82="","",VLOOKUP($A82,生徒情報入力!$A$9:$AA$158,22))</f>
        <v/>
      </c>
      <c r="AU82" s="878"/>
      <c r="AV82" s="878"/>
      <c r="AW82" s="878"/>
      <c r="AX82" s="878"/>
      <c r="AY82" s="878"/>
      <c r="AZ82" s="878"/>
      <c r="BA82" s="878"/>
      <c r="BB82" s="878"/>
      <c r="BC82" s="878"/>
      <c r="BD82" s="878"/>
      <c r="BE82" s="879"/>
      <c r="BF82" s="880" t="str">
        <f>IF($A82="","",VLOOKUP($A82,生徒情報入力!$A$9:$AA$158,23))</f>
        <v/>
      </c>
      <c r="BG82" s="881"/>
      <c r="BH82" s="228" t="s">
        <v>1872</v>
      </c>
      <c r="BI82" s="882" t="str">
        <f>IF($A82="","",VLOOKUP($A82,生徒情報入力!$A$9:$AA$158,25))</f>
        <v/>
      </c>
      <c r="BJ82" s="882"/>
      <c r="BK82" s="229" t="s">
        <v>1873</v>
      </c>
      <c r="BL82" s="883" t="str">
        <f>IF($A82="","",VLOOKUP($A82,生徒情報入力!$A$9:$AA$158,27))</f>
        <v/>
      </c>
      <c r="BM82" s="884"/>
      <c r="BN82" s="230"/>
      <c r="BT82" s="200">
        <v>55</v>
      </c>
    </row>
    <row r="83" spans="1:72" s="194" customFormat="1" ht="27" customHeight="1">
      <c r="A83" s="890" t="str">
        <f t="shared" si="3"/>
        <v/>
      </c>
      <c r="B83" s="891"/>
      <c r="C83" s="215" t="str">
        <f>IF($A83="","",VLOOKUP($A83,生徒情報入力!$A$9:$AA$158,4))</f>
        <v/>
      </c>
      <c r="D83" s="892" t="str">
        <f>IF($A83="","",VLOOKUP($A83,生徒情報入力!$A$9:$AA$158,5))</f>
        <v/>
      </c>
      <c r="E83" s="892"/>
      <c r="F83" s="892"/>
      <c r="G83" s="892"/>
      <c r="H83" s="892"/>
      <c r="I83" s="892"/>
      <c r="J83" s="893"/>
      <c r="K83" s="234" t="str">
        <f>IF($A83="","",VLOOKUP($A83,生徒情報入力!$A$9:$AA$158,6))</f>
        <v/>
      </c>
      <c r="L83" s="235"/>
      <c r="M83" s="223" t="str">
        <f>IF($A83="","",VLOOKUP($A83,生徒情報入力!$A$9:$AA$158,7))</f>
        <v/>
      </c>
      <c r="N83" s="224" t="str">
        <f>IF($A83="","",VLOOKUP($A83,生徒情報入力!$A$9:$AA$158,8))</f>
        <v/>
      </c>
      <c r="O83" s="224" t="s">
        <v>6</v>
      </c>
      <c r="P83" s="224" t="str">
        <f>IF($A83="","",VLOOKUP($A83,生徒情報入力!$A$9:$AA$158,9))</f>
        <v/>
      </c>
      <c r="Q83" s="224" t="s">
        <v>6</v>
      </c>
      <c r="R83" s="224" t="str">
        <f>IF($A83="","",VLOOKUP($A83,生徒情報入力!$A$9:$AA$158,10))</f>
        <v/>
      </c>
      <c r="S83" s="234" t="str">
        <f>IF($A83="","",VLOOKUP($A83,生徒情報入力!$A$9:$AA$158,11))</f>
        <v/>
      </c>
      <c r="T83" s="235"/>
      <c r="U83" s="894" t="str">
        <f>IF($A83="","",VLOOKUP($A83,生徒情報入力!$A$9:$AA$158,12))</f>
        <v/>
      </c>
      <c r="V83" s="895"/>
      <c r="W83" s="895"/>
      <c r="X83" s="223" t="str">
        <f>IF($A83="","",VLOOKUP($A83,生徒情報入力!$A$9:$AA$158,13))</f>
        <v/>
      </c>
      <c r="Y83" s="224" t="str">
        <f>IF($A83="","",VLOOKUP($A83,生徒情報入力!$A$9:$AA$158,14))</f>
        <v/>
      </c>
      <c r="Z83" s="225" t="s">
        <v>6</v>
      </c>
      <c r="AA83" s="224" t="str">
        <f>IF($A83="","",VLOOKUP($A83,生徒情報入力!$A$9:$AA$158,15))</f>
        <v/>
      </c>
      <c r="AB83" s="224" t="s">
        <v>6</v>
      </c>
      <c r="AC83" s="226" t="str">
        <f>IF($A83="","",VLOOKUP($A83,生徒情報入力!$A$9:$AA$158,16))</f>
        <v/>
      </c>
      <c r="AD83" s="896" t="str">
        <f>IF($A83="","",VLOOKUP($A83,生徒情報入力!$A$9:$AA$158,17))</f>
        <v/>
      </c>
      <c r="AE83" s="897"/>
      <c r="AF83" s="227"/>
      <c r="AG83" s="898" t="str">
        <f>IF($A83="","",VLOOKUP($A83,生徒情報入力!$A$9:$AA$158,19))</f>
        <v/>
      </c>
      <c r="AH83" s="898"/>
      <c r="AI83" s="898"/>
      <c r="AJ83" s="898"/>
      <c r="AK83" s="899"/>
      <c r="AL83" s="894" t="str">
        <f>IF($A83="","",VLOOKUP($A83,生徒情報入力!$A$9:$AA$158,20))</f>
        <v/>
      </c>
      <c r="AM83" s="895"/>
      <c r="AN83" s="895"/>
      <c r="AO83" s="895"/>
      <c r="AP83" s="895"/>
      <c r="AQ83" s="874" t="str">
        <f>IF($A83="","",VLOOKUP($A83,生徒情報入力!$A$9:$AA$158,21))</f>
        <v/>
      </c>
      <c r="AR83" s="875"/>
      <c r="AS83" s="876"/>
      <c r="AT83" s="877" t="str">
        <f>IF($A83="","",VLOOKUP($A83,生徒情報入力!$A$9:$AA$158,22))</f>
        <v/>
      </c>
      <c r="AU83" s="878"/>
      <c r="AV83" s="878"/>
      <c r="AW83" s="878"/>
      <c r="AX83" s="878"/>
      <c r="AY83" s="878"/>
      <c r="AZ83" s="878"/>
      <c r="BA83" s="878"/>
      <c r="BB83" s="878"/>
      <c r="BC83" s="878"/>
      <c r="BD83" s="878"/>
      <c r="BE83" s="879"/>
      <c r="BF83" s="880" t="str">
        <f>IF($A83="","",VLOOKUP($A83,生徒情報入力!$A$9:$AA$158,23))</f>
        <v/>
      </c>
      <c r="BG83" s="881"/>
      <c r="BH83" s="228" t="s">
        <v>1872</v>
      </c>
      <c r="BI83" s="882" t="str">
        <f>IF($A83="","",VLOOKUP($A83,生徒情報入力!$A$9:$AA$158,25))</f>
        <v/>
      </c>
      <c r="BJ83" s="882"/>
      <c r="BK83" s="229" t="s">
        <v>1873</v>
      </c>
      <c r="BL83" s="883" t="str">
        <f>IF($A83="","",VLOOKUP($A83,生徒情報入力!$A$9:$AA$158,27))</f>
        <v/>
      </c>
      <c r="BM83" s="884"/>
      <c r="BN83" s="230"/>
      <c r="BT83" s="200">
        <v>56</v>
      </c>
    </row>
    <row r="84" spans="1:72" s="194" customFormat="1" ht="27" customHeight="1">
      <c r="A84" s="890" t="str">
        <f t="shared" si="3"/>
        <v/>
      </c>
      <c r="B84" s="891"/>
      <c r="C84" s="215" t="str">
        <f>IF($A84="","",VLOOKUP($A84,生徒情報入力!$A$9:$AA$158,4))</f>
        <v/>
      </c>
      <c r="D84" s="892" t="str">
        <f>IF($A84="","",VLOOKUP($A84,生徒情報入力!$A$9:$AA$158,5))</f>
        <v/>
      </c>
      <c r="E84" s="892"/>
      <c r="F84" s="892"/>
      <c r="G84" s="892"/>
      <c r="H84" s="892"/>
      <c r="I84" s="892"/>
      <c r="J84" s="893"/>
      <c r="K84" s="234" t="str">
        <f>IF($A84="","",VLOOKUP($A84,生徒情報入力!$A$9:$AA$158,6))</f>
        <v/>
      </c>
      <c r="L84" s="235"/>
      <c r="M84" s="223" t="str">
        <f>IF($A84="","",VLOOKUP($A84,生徒情報入力!$A$9:$AA$158,7))</f>
        <v/>
      </c>
      <c r="N84" s="224" t="str">
        <f>IF($A84="","",VLOOKUP($A84,生徒情報入力!$A$9:$AA$158,8))</f>
        <v/>
      </c>
      <c r="O84" s="224" t="s">
        <v>6</v>
      </c>
      <c r="P84" s="224" t="str">
        <f>IF($A84="","",VLOOKUP($A84,生徒情報入力!$A$9:$AA$158,9))</f>
        <v/>
      </c>
      <c r="Q84" s="224" t="s">
        <v>6</v>
      </c>
      <c r="R84" s="224" t="str">
        <f>IF($A84="","",VLOOKUP($A84,生徒情報入力!$A$9:$AA$158,10))</f>
        <v/>
      </c>
      <c r="S84" s="234" t="str">
        <f>IF($A84="","",VLOOKUP($A84,生徒情報入力!$A$9:$AA$158,11))</f>
        <v/>
      </c>
      <c r="T84" s="235"/>
      <c r="U84" s="894" t="str">
        <f>IF($A84="","",VLOOKUP($A84,生徒情報入力!$A$9:$AA$158,12))</f>
        <v/>
      </c>
      <c r="V84" s="895"/>
      <c r="W84" s="895"/>
      <c r="X84" s="223" t="str">
        <f>IF($A84="","",VLOOKUP($A84,生徒情報入力!$A$9:$AA$158,13))</f>
        <v/>
      </c>
      <c r="Y84" s="224" t="str">
        <f>IF($A84="","",VLOOKUP($A84,生徒情報入力!$A$9:$AA$158,14))</f>
        <v/>
      </c>
      <c r="Z84" s="225" t="s">
        <v>6</v>
      </c>
      <c r="AA84" s="224" t="str">
        <f>IF($A84="","",VLOOKUP($A84,生徒情報入力!$A$9:$AA$158,15))</f>
        <v/>
      </c>
      <c r="AB84" s="224" t="s">
        <v>6</v>
      </c>
      <c r="AC84" s="226" t="str">
        <f>IF($A84="","",VLOOKUP($A84,生徒情報入力!$A$9:$AA$158,16))</f>
        <v/>
      </c>
      <c r="AD84" s="896" t="str">
        <f>IF($A84="","",VLOOKUP($A84,生徒情報入力!$A$9:$AA$158,17))</f>
        <v/>
      </c>
      <c r="AE84" s="897"/>
      <c r="AF84" s="227"/>
      <c r="AG84" s="898" t="str">
        <f>IF($A84="","",VLOOKUP($A84,生徒情報入力!$A$9:$AA$158,19))</f>
        <v/>
      </c>
      <c r="AH84" s="898"/>
      <c r="AI84" s="898"/>
      <c r="AJ84" s="898"/>
      <c r="AK84" s="899"/>
      <c r="AL84" s="894" t="str">
        <f>IF($A84="","",VLOOKUP($A84,生徒情報入力!$A$9:$AA$158,20))</f>
        <v/>
      </c>
      <c r="AM84" s="895"/>
      <c r="AN84" s="895"/>
      <c r="AO84" s="895"/>
      <c r="AP84" s="895"/>
      <c r="AQ84" s="874" t="str">
        <f>IF($A84="","",VLOOKUP($A84,生徒情報入力!$A$9:$AA$158,21))</f>
        <v/>
      </c>
      <c r="AR84" s="875"/>
      <c r="AS84" s="876"/>
      <c r="AT84" s="877" t="str">
        <f>IF($A84="","",VLOOKUP($A84,生徒情報入力!$A$9:$AA$158,22))</f>
        <v/>
      </c>
      <c r="AU84" s="878"/>
      <c r="AV84" s="878"/>
      <c r="AW84" s="878"/>
      <c r="AX84" s="878"/>
      <c r="AY84" s="878"/>
      <c r="AZ84" s="878"/>
      <c r="BA84" s="878"/>
      <c r="BB84" s="878"/>
      <c r="BC84" s="878"/>
      <c r="BD84" s="878"/>
      <c r="BE84" s="879"/>
      <c r="BF84" s="880" t="str">
        <f>IF($A84="","",VLOOKUP($A84,生徒情報入力!$A$9:$AA$158,23))</f>
        <v/>
      </c>
      <c r="BG84" s="881"/>
      <c r="BH84" s="228" t="s">
        <v>1872</v>
      </c>
      <c r="BI84" s="882" t="str">
        <f>IF($A84="","",VLOOKUP($A84,生徒情報入力!$A$9:$AA$158,25))</f>
        <v/>
      </c>
      <c r="BJ84" s="882"/>
      <c r="BK84" s="229" t="s">
        <v>1873</v>
      </c>
      <c r="BL84" s="883" t="str">
        <f>IF($A84="","",VLOOKUP($A84,生徒情報入力!$A$9:$AA$158,27))</f>
        <v/>
      </c>
      <c r="BM84" s="884"/>
      <c r="BN84" s="230"/>
      <c r="BT84" s="200">
        <v>57</v>
      </c>
    </row>
    <row r="85" spans="1:72" s="194" customFormat="1" ht="27" customHeight="1">
      <c r="A85" s="890" t="str">
        <f t="shared" si="3"/>
        <v/>
      </c>
      <c r="B85" s="891"/>
      <c r="C85" s="215" t="str">
        <f>IF($A85="","",VLOOKUP($A85,生徒情報入力!$A$9:$AA$158,4))</f>
        <v/>
      </c>
      <c r="D85" s="892" t="str">
        <f>IF($A85="","",VLOOKUP($A85,生徒情報入力!$A$9:$AA$158,5))</f>
        <v/>
      </c>
      <c r="E85" s="892"/>
      <c r="F85" s="892"/>
      <c r="G85" s="892"/>
      <c r="H85" s="892"/>
      <c r="I85" s="892"/>
      <c r="J85" s="893"/>
      <c r="K85" s="234" t="str">
        <f>IF($A85="","",VLOOKUP($A85,生徒情報入力!$A$9:$AA$158,6))</f>
        <v/>
      </c>
      <c r="L85" s="235"/>
      <c r="M85" s="223" t="str">
        <f>IF($A85="","",VLOOKUP($A85,生徒情報入力!$A$9:$AA$158,7))</f>
        <v/>
      </c>
      <c r="N85" s="224" t="str">
        <f>IF($A85="","",VLOOKUP($A85,生徒情報入力!$A$9:$AA$158,8))</f>
        <v/>
      </c>
      <c r="O85" s="224" t="s">
        <v>6</v>
      </c>
      <c r="P85" s="224" t="str">
        <f>IF($A85="","",VLOOKUP($A85,生徒情報入力!$A$9:$AA$158,9))</f>
        <v/>
      </c>
      <c r="Q85" s="224" t="s">
        <v>6</v>
      </c>
      <c r="R85" s="224" t="str">
        <f>IF($A85="","",VLOOKUP($A85,生徒情報入力!$A$9:$AA$158,10))</f>
        <v/>
      </c>
      <c r="S85" s="234" t="str">
        <f>IF($A85="","",VLOOKUP($A85,生徒情報入力!$A$9:$AA$158,11))</f>
        <v/>
      </c>
      <c r="T85" s="235"/>
      <c r="U85" s="894" t="str">
        <f>IF($A85="","",VLOOKUP($A85,生徒情報入力!$A$9:$AA$158,12))</f>
        <v/>
      </c>
      <c r="V85" s="895"/>
      <c r="W85" s="895"/>
      <c r="X85" s="223" t="str">
        <f>IF($A85="","",VLOOKUP($A85,生徒情報入力!$A$9:$AA$158,13))</f>
        <v/>
      </c>
      <c r="Y85" s="224" t="str">
        <f>IF($A85="","",VLOOKUP($A85,生徒情報入力!$A$9:$AA$158,14))</f>
        <v/>
      </c>
      <c r="Z85" s="225" t="s">
        <v>6</v>
      </c>
      <c r="AA85" s="224" t="str">
        <f>IF($A85="","",VLOOKUP($A85,生徒情報入力!$A$9:$AA$158,15))</f>
        <v/>
      </c>
      <c r="AB85" s="224" t="s">
        <v>6</v>
      </c>
      <c r="AC85" s="226" t="str">
        <f>IF($A85="","",VLOOKUP($A85,生徒情報入力!$A$9:$AA$158,16))</f>
        <v/>
      </c>
      <c r="AD85" s="896" t="str">
        <f>IF($A85="","",VLOOKUP($A85,生徒情報入力!$A$9:$AA$158,17))</f>
        <v/>
      </c>
      <c r="AE85" s="897"/>
      <c r="AF85" s="227"/>
      <c r="AG85" s="898" t="str">
        <f>IF($A85="","",VLOOKUP($A85,生徒情報入力!$A$9:$AA$158,19))</f>
        <v/>
      </c>
      <c r="AH85" s="898"/>
      <c r="AI85" s="898"/>
      <c r="AJ85" s="898"/>
      <c r="AK85" s="899"/>
      <c r="AL85" s="894" t="str">
        <f>IF($A85="","",VLOOKUP($A85,生徒情報入力!$A$9:$AA$158,20))</f>
        <v/>
      </c>
      <c r="AM85" s="895"/>
      <c r="AN85" s="895"/>
      <c r="AO85" s="895"/>
      <c r="AP85" s="895"/>
      <c r="AQ85" s="874" t="str">
        <f>IF($A85="","",VLOOKUP($A85,生徒情報入力!$A$9:$AA$158,21))</f>
        <v/>
      </c>
      <c r="AR85" s="875"/>
      <c r="AS85" s="876"/>
      <c r="AT85" s="877" t="str">
        <f>IF($A85="","",VLOOKUP($A85,生徒情報入力!$A$9:$AA$158,22))</f>
        <v/>
      </c>
      <c r="AU85" s="878"/>
      <c r="AV85" s="878"/>
      <c r="AW85" s="878"/>
      <c r="AX85" s="878"/>
      <c r="AY85" s="878"/>
      <c r="AZ85" s="878"/>
      <c r="BA85" s="878"/>
      <c r="BB85" s="878"/>
      <c r="BC85" s="878"/>
      <c r="BD85" s="878"/>
      <c r="BE85" s="879"/>
      <c r="BF85" s="880" t="str">
        <f>IF($A85="","",VLOOKUP($A85,生徒情報入力!$A$9:$AA$158,23))</f>
        <v/>
      </c>
      <c r="BG85" s="881"/>
      <c r="BH85" s="228" t="s">
        <v>1872</v>
      </c>
      <c r="BI85" s="882" t="str">
        <f>IF($A85="","",VLOOKUP($A85,生徒情報入力!$A$9:$AA$158,25))</f>
        <v/>
      </c>
      <c r="BJ85" s="882"/>
      <c r="BK85" s="229" t="s">
        <v>1873</v>
      </c>
      <c r="BL85" s="883" t="str">
        <f>IF($A85="","",VLOOKUP($A85,生徒情報入力!$A$9:$AA$158,27))</f>
        <v/>
      </c>
      <c r="BM85" s="884"/>
      <c r="BN85" s="230"/>
      <c r="BT85" s="200">
        <v>58</v>
      </c>
    </row>
    <row r="86" spans="1:72" s="194" customFormat="1" ht="27" customHeight="1">
      <c r="A86" s="890" t="str">
        <f t="shared" si="3"/>
        <v/>
      </c>
      <c r="B86" s="891"/>
      <c r="C86" s="215" t="str">
        <f>IF($A86="","",VLOOKUP($A86,生徒情報入力!$A$9:$AA$158,4))</f>
        <v/>
      </c>
      <c r="D86" s="892" t="str">
        <f>IF($A86="","",VLOOKUP($A86,生徒情報入力!$A$9:$AA$158,5))</f>
        <v/>
      </c>
      <c r="E86" s="892"/>
      <c r="F86" s="892"/>
      <c r="G86" s="892"/>
      <c r="H86" s="892"/>
      <c r="I86" s="892"/>
      <c r="J86" s="893"/>
      <c r="K86" s="234" t="str">
        <f>IF($A86="","",VLOOKUP($A86,生徒情報入力!$A$9:$AA$158,6))</f>
        <v/>
      </c>
      <c r="L86" s="235"/>
      <c r="M86" s="223" t="str">
        <f>IF($A86="","",VLOOKUP($A86,生徒情報入力!$A$9:$AA$158,7))</f>
        <v/>
      </c>
      <c r="N86" s="224" t="str">
        <f>IF($A86="","",VLOOKUP($A86,生徒情報入力!$A$9:$AA$158,8))</f>
        <v/>
      </c>
      <c r="O86" s="224" t="s">
        <v>6</v>
      </c>
      <c r="P86" s="224" t="str">
        <f>IF($A86="","",VLOOKUP($A86,生徒情報入力!$A$9:$AA$158,9))</f>
        <v/>
      </c>
      <c r="Q86" s="224" t="s">
        <v>6</v>
      </c>
      <c r="R86" s="224" t="str">
        <f>IF($A86="","",VLOOKUP($A86,生徒情報入力!$A$9:$AA$158,10))</f>
        <v/>
      </c>
      <c r="S86" s="234" t="str">
        <f>IF($A86="","",VLOOKUP($A86,生徒情報入力!$A$9:$AA$158,11))</f>
        <v/>
      </c>
      <c r="T86" s="235"/>
      <c r="U86" s="894" t="str">
        <f>IF($A86="","",VLOOKUP($A86,生徒情報入力!$A$9:$AA$158,12))</f>
        <v/>
      </c>
      <c r="V86" s="895"/>
      <c r="W86" s="895"/>
      <c r="X86" s="223" t="str">
        <f>IF($A86="","",VLOOKUP($A86,生徒情報入力!$A$9:$AA$158,13))</f>
        <v/>
      </c>
      <c r="Y86" s="224" t="str">
        <f>IF($A86="","",VLOOKUP($A86,生徒情報入力!$A$9:$AA$158,14))</f>
        <v/>
      </c>
      <c r="Z86" s="225" t="s">
        <v>6</v>
      </c>
      <c r="AA86" s="224" t="str">
        <f>IF($A86="","",VLOOKUP($A86,生徒情報入力!$A$9:$AA$158,15))</f>
        <v/>
      </c>
      <c r="AB86" s="224" t="s">
        <v>6</v>
      </c>
      <c r="AC86" s="226" t="str">
        <f>IF($A86="","",VLOOKUP($A86,生徒情報入力!$A$9:$AA$158,16))</f>
        <v/>
      </c>
      <c r="AD86" s="896" t="str">
        <f>IF($A86="","",VLOOKUP($A86,生徒情報入力!$A$9:$AA$158,17))</f>
        <v/>
      </c>
      <c r="AE86" s="897"/>
      <c r="AF86" s="227"/>
      <c r="AG86" s="898" t="str">
        <f>IF($A86="","",VLOOKUP($A86,生徒情報入力!$A$9:$AA$158,19))</f>
        <v/>
      </c>
      <c r="AH86" s="898"/>
      <c r="AI86" s="898"/>
      <c r="AJ86" s="898"/>
      <c r="AK86" s="899"/>
      <c r="AL86" s="894" t="str">
        <f>IF($A86="","",VLOOKUP($A86,生徒情報入力!$A$9:$AA$158,20))</f>
        <v/>
      </c>
      <c r="AM86" s="895"/>
      <c r="AN86" s="895"/>
      <c r="AO86" s="895"/>
      <c r="AP86" s="895"/>
      <c r="AQ86" s="874" t="str">
        <f>IF($A86="","",VLOOKUP($A86,生徒情報入力!$A$9:$AA$158,21))</f>
        <v/>
      </c>
      <c r="AR86" s="875"/>
      <c r="AS86" s="876"/>
      <c r="AT86" s="877" t="str">
        <f>IF($A86="","",VLOOKUP($A86,生徒情報入力!$A$9:$AA$158,22))</f>
        <v/>
      </c>
      <c r="AU86" s="878"/>
      <c r="AV86" s="878"/>
      <c r="AW86" s="878"/>
      <c r="AX86" s="878"/>
      <c r="AY86" s="878"/>
      <c r="AZ86" s="878"/>
      <c r="BA86" s="878"/>
      <c r="BB86" s="878"/>
      <c r="BC86" s="878"/>
      <c r="BD86" s="878"/>
      <c r="BE86" s="879"/>
      <c r="BF86" s="880" t="str">
        <f>IF($A86="","",VLOOKUP($A86,生徒情報入力!$A$9:$AA$158,23))</f>
        <v/>
      </c>
      <c r="BG86" s="881"/>
      <c r="BH86" s="228" t="s">
        <v>1872</v>
      </c>
      <c r="BI86" s="882" t="str">
        <f>IF($A86="","",VLOOKUP($A86,生徒情報入力!$A$9:$AA$158,25))</f>
        <v/>
      </c>
      <c r="BJ86" s="882"/>
      <c r="BK86" s="229" t="s">
        <v>1873</v>
      </c>
      <c r="BL86" s="883" t="str">
        <f>IF($A86="","",VLOOKUP($A86,生徒情報入力!$A$9:$AA$158,27))</f>
        <v/>
      </c>
      <c r="BM86" s="884"/>
      <c r="BN86" s="230"/>
      <c r="BT86" s="200">
        <v>59</v>
      </c>
    </row>
    <row r="87" spans="1:72" s="194" customFormat="1" ht="27" customHeight="1">
      <c r="A87" s="890" t="str">
        <f t="shared" si="3"/>
        <v/>
      </c>
      <c r="B87" s="891"/>
      <c r="C87" s="215" t="str">
        <f>IF($A87="","",VLOOKUP($A87,生徒情報入力!$A$9:$AA$158,4))</f>
        <v/>
      </c>
      <c r="D87" s="892" t="str">
        <f>IF($A87="","",VLOOKUP($A87,生徒情報入力!$A$9:$AA$158,5))</f>
        <v/>
      </c>
      <c r="E87" s="892"/>
      <c r="F87" s="892"/>
      <c r="G87" s="892"/>
      <c r="H87" s="892"/>
      <c r="I87" s="892"/>
      <c r="J87" s="893"/>
      <c r="K87" s="234" t="str">
        <f>IF($A87="","",VLOOKUP($A87,生徒情報入力!$A$9:$AA$158,6))</f>
        <v/>
      </c>
      <c r="L87" s="235"/>
      <c r="M87" s="223" t="str">
        <f>IF($A87="","",VLOOKUP($A87,生徒情報入力!$A$9:$AA$158,7))</f>
        <v/>
      </c>
      <c r="N87" s="224" t="str">
        <f>IF($A87="","",VLOOKUP($A87,生徒情報入力!$A$9:$AA$158,8))</f>
        <v/>
      </c>
      <c r="O87" s="224" t="s">
        <v>6</v>
      </c>
      <c r="P87" s="224" t="str">
        <f>IF($A87="","",VLOOKUP($A87,生徒情報入力!$A$9:$AA$158,9))</f>
        <v/>
      </c>
      <c r="Q87" s="224" t="s">
        <v>6</v>
      </c>
      <c r="R87" s="224" t="str">
        <f>IF($A87="","",VLOOKUP($A87,生徒情報入力!$A$9:$AA$158,10))</f>
        <v/>
      </c>
      <c r="S87" s="234" t="str">
        <f>IF($A87="","",VLOOKUP($A87,生徒情報入力!$A$9:$AA$158,11))</f>
        <v/>
      </c>
      <c r="T87" s="235"/>
      <c r="U87" s="894" t="str">
        <f>IF($A87="","",VLOOKUP($A87,生徒情報入力!$A$9:$AA$158,12))</f>
        <v/>
      </c>
      <c r="V87" s="895"/>
      <c r="W87" s="895"/>
      <c r="X87" s="223" t="str">
        <f>IF($A87="","",VLOOKUP($A87,生徒情報入力!$A$9:$AA$158,13))</f>
        <v/>
      </c>
      <c r="Y87" s="224" t="str">
        <f>IF($A87="","",VLOOKUP($A87,生徒情報入力!$A$9:$AA$158,14))</f>
        <v/>
      </c>
      <c r="Z87" s="225" t="s">
        <v>6</v>
      </c>
      <c r="AA87" s="224" t="str">
        <f>IF($A87="","",VLOOKUP($A87,生徒情報入力!$A$9:$AA$158,15))</f>
        <v/>
      </c>
      <c r="AB87" s="224" t="s">
        <v>6</v>
      </c>
      <c r="AC87" s="226" t="str">
        <f>IF($A87="","",VLOOKUP($A87,生徒情報入力!$A$9:$AA$158,16))</f>
        <v/>
      </c>
      <c r="AD87" s="896" t="str">
        <f>IF($A87="","",VLOOKUP($A87,生徒情報入力!$A$9:$AA$158,17))</f>
        <v/>
      </c>
      <c r="AE87" s="897"/>
      <c r="AF87" s="227"/>
      <c r="AG87" s="898" t="str">
        <f>IF($A87="","",VLOOKUP($A87,生徒情報入力!$A$9:$AA$158,19))</f>
        <v/>
      </c>
      <c r="AH87" s="898"/>
      <c r="AI87" s="898"/>
      <c r="AJ87" s="898"/>
      <c r="AK87" s="899"/>
      <c r="AL87" s="894" t="str">
        <f>IF($A87="","",VLOOKUP($A87,生徒情報入力!$A$9:$AA$158,20))</f>
        <v/>
      </c>
      <c r="AM87" s="895"/>
      <c r="AN87" s="895"/>
      <c r="AO87" s="895"/>
      <c r="AP87" s="895"/>
      <c r="AQ87" s="874" t="str">
        <f>IF($A87="","",VLOOKUP($A87,生徒情報入力!$A$9:$AA$158,21))</f>
        <v/>
      </c>
      <c r="AR87" s="875"/>
      <c r="AS87" s="876"/>
      <c r="AT87" s="877" t="str">
        <f>IF($A87="","",VLOOKUP($A87,生徒情報入力!$A$9:$AA$158,22))</f>
        <v/>
      </c>
      <c r="AU87" s="878"/>
      <c r="AV87" s="878"/>
      <c r="AW87" s="878"/>
      <c r="AX87" s="878"/>
      <c r="AY87" s="878"/>
      <c r="AZ87" s="878"/>
      <c r="BA87" s="878"/>
      <c r="BB87" s="878"/>
      <c r="BC87" s="878"/>
      <c r="BD87" s="878"/>
      <c r="BE87" s="879"/>
      <c r="BF87" s="880" t="str">
        <f>IF($A87="","",VLOOKUP($A87,生徒情報入力!$A$9:$AA$158,23))</f>
        <v/>
      </c>
      <c r="BG87" s="881"/>
      <c r="BH87" s="228" t="s">
        <v>1872</v>
      </c>
      <c r="BI87" s="882" t="str">
        <f>IF($A87="","",VLOOKUP($A87,生徒情報入力!$A$9:$AA$158,25))</f>
        <v/>
      </c>
      <c r="BJ87" s="882"/>
      <c r="BK87" s="229" t="s">
        <v>1873</v>
      </c>
      <c r="BL87" s="883" t="str">
        <f>IF($A87="","",VLOOKUP($A87,生徒情報入力!$A$9:$AA$158,27))</f>
        <v/>
      </c>
      <c r="BM87" s="884"/>
      <c r="BN87" s="230"/>
      <c r="BT87" s="200">
        <v>60</v>
      </c>
    </row>
    <row r="88" spans="1:72" s="194" customFormat="1" ht="15.75" customHeight="1">
      <c r="A88" s="199"/>
      <c r="B88" s="199"/>
      <c r="C88" s="199"/>
      <c r="D88" s="199"/>
      <c r="E88" s="232"/>
      <c r="F88" s="232" t="s">
        <v>2745</v>
      </c>
      <c r="G88" s="232"/>
      <c r="H88" s="232"/>
      <c r="I88" s="232"/>
      <c r="J88" s="232"/>
      <c r="K88" s="232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232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T88" s="200"/>
    </row>
    <row r="89" spans="1:72" s="194" customFormat="1" ht="15.75" customHeight="1">
      <c r="A89" s="199"/>
      <c r="B89" s="199"/>
      <c r="C89" s="199"/>
      <c r="D89" s="199"/>
      <c r="E89" s="232"/>
      <c r="F89" s="232" t="s">
        <v>2746</v>
      </c>
      <c r="G89" s="232"/>
      <c r="H89" s="232"/>
      <c r="I89" s="232"/>
      <c r="J89" s="232"/>
      <c r="K89" s="232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T89" s="200"/>
    </row>
  </sheetData>
  <sheetProtection password="F282" sheet="1" objects="1" scenarios="1"/>
  <mergeCells count="794">
    <mergeCell ref="AQ87:AS87"/>
    <mergeCell ref="AT87:BE87"/>
    <mergeCell ref="BF87:BG87"/>
    <mergeCell ref="BI87:BJ87"/>
    <mergeCell ref="BL87:BM87"/>
    <mergeCell ref="A87:B87"/>
    <mergeCell ref="D87:J87"/>
    <mergeCell ref="U87:W87"/>
    <mergeCell ref="AD87:AE87"/>
    <mergeCell ref="AG87:AK87"/>
    <mergeCell ref="AL87:AP87"/>
    <mergeCell ref="AL86:AP86"/>
    <mergeCell ref="AQ86:AS86"/>
    <mergeCell ref="AT86:BE86"/>
    <mergeCell ref="BF86:BG86"/>
    <mergeCell ref="BI86:BJ86"/>
    <mergeCell ref="BL86:BM86"/>
    <mergeCell ref="AQ85:AS85"/>
    <mergeCell ref="AT85:BE85"/>
    <mergeCell ref="BF85:BG85"/>
    <mergeCell ref="BI85:BJ85"/>
    <mergeCell ref="BL85:BM85"/>
    <mergeCell ref="AL85:AP85"/>
    <mergeCell ref="A86:B86"/>
    <mergeCell ref="D86:J86"/>
    <mergeCell ref="U86:W86"/>
    <mergeCell ref="AD86:AE86"/>
    <mergeCell ref="AG86:AK86"/>
    <mergeCell ref="A85:B85"/>
    <mergeCell ref="D85:J85"/>
    <mergeCell ref="U85:W85"/>
    <mergeCell ref="AD85:AE85"/>
    <mergeCell ref="AG85:AK85"/>
    <mergeCell ref="AL84:AP84"/>
    <mergeCell ref="AQ84:AS84"/>
    <mergeCell ref="AT84:BE84"/>
    <mergeCell ref="BF84:BG84"/>
    <mergeCell ref="BI84:BJ84"/>
    <mergeCell ref="BL84:BM84"/>
    <mergeCell ref="AQ83:AS83"/>
    <mergeCell ref="AT83:BE83"/>
    <mergeCell ref="BF83:BG83"/>
    <mergeCell ref="BI83:BJ83"/>
    <mergeCell ref="BL83:BM83"/>
    <mergeCell ref="AL83:AP83"/>
    <mergeCell ref="A84:B84"/>
    <mergeCell ref="D84:J84"/>
    <mergeCell ref="U84:W84"/>
    <mergeCell ref="AD84:AE84"/>
    <mergeCell ref="AG84:AK84"/>
    <mergeCell ref="A83:B83"/>
    <mergeCell ref="D83:J83"/>
    <mergeCell ref="U83:W83"/>
    <mergeCell ref="AD83:AE83"/>
    <mergeCell ref="AG83:AK83"/>
    <mergeCell ref="AL82:AP82"/>
    <mergeCell ref="AQ82:AS82"/>
    <mergeCell ref="AT82:BE82"/>
    <mergeCell ref="BF82:BG82"/>
    <mergeCell ref="BI82:BJ82"/>
    <mergeCell ref="BL82:BM82"/>
    <mergeCell ref="AQ81:AS81"/>
    <mergeCell ref="AT81:BE81"/>
    <mergeCell ref="BF81:BG81"/>
    <mergeCell ref="BI81:BJ81"/>
    <mergeCell ref="BL81:BM81"/>
    <mergeCell ref="AL81:AP81"/>
    <mergeCell ref="A82:B82"/>
    <mergeCell ref="D82:J82"/>
    <mergeCell ref="U82:W82"/>
    <mergeCell ref="AD82:AE82"/>
    <mergeCell ref="AG82:AK82"/>
    <mergeCell ref="A81:B81"/>
    <mergeCell ref="D81:J81"/>
    <mergeCell ref="U81:W81"/>
    <mergeCell ref="AD81:AE81"/>
    <mergeCell ref="AG81:AK81"/>
    <mergeCell ref="AL80:AP80"/>
    <mergeCell ref="AQ80:AS80"/>
    <mergeCell ref="AT80:BE80"/>
    <mergeCell ref="BF80:BG80"/>
    <mergeCell ref="BI80:BJ80"/>
    <mergeCell ref="BL80:BM80"/>
    <mergeCell ref="AQ79:AS79"/>
    <mergeCell ref="AT79:BE79"/>
    <mergeCell ref="BF79:BG79"/>
    <mergeCell ref="BI79:BJ79"/>
    <mergeCell ref="BL79:BM79"/>
    <mergeCell ref="AL79:AP79"/>
    <mergeCell ref="A80:B80"/>
    <mergeCell ref="D80:J80"/>
    <mergeCell ref="U80:W80"/>
    <mergeCell ref="AD80:AE80"/>
    <mergeCell ref="AG80:AK80"/>
    <mergeCell ref="A79:B79"/>
    <mergeCell ref="D79:J79"/>
    <mergeCell ref="U79:W79"/>
    <mergeCell ref="AD79:AE79"/>
    <mergeCell ref="AG79:AK79"/>
    <mergeCell ref="AL78:AP78"/>
    <mergeCell ref="AQ78:AS78"/>
    <mergeCell ref="AT78:BE78"/>
    <mergeCell ref="BF78:BG78"/>
    <mergeCell ref="BI78:BJ78"/>
    <mergeCell ref="BL78:BM78"/>
    <mergeCell ref="AQ77:AS77"/>
    <mergeCell ref="AT77:BE77"/>
    <mergeCell ref="BF77:BG77"/>
    <mergeCell ref="BI77:BJ77"/>
    <mergeCell ref="BL77:BM77"/>
    <mergeCell ref="AL77:AP77"/>
    <mergeCell ref="A78:B78"/>
    <mergeCell ref="D78:J78"/>
    <mergeCell ref="U78:W78"/>
    <mergeCell ref="AD78:AE78"/>
    <mergeCell ref="AG78:AK78"/>
    <mergeCell ref="A77:B77"/>
    <mergeCell ref="D77:J77"/>
    <mergeCell ref="U77:W77"/>
    <mergeCell ref="AD77:AE77"/>
    <mergeCell ref="AG77:AK77"/>
    <mergeCell ref="AL76:AP76"/>
    <mergeCell ref="AQ76:AS76"/>
    <mergeCell ref="AT76:BE76"/>
    <mergeCell ref="BF76:BG76"/>
    <mergeCell ref="BI76:BJ76"/>
    <mergeCell ref="BL76:BM76"/>
    <mergeCell ref="AQ75:AS75"/>
    <mergeCell ref="AT75:BE75"/>
    <mergeCell ref="BF75:BG75"/>
    <mergeCell ref="BI75:BJ75"/>
    <mergeCell ref="BL75:BM75"/>
    <mergeCell ref="AL75:AP75"/>
    <mergeCell ref="A76:B76"/>
    <mergeCell ref="D76:J76"/>
    <mergeCell ref="U76:W76"/>
    <mergeCell ref="AD76:AE76"/>
    <mergeCell ref="AG76:AK76"/>
    <mergeCell ref="A75:B75"/>
    <mergeCell ref="D75:J75"/>
    <mergeCell ref="U75:W75"/>
    <mergeCell ref="AD75:AE75"/>
    <mergeCell ref="AG75:AK75"/>
    <mergeCell ref="AL74:AP74"/>
    <mergeCell ref="AQ74:AS74"/>
    <mergeCell ref="AT74:BE74"/>
    <mergeCell ref="BF74:BG74"/>
    <mergeCell ref="BI74:BJ74"/>
    <mergeCell ref="BL74:BM74"/>
    <mergeCell ref="AQ73:AS73"/>
    <mergeCell ref="AT73:BE73"/>
    <mergeCell ref="BF73:BG73"/>
    <mergeCell ref="BI73:BJ73"/>
    <mergeCell ref="BL73:BM73"/>
    <mergeCell ref="AL73:AP73"/>
    <mergeCell ref="A74:B74"/>
    <mergeCell ref="D74:J74"/>
    <mergeCell ref="U74:W74"/>
    <mergeCell ref="AD74:AE74"/>
    <mergeCell ref="AG74:AK74"/>
    <mergeCell ref="A73:B73"/>
    <mergeCell ref="D73:J73"/>
    <mergeCell ref="U73:W73"/>
    <mergeCell ref="AD73:AE73"/>
    <mergeCell ref="AG73:AK73"/>
    <mergeCell ref="AQ71:AS72"/>
    <mergeCell ref="AT71:BE72"/>
    <mergeCell ref="BF71:BN72"/>
    <mergeCell ref="U72:W72"/>
    <mergeCell ref="X72:AC72"/>
    <mergeCell ref="AD72:AK72"/>
    <mergeCell ref="AX70:BB70"/>
    <mergeCell ref="BC70:BN70"/>
    <mergeCell ref="AP70:AR70"/>
    <mergeCell ref="AT70:AV70"/>
    <mergeCell ref="A71:B72"/>
    <mergeCell ref="C71:J72"/>
    <mergeCell ref="K71:L72"/>
    <mergeCell ref="M71:R72"/>
    <mergeCell ref="S71:T72"/>
    <mergeCell ref="U71:W71"/>
    <mergeCell ref="X71:AC71"/>
    <mergeCell ref="AD71:AK71"/>
    <mergeCell ref="A70:C70"/>
    <mergeCell ref="E70:AC70"/>
    <mergeCell ref="AG70:AJ70"/>
    <mergeCell ref="AK70:AN70"/>
    <mergeCell ref="AL71:AP72"/>
    <mergeCell ref="AE69:AJ69"/>
    <mergeCell ref="AK69:AV69"/>
    <mergeCell ref="AW69:BB69"/>
    <mergeCell ref="BC69:BF69"/>
    <mergeCell ref="BG69:BI69"/>
    <mergeCell ref="BK69:BN69"/>
    <mergeCell ref="AQ65:AS65"/>
    <mergeCell ref="AT65:BE65"/>
    <mergeCell ref="BF65:BG65"/>
    <mergeCell ref="BI65:BJ65"/>
    <mergeCell ref="BL65:BM65"/>
    <mergeCell ref="AL65:AP65"/>
    <mergeCell ref="D68:E68"/>
    <mergeCell ref="G68:H68"/>
    <mergeCell ref="J68:K68"/>
    <mergeCell ref="U68:Y68"/>
    <mergeCell ref="A65:B65"/>
    <mergeCell ref="D65:J65"/>
    <mergeCell ref="S65:T65"/>
    <mergeCell ref="AD65:AE65"/>
    <mergeCell ref="AG65:AK65"/>
    <mergeCell ref="AL64:AP64"/>
    <mergeCell ref="AQ64:AS64"/>
    <mergeCell ref="AT64:BE64"/>
    <mergeCell ref="BF64:BG64"/>
    <mergeCell ref="BI64:BJ64"/>
    <mergeCell ref="BL64:BM64"/>
    <mergeCell ref="AQ63:AS63"/>
    <mergeCell ref="AT63:BE63"/>
    <mergeCell ref="BF63:BG63"/>
    <mergeCell ref="BI63:BJ63"/>
    <mergeCell ref="BL63:BM63"/>
    <mergeCell ref="AL63:AP63"/>
    <mergeCell ref="A64:B64"/>
    <mergeCell ref="D64:J64"/>
    <mergeCell ref="S64:T64"/>
    <mergeCell ref="AD64:AE64"/>
    <mergeCell ref="AG64:AK64"/>
    <mergeCell ref="A63:B63"/>
    <mergeCell ref="D63:J63"/>
    <mergeCell ref="S63:T63"/>
    <mergeCell ref="AD63:AE63"/>
    <mergeCell ref="AG63:AK63"/>
    <mergeCell ref="AL62:AP62"/>
    <mergeCell ref="AQ62:AS62"/>
    <mergeCell ref="AT62:BE62"/>
    <mergeCell ref="BF62:BG62"/>
    <mergeCell ref="BI62:BJ62"/>
    <mergeCell ref="BL62:BM62"/>
    <mergeCell ref="AQ61:AS61"/>
    <mergeCell ref="AT61:BE61"/>
    <mergeCell ref="BF61:BG61"/>
    <mergeCell ref="BI61:BJ61"/>
    <mergeCell ref="BL61:BM61"/>
    <mergeCell ref="AL61:AP61"/>
    <mergeCell ref="A62:B62"/>
    <mergeCell ref="D62:J62"/>
    <mergeCell ref="S62:T62"/>
    <mergeCell ref="AD62:AE62"/>
    <mergeCell ref="AG62:AK62"/>
    <mergeCell ref="A61:B61"/>
    <mergeCell ref="D61:J61"/>
    <mergeCell ref="S61:T61"/>
    <mergeCell ref="AD61:AE61"/>
    <mergeCell ref="AG61:AK61"/>
    <mergeCell ref="AL60:AP60"/>
    <mergeCell ref="AQ60:AS60"/>
    <mergeCell ref="AT60:BE60"/>
    <mergeCell ref="BF60:BG60"/>
    <mergeCell ref="BI60:BJ60"/>
    <mergeCell ref="BL60:BM60"/>
    <mergeCell ref="AQ59:AS59"/>
    <mergeCell ref="AT59:BE59"/>
    <mergeCell ref="BF59:BG59"/>
    <mergeCell ref="BI59:BJ59"/>
    <mergeCell ref="BL59:BM59"/>
    <mergeCell ref="AL59:AP59"/>
    <mergeCell ref="A60:B60"/>
    <mergeCell ref="D60:J60"/>
    <mergeCell ref="S60:T60"/>
    <mergeCell ref="AD60:AE60"/>
    <mergeCell ref="AG60:AK60"/>
    <mergeCell ref="A59:B59"/>
    <mergeCell ref="D59:J59"/>
    <mergeCell ref="S59:T59"/>
    <mergeCell ref="AD59:AE59"/>
    <mergeCell ref="AG59:AK59"/>
    <mergeCell ref="AL58:AP58"/>
    <mergeCell ref="AQ58:AS58"/>
    <mergeCell ref="AT58:BE58"/>
    <mergeCell ref="BF58:BG58"/>
    <mergeCell ref="BI58:BJ58"/>
    <mergeCell ref="BL58:BM58"/>
    <mergeCell ref="AQ57:AS57"/>
    <mergeCell ref="AT57:BE57"/>
    <mergeCell ref="BF57:BG57"/>
    <mergeCell ref="BI57:BJ57"/>
    <mergeCell ref="BL57:BM57"/>
    <mergeCell ref="AL57:AP57"/>
    <mergeCell ref="A58:B58"/>
    <mergeCell ref="D58:J58"/>
    <mergeCell ref="S58:T58"/>
    <mergeCell ref="AD58:AE58"/>
    <mergeCell ref="AG58:AK58"/>
    <mergeCell ref="A57:B57"/>
    <mergeCell ref="D57:J57"/>
    <mergeCell ref="S57:T57"/>
    <mergeCell ref="AD57:AE57"/>
    <mergeCell ref="AG57:AK57"/>
    <mergeCell ref="AL56:AP56"/>
    <mergeCell ref="AQ56:AS56"/>
    <mergeCell ref="AT56:BE56"/>
    <mergeCell ref="BF56:BG56"/>
    <mergeCell ref="BI56:BJ56"/>
    <mergeCell ref="BL56:BM56"/>
    <mergeCell ref="AQ55:AS55"/>
    <mergeCell ref="AT55:BE55"/>
    <mergeCell ref="BF55:BG55"/>
    <mergeCell ref="BI55:BJ55"/>
    <mergeCell ref="BL55:BM55"/>
    <mergeCell ref="AL55:AP55"/>
    <mergeCell ref="A56:B56"/>
    <mergeCell ref="D56:J56"/>
    <mergeCell ref="S56:T56"/>
    <mergeCell ref="AD56:AE56"/>
    <mergeCell ref="AG56:AK56"/>
    <mergeCell ref="A55:B55"/>
    <mergeCell ref="D55:J55"/>
    <mergeCell ref="S55:T55"/>
    <mergeCell ref="AD55:AE55"/>
    <mergeCell ref="AG55:AK55"/>
    <mergeCell ref="AL54:AP54"/>
    <mergeCell ref="AQ54:AS54"/>
    <mergeCell ref="AT54:BE54"/>
    <mergeCell ref="BF54:BG54"/>
    <mergeCell ref="BI54:BJ54"/>
    <mergeCell ref="BL54:BM54"/>
    <mergeCell ref="AQ53:AS53"/>
    <mergeCell ref="AT53:BE53"/>
    <mergeCell ref="BF53:BG53"/>
    <mergeCell ref="BI53:BJ53"/>
    <mergeCell ref="BL53:BM53"/>
    <mergeCell ref="AL53:AP53"/>
    <mergeCell ref="A54:B54"/>
    <mergeCell ref="D54:J54"/>
    <mergeCell ref="S54:T54"/>
    <mergeCell ref="AD54:AE54"/>
    <mergeCell ref="AG54:AK54"/>
    <mergeCell ref="A53:B53"/>
    <mergeCell ref="D53:J53"/>
    <mergeCell ref="S53:T53"/>
    <mergeCell ref="AD53:AE53"/>
    <mergeCell ref="AG53:AK53"/>
    <mergeCell ref="AL52:AP52"/>
    <mergeCell ref="AQ52:AS52"/>
    <mergeCell ref="AT52:BE52"/>
    <mergeCell ref="BF52:BG52"/>
    <mergeCell ref="BI52:BJ52"/>
    <mergeCell ref="BL52:BM52"/>
    <mergeCell ref="AQ51:AS51"/>
    <mergeCell ref="AT51:BE51"/>
    <mergeCell ref="BF51:BG51"/>
    <mergeCell ref="BI51:BJ51"/>
    <mergeCell ref="BL51:BM51"/>
    <mergeCell ref="AL51:AP51"/>
    <mergeCell ref="A52:B52"/>
    <mergeCell ref="D52:J52"/>
    <mergeCell ref="S52:T52"/>
    <mergeCell ref="AD52:AE52"/>
    <mergeCell ref="AG52:AK52"/>
    <mergeCell ref="A51:B51"/>
    <mergeCell ref="D51:J51"/>
    <mergeCell ref="S51:T51"/>
    <mergeCell ref="AD51:AE51"/>
    <mergeCell ref="AG51:AK51"/>
    <mergeCell ref="AQ49:AS50"/>
    <mergeCell ref="AT49:BE50"/>
    <mergeCell ref="BF49:BN50"/>
    <mergeCell ref="U50:W50"/>
    <mergeCell ref="X50:AC50"/>
    <mergeCell ref="AD50:AK50"/>
    <mergeCell ref="AX48:BB48"/>
    <mergeCell ref="BC48:BN48"/>
    <mergeCell ref="AP48:AR48"/>
    <mergeCell ref="AT48:AV48"/>
    <mergeCell ref="A49:B50"/>
    <mergeCell ref="C49:J50"/>
    <mergeCell ref="K49:L50"/>
    <mergeCell ref="M49:R50"/>
    <mergeCell ref="S49:T50"/>
    <mergeCell ref="U49:W49"/>
    <mergeCell ref="X49:AC49"/>
    <mergeCell ref="AD49:AK49"/>
    <mergeCell ref="A48:C48"/>
    <mergeCell ref="E48:AC48"/>
    <mergeCell ref="AG48:AJ48"/>
    <mergeCell ref="AK48:AN48"/>
    <mergeCell ref="AL49:AP50"/>
    <mergeCell ref="AE47:AJ47"/>
    <mergeCell ref="AK47:AV47"/>
    <mergeCell ref="AW47:BB47"/>
    <mergeCell ref="BC47:BF47"/>
    <mergeCell ref="BG47:BI47"/>
    <mergeCell ref="BK47:BN47"/>
    <mergeCell ref="AQ43:AS43"/>
    <mergeCell ref="AT43:BE43"/>
    <mergeCell ref="BF43:BG43"/>
    <mergeCell ref="BI43:BJ43"/>
    <mergeCell ref="BL43:BM43"/>
    <mergeCell ref="AL43:AP43"/>
    <mergeCell ref="D46:E46"/>
    <mergeCell ref="G46:H46"/>
    <mergeCell ref="J46:K46"/>
    <mergeCell ref="U46:Y46"/>
    <mergeCell ref="A43:B43"/>
    <mergeCell ref="D43:J43"/>
    <mergeCell ref="U43:W43"/>
    <mergeCell ref="AD43:AE43"/>
    <mergeCell ref="AG43:AK43"/>
    <mergeCell ref="AL42:AP42"/>
    <mergeCell ref="AQ42:AS42"/>
    <mergeCell ref="AT42:BE42"/>
    <mergeCell ref="BF42:BG42"/>
    <mergeCell ref="BI42:BJ42"/>
    <mergeCell ref="BL42:BM42"/>
    <mergeCell ref="AQ41:AS41"/>
    <mergeCell ref="AT41:BE41"/>
    <mergeCell ref="BF41:BG41"/>
    <mergeCell ref="BI41:BJ41"/>
    <mergeCell ref="BL41:BM41"/>
    <mergeCell ref="AL41:AP41"/>
    <mergeCell ref="A42:B42"/>
    <mergeCell ref="D42:J42"/>
    <mergeCell ref="U42:W42"/>
    <mergeCell ref="AD42:AE42"/>
    <mergeCell ref="AG42:AK42"/>
    <mergeCell ref="A41:B41"/>
    <mergeCell ref="D41:J41"/>
    <mergeCell ref="U41:W41"/>
    <mergeCell ref="AD41:AE41"/>
    <mergeCell ref="AG41:AK41"/>
    <mergeCell ref="AL40:AP40"/>
    <mergeCell ref="AQ40:AS40"/>
    <mergeCell ref="AT40:BE40"/>
    <mergeCell ref="BF40:BG40"/>
    <mergeCell ref="BI40:BJ40"/>
    <mergeCell ref="BL40:BM40"/>
    <mergeCell ref="AQ39:AS39"/>
    <mergeCell ref="AT39:BE39"/>
    <mergeCell ref="BF39:BG39"/>
    <mergeCell ref="BI39:BJ39"/>
    <mergeCell ref="BL39:BM39"/>
    <mergeCell ref="AL39:AP39"/>
    <mergeCell ref="A40:B40"/>
    <mergeCell ref="D40:J40"/>
    <mergeCell ref="U40:W40"/>
    <mergeCell ref="AD40:AE40"/>
    <mergeCell ref="AG40:AK40"/>
    <mergeCell ref="A39:B39"/>
    <mergeCell ref="D39:J39"/>
    <mergeCell ref="U39:W39"/>
    <mergeCell ref="AD39:AE39"/>
    <mergeCell ref="AG39:AK39"/>
    <mergeCell ref="AL38:AP38"/>
    <mergeCell ref="AQ38:AS38"/>
    <mergeCell ref="AT38:BE38"/>
    <mergeCell ref="BF38:BG38"/>
    <mergeCell ref="BI38:BJ38"/>
    <mergeCell ref="BL38:BM38"/>
    <mergeCell ref="AQ37:AS37"/>
    <mergeCell ref="AT37:BE37"/>
    <mergeCell ref="BF37:BG37"/>
    <mergeCell ref="BI37:BJ37"/>
    <mergeCell ref="BL37:BM37"/>
    <mergeCell ref="AL37:AP37"/>
    <mergeCell ref="A38:B38"/>
    <mergeCell ref="D38:J38"/>
    <mergeCell ref="U38:W38"/>
    <mergeCell ref="AD38:AE38"/>
    <mergeCell ref="AG38:AK38"/>
    <mergeCell ref="A37:B37"/>
    <mergeCell ref="D37:J37"/>
    <mergeCell ref="U37:W37"/>
    <mergeCell ref="AD37:AE37"/>
    <mergeCell ref="AG37:AK37"/>
    <mergeCell ref="AL36:AP36"/>
    <mergeCell ref="AQ36:AS36"/>
    <mergeCell ref="AT36:BE36"/>
    <mergeCell ref="BF36:BG36"/>
    <mergeCell ref="BI36:BJ36"/>
    <mergeCell ref="BL36:BM36"/>
    <mergeCell ref="AQ35:AS35"/>
    <mergeCell ref="AT35:BE35"/>
    <mergeCell ref="BF35:BG35"/>
    <mergeCell ref="BI35:BJ35"/>
    <mergeCell ref="BL35:BM35"/>
    <mergeCell ref="AL35:AP35"/>
    <mergeCell ref="A36:B36"/>
    <mergeCell ref="D36:J36"/>
    <mergeCell ref="U36:W36"/>
    <mergeCell ref="AD36:AE36"/>
    <mergeCell ref="AG36:AK36"/>
    <mergeCell ref="A35:B35"/>
    <mergeCell ref="D35:J35"/>
    <mergeCell ref="U35:W35"/>
    <mergeCell ref="AD35:AE35"/>
    <mergeCell ref="AG35:AK35"/>
    <mergeCell ref="AL34:AP34"/>
    <mergeCell ref="AQ34:AS34"/>
    <mergeCell ref="AT34:BE34"/>
    <mergeCell ref="BF34:BG34"/>
    <mergeCell ref="BI34:BJ34"/>
    <mergeCell ref="BL34:BM34"/>
    <mergeCell ref="AQ33:AS33"/>
    <mergeCell ref="AT33:BE33"/>
    <mergeCell ref="BF33:BG33"/>
    <mergeCell ref="BI33:BJ33"/>
    <mergeCell ref="BL33:BM33"/>
    <mergeCell ref="AL33:AP33"/>
    <mergeCell ref="A34:B34"/>
    <mergeCell ref="D34:J34"/>
    <mergeCell ref="U34:W34"/>
    <mergeCell ref="AD34:AE34"/>
    <mergeCell ref="AG34:AK34"/>
    <mergeCell ref="A33:B33"/>
    <mergeCell ref="D33:J33"/>
    <mergeCell ref="U33:W33"/>
    <mergeCell ref="AD33:AE33"/>
    <mergeCell ref="AG33:AK33"/>
    <mergeCell ref="AL32:AP32"/>
    <mergeCell ref="AQ32:AS32"/>
    <mergeCell ref="AT32:BE32"/>
    <mergeCell ref="BF32:BG32"/>
    <mergeCell ref="BI32:BJ32"/>
    <mergeCell ref="BL32:BM32"/>
    <mergeCell ref="AQ31:AS31"/>
    <mergeCell ref="AT31:BE31"/>
    <mergeCell ref="BF31:BG31"/>
    <mergeCell ref="BI31:BJ31"/>
    <mergeCell ref="BL31:BM31"/>
    <mergeCell ref="AL31:AP31"/>
    <mergeCell ref="A32:B32"/>
    <mergeCell ref="D32:J32"/>
    <mergeCell ref="U32:W32"/>
    <mergeCell ref="AD32:AE32"/>
    <mergeCell ref="AG32:AK32"/>
    <mergeCell ref="A31:B31"/>
    <mergeCell ref="D31:J31"/>
    <mergeCell ref="U31:W31"/>
    <mergeCell ref="AD31:AE31"/>
    <mergeCell ref="AG31:AK31"/>
    <mergeCell ref="AL30:AP30"/>
    <mergeCell ref="AQ30:AS30"/>
    <mergeCell ref="AT30:BE30"/>
    <mergeCell ref="BF30:BG30"/>
    <mergeCell ref="BI30:BJ30"/>
    <mergeCell ref="BL30:BM30"/>
    <mergeCell ref="AQ29:AS29"/>
    <mergeCell ref="AT29:BE29"/>
    <mergeCell ref="BF29:BG29"/>
    <mergeCell ref="BI29:BJ29"/>
    <mergeCell ref="BL29:BM29"/>
    <mergeCell ref="AL29:AP29"/>
    <mergeCell ref="A30:B30"/>
    <mergeCell ref="D30:J30"/>
    <mergeCell ref="U30:W30"/>
    <mergeCell ref="AD30:AE30"/>
    <mergeCell ref="AG30:AK30"/>
    <mergeCell ref="A29:B29"/>
    <mergeCell ref="D29:J29"/>
    <mergeCell ref="U29:W29"/>
    <mergeCell ref="AD29:AE29"/>
    <mergeCell ref="AG29:AK29"/>
    <mergeCell ref="AQ27:AS28"/>
    <mergeCell ref="AT27:BE28"/>
    <mergeCell ref="BF27:BN28"/>
    <mergeCell ref="U28:W28"/>
    <mergeCell ref="X28:AC28"/>
    <mergeCell ref="AD28:AK28"/>
    <mergeCell ref="AX26:BB26"/>
    <mergeCell ref="BC26:BN26"/>
    <mergeCell ref="AP26:AR26"/>
    <mergeCell ref="AT26:AV26"/>
    <mergeCell ref="A27:B28"/>
    <mergeCell ref="C27:J28"/>
    <mergeCell ref="K27:L28"/>
    <mergeCell ref="M27:R28"/>
    <mergeCell ref="S27:T28"/>
    <mergeCell ref="U27:W27"/>
    <mergeCell ref="X27:AC27"/>
    <mergeCell ref="AD27:AK27"/>
    <mergeCell ref="A26:C26"/>
    <mergeCell ref="E26:AC26"/>
    <mergeCell ref="AG26:AJ26"/>
    <mergeCell ref="AK26:AN26"/>
    <mergeCell ref="AL27:AP28"/>
    <mergeCell ref="AE25:AJ25"/>
    <mergeCell ref="AK25:AV25"/>
    <mergeCell ref="AW25:BB25"/>
    <mergeCell ref="BC25:BF25"/>
    <mergeCell ref="BG25:BI25"/>
    <mergeCell ref="BK25:BN25"/>
    <mergeCell ref="AQ21:AS21"/>
    <mergeCell ref="AT21:BE21"/>
    <mergeCell ref="BF21:BG21"/>
    <mergeCell ref="BI21:BJ21"/>
    <mergeCell ref="BL21:BM21"/>
    <mergeCell ref="AL21:AP21"/>
    <mergeCell ref="D24:E24"/>
    <mergeCell ref="G24:H24"/>
    <mergeCell ref="J24:K24"/>
    <mergeCell ref="U24:Y24"/>
    <mergeCell ref="A21:B21"/>
    <mergeCell ref="D21:J21"/>
    <mergeCell ref="S21:T21"/>
    <mergeCell ref="AD21:AE21"/>
    <mergeCell ref="AG21:AK21"/>
    <mergeCell ref="AL20:AP20"/>
    <mergeCell ref="AQ20:AS20"/>
    <mergeCell ref="AT20:BE20"/>
    <mergeCell ref="BF20:BG20"/>
    <mergeCell ref="BI20:BJ20"/>
    <mergeCell ref="BL20:BM20"/>
    <mergeCell ref="AQ19:AS19"/>
    <mergeCell ref="AT19:BE19"/>
    <mergeCell ref="BF19:BG19"/>
    <mergeCell ref="BI19:BJ19"/>
    <mergeCell ref="BL19:BM19"/>
    <mergeCell ref="AL19:AP19"/>
    <mergeCell ref="A20:B20"/>
    <mergeCell ref="D20:J20"/>
    <mergeCell ref="S20:T20"/>
    <mergeCell ref="AD20:AE20"/>
    <mergeCell ref="AG20:AK20"/>
    <mergeCell ref="A19:B19"/>
    <mergeCell ref="D19:J19"/>
    <mergeCell ref="S19:T19"/>
    <mergeCell ref="AD19:AE19"/>
    <mergeCell ref="AG19:AK19"/>
    <mergeCell ref="AL18:AP18"/>
    <mergeCell ref="AQ18:AS18"/>
    <mergeCell ref="AT18:BE18"/>
    <mergeCell ref="BF18:BG18"/>
    <mergeCell ref="BI18:BJ18"/>
    <mergeCell ref="BL18:BM18"/>
    <mergeCell ref="AQ17:AS17"/>
    <mergeCell ref="AT17:BE17"/>
    <mergeCell ref="BF17:BG17"/>
    <mergeCell ref="BI17:BJ17"/>
    <mergeCell ref="BL17:BM17"/>
    <mergeCell ref="AL17:AP17"/>
    <mergeCell ref="A18:B18"/>
    <mergeCell ref="D18:J18"/>
    <mergeCell ref="S18:T18"/>
    <mergeCell ref="AD18:AE18"/>
    <mergeCell ref="AG18:AK18"/>
    <mergeCell ref="A17:B17"/>
    <mergeCell ref="D17:J17"/>
    <mergeCell ref="S17:T17"/>
    <mergeCell ref="AD17:AE17"/>
    <mergeCell ref="AG17:AK17"/>
    <mergeCell ref="AL16:AP16"/>
    <mergeCell ref="AQ16:AS16"/>
    <mergeCell ref="AT16:BE16"/>
    <mergeCell ref="BF16:BG16"/>
    <mergeCell ref="BI16:BJ16"/>
    <mergeCell ref="BL16:BM16"/>
    <mergeCell ref="AQ15:AS15"/>
    <mergeCell ref="AT15:BE15"/>
    <mergeCell ref="BF15:BG15"/>
    <mergeCell ref="BI15:BJ15"/>
    <mergeCell ref="BL15:BM15"/>
    <mergeCell ref="AL15:AP15"/>
    <mergeCell ref="A16:B16"/>
    <mergeCell ref="D16:J16"/>
    <mergeCell ref="S16:T16"/>
    <mergeCell ref="AD16:AE16"/>
    <mergeCell ref="AG16:AK16"/>
    <mergeCell ref="A15:B15"/>
    <mergeCell ref="D15:J15"/>
    <mergeCell ref="S15:T15"/>
    <mergeCell ref="AD15:AE15"/>
    <mergeCell ref="AG15:AK15"/>
    <mergeCell ref="AL14:AP14"/>
    <mergeCell ref="AQ14:AS14"/>
    <mergeCell ref="AT14:BE14"/>
    <mergeCell ref="BF14:BG14"/>
    <mergeCell ref="BI14:BJ14"/>
    <mergeCell ref="BL14:BM14"/>
    <mergeCell ref="AQ13:AS13"/>
    <mergeCell ref="AT13:BE13"/>
    <mergeCell ref="BF13:BG13"/>
    <mergeCell ref="BI13:BJ13"/>
    <mergeCell ref="BL13:BM13"/>
    <mergeCell ref="AL13:AP13"/>
    <mergeCell ref="A14:B14"/>
    <mergeCell ref="D14:J14"/>
    <mergeCell ref="S14:T14"/>
    <mergeCell ref="AD14:AE14"/>
    <mergeCell ref="AG14:AK14"/>
    <mergeCell ref="A13:B13"/>
    <mergeCell ref="D13:J13"/>
    <mergeCell ref="S13:T13"/>
    <mergeCell ref="AD13:AE13"/>
    <mergeCell ref="AG13:AK13"/>
    <mergeCell ref="AL12:AP12"/>
    <mergeCell ref="AQ12:AS12"/>
    <mergeCell ref="AT12:BE12"/>
    <mergeCell ref="BF12:BG12"/>
    <mergeCell ref="BI12:BJ12"/>
    <mergeCell ref="BL12:BM12"/>
    <mergeCell ref="AQ11:AS11"/>
    <mergeCell ref="AT11:BE11"/>
    <mergeCell ref="BF11:BG11"/>
    <mergeCell ref="BI11:BJ11"/>
    <mergeCell ref="BL11:BM11"/>
    <mergeCell ref="AL11:AP11"/>
    <mergeCell ref="A12:B12"/>
    <mergeCell ref="D12:J12"/>
    <mergeCell ref="S12:T12"/>
    <mergeCell ref="AD12:AE12"/>
    <mergeCell ref="AG12:AK12"/>
    <mergeCell ref="A11:B11"/>
    <mergeCell ref="D11:J11"/>
    <mergeCell ref="S11:T11"/>
    <mergeCell ref="AD11:AE11"/>
    <mergeCell ref="AG11:AK11"/>
    <mergeCell ref="AL10:AP10"/>
    <mergeCell ref="AQ10:AS10"/>
    <mergeCell ref="AT10:BE10"/>
    <mergeCell ref="BF10:BG10"/>
    <mergeCell ref="BI10:BJ10"/>
    <mergeCell ref="BL10:BM10"/>
    <mergeCell ref="AQ9:AS9"/>
    <mergeCell ref="AT9:BE9"/>
    <mergeCell ref="BF9:BG9"/>
    <mergeCell ref="BI9:BJ9"/>
    <mergeCell ref="BL9:BM9"/>
    <mergeCell ref="AL9:AP9"/>
    <mergeCell ref="A10:B10"/>
    <mergeCell ref="D10:J10"/>
    <mergeCell ref="S10:T10"/>
    <mergeCell ref="AD10:AE10"/>
    <mergeCell ref="AG10:AK10"/>
    <mergeCell ref="A9:B9"/>
    <mergeCell ref="D9:J9"/>
    <mergeCell ref="S9:T9"/>
    <mergeCell ref="AD9:AE9"/>
    <mergeCell ref="AG9:AK9"/>
    <mergeCell ref="AL8:AP8"/>
    <mergeCell ref="AQ8:AS8"/>
    <mergeCell ref="AT8:BE8"/>
    <mergeCell ref="BF8:BG8"/>
    <mergeCell ref="BI8:BJ8"/>
    <mergeCell ref="BL8:BM8"/>
    <mergeCell ref="AQ7:AS7"/>
    <mergeCell ref="AT7:BE7"/>
    <mergeCell ref="BF7:BG7"/>
    <mergeCell ref="BI7:BJ7"/>
    <mergeCell ref="BL7:BM7"/>
    <mergeCell ref="AL7:AP7"/>
    <mergeCell ref="A8:B8"/>
    <mergeCell ref="D8:J8"/>
    <mergeCell ref="S8:T8"/>
    <mergeCell ref="AD8:AE8"/>
    <mergeCell ref="AG8:AK8"/>
    <mergeCell ref="A7:B7"/>
    <mergeCell ref="D7:J7"/>
    <mergeCell ref="S7:T7"/>
    <mergeCell ref="AD7:AE7"/>
    <mergeCell ref="AG7:AK7"/>
    <mergeCell ref="BF5:BN6"/>
    <mergeCell ref="U6:W6"/>
    <mergeCell ref="X6:AC6"/>
    <mergeCell ref="AD6:AK6"/>
    <mergeCell ref="AX4:BB4"/>
    <mergeCell ref="BC4:BN4"/>
    <mergeCell ref="AP4:AR4"/>
    <mergeCell ref="AT4:AV4"/>
    <mergeCell ref="AW3:BB3"/>
    <mergeCell ref="BC3:BF3"/>
    <mergeCell ref="BG3:BI3"/>
    <mergeCell ref="BK3:BN3"/>
    <mergeCell ref="U1:AE1"/>
    <mergeCell ref="AF1:AG1"/>
    <mergeCell ref="AK1:AL1"/>
    <mergeCell ref="A5:B6"/>
    <mergeCell ref="C5:J6"/>
    <mergeCell ref="K5:L6"/>
    <mergeCell ref="M5:R6"/>
    <mergeCell ref="S5:T6"/>
    <mergeCell ref="U5:W5"/>
    <mergeCell ref="X5:AC5"/>
    <mergeCell ref="AD5:AK5"/>
    <mergeCell ref="A4:C4"/>
    <mergeCell ref="E4:AC4"/>
    <mergeCell ref="AG4:AJ4"/>
    <mergeCell ref="AK4:AN4"/>
    <mergeCell ref="AL5:AP6"/>
    <mergeCell ref="D2:E2"/>
    <mergeCell ref="G2:H2"/>
    <mergeCell ref="J2:K2"/>
    <mergeCell ref="AE3:AJ3"/>
    <mergeCell ref="AK3:AV3"/>
    <mergeCell ref="AQ5:AS6"/>
    <mergeCell ref="AT5:BE6"/>
  </mergeCells>
  <phoneticPr fontId="2"/>
  <dataValidations count="1">
    <dataValidation imeMode="off" allowBlank="1" showInputMessage="1" showErrorMessage="1" sqref="AF1:AG1 AK1:AL1"/>
  </dataValidations>
  <pageMargins left="0.70866141732283472" right="0.70866141732283472" top="0.74803149606299213" bottom="0.74803149606299213" header="0.31496062992125984" footer="0.31496062992125984"/>
  <pageSetup paperSize="9" scale="92" orientation="landscape" horizontalDpi="4294967293" verticalDpi="0" r:id="rId1"/>
  <rowBreaks count="3" manualBreakCount="3">
    <brk id="23" max="65" man="1"/>
    <brk id="45" max="65" man="1"/>
    <brk id="67" max="65" man="1"/>
  </rowBreaks>
  <colBreaks count="1" manualBreakCount="1">
    <brk id="66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3" tint="0.59999389629810485"/>
  </sheetPr>
  <dimension ref="A1:AO39"/>
  <sheetViews>
    <sheetView view="pageBreakPreview" zoomScaleNormal="100" zoomScaleSheetLayoutView="100" workbookViewId="0"/>
  </sheetViews>
  <sheetFormatPr defaultRowHeight="13.5"/>
  <cols>
    <col min="1" max="41" width="2.375" style="351" customWidth="1"/>
    <col min="42" max="42" width="2.5" style="351" customWidth="1"/>
    <col min="43" max="62" width="2.125" style="351" customWidth="1"/>
    <col min="63" max="186" width="9" style="351"/>
    <col min="187" max="198" width="2.125" style="351" customWidth="1"/>
    <col min="199" max="204" width="2" style="351" customWidth="1"/>
    <col min="205" max="242" width="2.125" style="351" customWidth="1"/>
    <col min="243" max="243" width="3.5" style="351" customWidth="1"/>
    <col min="244" max="318" width="2.125" style="351" customWidth="1"/>
    <col min="319" max="442" width="9" style="351"/>
    <col min="443" max="454" width="2.125" style="351" customWidth="1"/>
    <col min="455" max="460" width="2" style="351" customWidth="1"/>
    <col min="461" max="498" width="2.125" style="351" customWidth="1"/>
    <col min="499" max="499" width="3.5" style="351" customWidth="1"/>
    <col min="500" max="574" width="2.125" style="351" customWidth="1"/>
    <col min="575" max="698" width="9" style="351"/>
    <col min="699" max="710" width="2.125" style="351" customWidth="1"/>
    <col min="711" max="716" width="2" style="351" customWidth="1"/>
    <col min="717" max="754" width="2.125" style="351" customWidth="1"/>
    <col min="755" max="755" width="3.5" style="351" customWidth="1"/>
    <col min="756" max="830" width="2.125" style="351" customWidth="1"/>
    <col min="831" max="954" width="9" style="351"/>
    <col min="955" max="966" width="2.125" style="351" customWidth="1"/>
    <col min="967" max="972" width="2" style="351" customWidth="1"/>
    <col min="973" max="1010" width="2.125" style="351" customWidth="1"/>
    <col min="1011" max="1011" width="3.5" style="351" customWidth="1"/>
    <col min="1012" max="1086" width="2.125" style="351" customWidth="1"/>
    <col min="1087" max="1210" width="9" style="351"/>
    <col min="1211" max="1222" width="2.125" style="351" customWidth="1"/>
    <col min="1223" max="1228" width="2" style="351" customWidth="1"/>
    <col min="1229" max="1266" width="2.125" style="351" customWidth="1"/>
    <col min="1267" max="1267" width="3.5" style="351" customWidth="1"/>
    <col min="1268" max="1342" width="2.125" style="351" customWidth="1"/>
    <col min="1343" max="1466" width="9" style="351"/>
    <col min="1467" max="1478" width="2.125" style="351" customWidth="1"/>
    <col min="1479" max="1484" width="2" style="351" customWidth="1"/>
    <col min="1485" max="1522" width="2.125" style="351" customWidth="1"/>
    <col min="1523" max="1523" width="3.5" style="351" customWidth="1"/>
    <col min="1524" max="1598" width="2.125" style="351" customWidth="1"/>
    <col min="1599" max="1722" width="9" style="351"/>
    <col min="1723" max="1734" width="2.125" style="351" customWidth="1"/>
    <col min="1735" max="1740" width="2" style="351" customWidth="1"/>
    <col min="1741" max="1778" width="2.125" style="351" customWidth="1"/>
    <col min="1779" max="1779" width="3.5" style="351" customWidth="1"/>
    <col min="1780" max="1854" width="2.125" style="351" customWidth="1"/>
    <col min="1855" max="1978" width="9" style="351"/>
    <col min="1979" max="1990" width="2.125" style="351" customWidth="1"/>
    <col min="1991" max="1996" width="2" style="351" customWidth="1"/>
    <col min="1997" max="2034" width="2.125" style="351" customWidth="1"/>
    <col min="2035" max="2035" width="3.5" style="351" customWidth="1"/>
    <col min="2036" max="2110" width="2.125" style="351" customWidth="1"/>
    <col min="2111" max="2234" width="9" style="351"/>
    <col min="2235" max="2246" width="2.125" style="351" customWidth="1"/>
    <col min="2247" max="2252" width="2" style="351" customWidth="1"/>
    <col min="2253" max="2290" width="2.125" style="351" customWidth="1"/>
    <col min="2291" max="2291" width="3.5" style="351" customWidth="1"/>
    <col min="2292" max="2366" width="2.125" style="351" customWidth="1"/>
    <col min="2367" max="2490" width="9" style="351"/>
    <col min="2491" max="2502" width="2.125" style="351" customWidth="1"/>
    <col min="2503" max="2508" width="2" style="351" customWidth="1"/>
    <col min="2509" max="2546" width="2.125" style="351" customWidth="1"/>
    <col min="2547" max="2547" width="3.5" style="351" customWidth="1"/>
    <col min="2548" max="2622" width="2.125" style="351" customWidth="1"/>
    <col min="2623" max="2746" width="9" style="351"/>
    <col min="2747" max="2758" width="2.125" style="351" customWidth="1"/>
    <col min="2759" max="2764" width="2" style="351" customWidth="1"/>
    <col min="2765" max="2802" width="2.125" style="351" customWidth="1"/>
    <col min="2803" max="2803" width="3.5" style="351" customWidth="1"/>
    <col min="2804" max="2878" width="2.125" style="351" customWidth="1"/>
    <col min="2879" max="3002" width="9" style="351"/>
    <col min="3003" max="3014" width="2.125" style="351" customWidth="1"/>
    <col min="3015" max="3020" width="2" style="351" customWidth="1"/>
    <col min="3021" max="3058" width="2.125" style="351" customWidth="1"/>
    <col min="3059" max="3059" width="3.5" style="351" customWidth="1"/>
    <col min="3060" max="3134" width="2.125" style="351" customWidth="1"/>
    <col min="3135" max="3258" width="9" style="351"/>
    <col min="3259" max="3270" width="2.125" style="351" customWidth="1"/>
    <col min="3271" max="3276" width="2" style="351" customWidth="1"/>
    <col min="3277" max="3314" width="2.125" style="351" customWidth="1"/>
    <col min="3315" max="3315" width="3.5" style="351" customWidth="1"/>
    <col min="3316" max="3390" width="2.125" style="351" customWidth="1"/>
    <col min="3391" max="3514" width="9" style="351"/>
    <col min="3515" max="3526" width="2.125" style="351" customWidth="1"/>
    <col min="3527" max="3532" width="2" style="351" customWidth="1"/>
    <col min="3533" max="3570" width="2.125" style="351" customWidth="1"/>
    <col min="3571" max="3571" width="3.5" style="351" customWidth="1"/>
    <col min="3572" max="3646" width="2.125" style="351" customWidth="1"/>
    <col min="3647" max="3770" width="9" style="351"/>
    <col min="3771" max="3782" width="2.125" style="351" customWidth="1"/>
    <col min="3783" max="3788" width="2" style="351" customWidth="1"/>
    <col min="3789" max="3826" width="2.125" style="351" customWidth="1"/>
    <col min="3827" max="3827" width="3.5" style="351" customWidth="1"/>
    <col min="3828" max="3902" width="2.125" style="351" customWidth="1"/>
    <col min="3903" max="4026" width="9" style="351"/>
    <col min="4027" max="4038" width="2.125" style="351" customWidth="1"/>
    <col min="4039" max="4044" width="2" style="351" customWidth="1"/>
    <col min="4045" max="4082" width="2.125" style="351" customWidth="1"/>
    <col min="4083" max="4083" width="3.5" style="351" customWidth="1"/>
    <col min="4084" max="4158" width="2.125" style="351" customWidth="1"/>
    <col min="4159" max="4282" width="9" style="351"/>
    <col min="4283" max="4294" width="2.125" style="351" customWidth="1"/>
    <col min="4295" max="4300" width="2" style="351" customWidth="1"/>
    <col min="4301" max="4338" width="2.125" style="351" customWidth="1"/>
    <col min="4339" max="4339" width="3.5" style="351" customWidth="1"/>
    <col min="4340" max="4414" width="2.125" style="351" customWidth="1"/>
    <col min="4415" max="4538" width="9" style="351"/>
    <col min="4539" max="4550" width="2.125" style="351" customWidth="1"/>
    <col min="4551" max="4556" width="2" style="351" customWidth="1"/>
    <col min="4557" max="4594" width="2.125" style="351" customWidth="1"/>
    <col min="4595" max="4595" width="3.5" style="351" customWidth="1"/>
    <col min="4596" max="4670" width="2.125" style="351" customWidth="1"/>
    <col min="4671" max="4794" width="9" style="351"/>
    <col min="4795" max="4806" width="2.125" style="351" customWidth="1"/>
    <col min="4807" max="4812" width="2" style="351" customWidth="1"/>
    <col min="4813" max="4850" width="2.125" style="351" customWidth="1"/>
    <col min="4851" max="4851" width="3.5" style="351" customWidth="1"/>
    <col min="4852" max="4926" width="2.125" style="351" customWidth="1"/>
    <col min="4927" max="5050" width="9" style="351"/>
    <col min="5051" max="5062" width="2.125" style="351" customWidth="1"/>
    <col min="5063" max="5068" width="2" style="351" customWidth="1"/>
    <col min="5069" max="5106" width="2.125" style="351" customWidth="1"/>
    <col min="5107" max="5107" width="3.5" style="351" customWidth="1"/>
    <col min="5108" max="5182" width="2.125" style="351" customWidth="1"/>
    <col min="5183" max="5306" width="9" style="351"/>
    <col min="5307" max="5318" width="2.125" style="351" customWidth="1"/>
    <col min="5319" max="5324" width="2" style="351" customWidth="1"/>
    <col min="5325" max="5362" width="2.125" style="351" customWidth="1"/>
    <col min="5363" max="5363" width="3.5" style="351" customWidth="1"/>
    <col min="5364" max="5438" width="2.125" style="351" customWidth="1"/>
    <col min="5439" max="5562" width="9" style="351"/>
    <col min="5563" max="5574" width="2.125" style="351" customWidth="1"/>
    <col min="5575" max="5580" width="2" style="351" customWidth="1"/>
    <col min="5581" max="5618" width="2.125" style="351" customWidth="1"/>
    <col min="5619" max="5619" width="3.5" style="351" customWidth="1"/>
    <col min="5620" max="5694" width="2.125" style="351" customWidth="1"/>
    <col min="5695" max="5818" width="9" style="351"/>
    <col min="5819" max="5830" width="2.125" style="351" customWidth="1"/>
    <col min="5831" max="5836" width="2" style="351" customWidth="1"/>
    <col min="5837" max="5874" width="2.125" style="351" customWidth="1"/>
    <col min="5875" max="5875" width="3.5" style="351" customWidth="1"/>
    <col min="5876" max="5950" width="2.125" style="351" customWidth="1"/>
    <col min="5951" max="6074" width="9" style="351"/>
    <col min="6075" max="6086" width="2.125" style="351" customWidth="1"/>
    <col min="6087" max="6092" width="2" style="351" customWidth="1"/>
    <col min="6093" max="6130" width="2.125" style="351" customWidth="1"/>
    <col min="6131" max="6131" width="3.5" style="351" customWidth="1"/>
    <col min="6132" max="6206" width="2.125" style="351" customWidth="1"/>
    <col min="6207" max="6330" width="9" style="351"/>
    <col min="6331" max="6342" width="2.125" style="351" customWidth="1"/>
    <col min="6343" max="6348" width="2" style="351" customWidth="1"/>
    <col min="6349" max="6386" width="2.125" style="351" customWidth="1"/>
    <col min="6387" max="6387" width="3.5" style="351" customWidth="1"/>
    <col min="6388" max="6462" width="2.125" style="351" customWidth="1"/>
    <col min="6463" max="6586" width="9" style="351"/>
    <col min="6587" max="6598" width="2.125" style="351" customWidth="1"/>
    <col min="6599" max="6604" width="2" style="351" customWidth="1"/>
    <col min="6605" max="6642" width="2.125" style="351" customWidth="1"/>
    <col min="6643" max="6643" width="3.5" style="351" customWidth="1"/>
    <col min="6644" max="6718" width="2.125" style="351" customWidth="1"/>
    <col min="6719" max="6842" width="9" style="351"/>
    <col min="6843" max="6854" width="2.125" style="351" customWidth="1"/>
    <col min="6855" max="6860" width="2" style="351" customWidth="1"/>
    <col min="6861" max="6898" width="2.125" style="351" customWidth="1"/>
    <col min="6899" max="6899" width="3.5" style="351" customWidth="1"/>
    <col min="6900" max="6974" width="2.125" style="351" customWidth="1"/>
    <col min="6975" max="7098" width="9" style="351"/>
    <col min="7099" max="7110" width="2.125" style="351" customWidth="1"/>
    <col min="7111" max="7116" width="2" style="351" customWidth="1"/>
    <col min="7117" max="7154" width="2.125" style="351" customWidth="1"/>
    <col min="7155" max="7155" width="3.5" style="351" customWidth="1"/>
    <col min="7156" max="7230" width="2.125" style="351" customWidth="1"/>
    <col min="7231" max="7354" width="9" style="351"/>
    <col min="7355" max="7366" width="2.125" style="351" customWidth="1"/>
    <col min="7367" max="7372" width="2" style="351" customWidth="1"/>
    <col min="7373" max="7410" width="2.125" style="351" customWidth="1"/>
    <col min="7411" max="7411" width="3.5" style="351" customWidth="1"/>
    <col min="7412" max="7486" width="2.125" style="351" customWidth="1"/>
    <col min="7487" max="7610" width="9" style="351"/>
    <col min="7611" max="7622" width="2.125" style="351" customWidth="1"/>
    <col min="7623" max="7628" width="2" style="351" customWidth="1"/>
    <col min="7629" max="7666" width="2.125" style="351" customWidth="1"/>
    <col min="7667" max="7667" width="3.5" style="351" customWidth="1"/>
    <col min="7668" max="7742" width="2.125" style="351" customWidth="1"/>
    <col min="7743" max="7866" width="9" style="351"/>
    <col min="7867" max="7878" width="2.125" style="351" customWidth="1"/>
    <col min="7879" max="7884" width="2" style="351" customWidth="1"/>
    <col min="7885" max="7922" width="2.125" style="351" customWidth="1"/>
    <col min="7923" max="7923" width="3.5" style="351" customWidth="1"/>
    <col min="7924" max="7998" width="2.125" style="351" customWidth="1"/>
    <col min="7999" max="8122" width="9" style="351"/>
    <col min="8123" max="8134" width="2.125" style="351" customWidth="1"/>
    <col min="8135" max="8140" width="2" style="351" customWidth="1"/>
    <col min="8141" max="8178" width="2.125" style="351" customWidth="1"/>
    <col min="8179" max="8179" width="3.5" style="351" customWidth="1"/>
    <col min="8180" max="8254" width="2.125" style="351" customWidth="1"/>
    <col min="8255" max="8378" width="9" style="351"/>
    <col min="8379" max="8390" width="2.125" style="351" customWidth="1"/>
    <col min="8391" max="8396" width="2" style="351" customWidth="1"/>
    <col min="8397" max="8434" width="2.125" style="351" customWidth="1"/>
    <col min="8435" max="8435" width="3.5" style="351" customWidth="1"/>
    <col min="8436" max="8510" width="2.125" style="351" customWidth="1"/>
    <col min="8511" max="8634" width="9" style="351"/>
    <col min="8635" max="8646" width="2.125" style="351" customWidth="1"/>
    <col min="8647" max="8652" width="2" style="351" customWidth="1"/>
    <col min="8653" max="8690" width="2.125" style="351" customWidth="1"/>
    <col min="8691" max="8691" width="3.5" style="351" customWidth="1"/>
    <col min="8692" max="8766" width="2.125" style="351" customWidth="1"/>
    <col min="8767" max="8890" width="9" style="351"/>
    <col min="8891" max="8902" width="2.125" style="351" customWidth="1"/>
    <col min="8903" max="8908" width="2" style="351" customWidth="1"/>
    <col min="8909" max="8946" width="2.125" style="351" customWidth="1"/>
    <col min="8947" max="8947" width="3.5" style="351" customWidth="1"/>
    <col min="8948" max="9022" width="2.125" style="351" customWidth="1"/>
    <col min="9023" max="9146" width="9" style="351"/>
    <col min="9147" max="9158" width="2.125" style="351" customWidth="1"/>
    <col min="9159" max="9164" width="2" style="351" customWidth="1"/>
    <col min="9165" max="9202" width="2.125" style="351" customWidth="1"/>
    <col min="9203" max="9203" width="3.5" style="351" customWidth="1"/>
    <col min="9204" max="9278" width="2.125" style="351" customWidth="1"/>
    <col min="9279" max="9402" width="9" style="351"/>
    <col min="9403" max="9414" width="2.125" style="351" customWidth="1"/>
    <col min="9415" max="9420" width="2" style="351" customWidth="1"/>
    <col min="9421" max="9458" width="2.125" style="351" customWidth="1"/>
    <col min="9459" max="9459" width="3.5" style="351" customWidth="1"/>
    <col min="9460" max="9534" width="2.125" style="351" customWidth="1"/>
    <col min="9535" max="9658" width="9" style="351"/>
    <col min="9659" max="9670" width="2.125" style="351" customWidth="1"/>
    <col min="9671" max="9676" width="2" style="351" customWidth="1"/>
    <col min="9677" max="9714" width="2.125" style="351" customWidth="1"/>
    <col min="9715" max="9715" width="3.5" style="351" customWidth="1"/>
    <col min="9716" max="9790" width="2.125" style="351" customWidth="1"/>
    <col min="9791" max="9914" width="9" style="351"/>
    <col min="9915" max="9926" width="2.125" style="351" customWidth="1"/>
    <col min="9927" max="9932" width="2" style="351" customWidth="1"/>
    <col min="9933" max="9970" width="2.125" style="351" customWidth="1"/>
    <col min="9971" max="9971" width="3.5" style="351" customWidth="1"/>
    <col min="9972" max="10046" width="2.125" style="351" customWidth="1"/>
    <col min="10047" max="10170" width="9" style="351"/>
    <col min="10171" max="10182" width="2.125" style="351" customWidth="1"/>
    <col min="10183" max="10188" width="2" style="351" customWidth="1"/>
    <col min="10189" max="10226" width="2.125" style="351" customWidth="1"/>
    <col min="10227" max="10227" width="3.5" style="351" customWidth="1"/>
    <col min="10228" max="10302" width="2.125" style="351" customWidth="1"/>
    <col min="10303" max="10426" width="9" style="351"/>
    <col min="10427" max="10438" width="2.125" style="351" customWidth="1"/>
    <col min="10439" max="10444" width="2" style="351" customWidth="1"/>
    <col min="10445" max="10482" width="2.125" style="351" customWidth="1"/>
    <col min="10483" max="10483" width="3.5" style="351" customWidth="1"/>
    <col min="10484" max="10558" width="2.125" style="351" customWidth="1"/>
    <col min="10559" max="10682" width="9" style="351"/>
    <col min="10683" max="10694" width="2.125" style="351" customWidth="1"/>
    <col min="10695" max="10700" width="2" style="351" customWidth="1"/>
    <col min="10701" max="10738" width="2.125" style="351" customWidth="1"/>
    <col min="10739" max="10739" width="3.5" style="351" customWidth="1"/>
    <col min="10740" max="10814" width="2.125" style="351" customWidth="1"/>
    <col min="10815" max="10938" width="9" style="351"/>
    <col min="10939" max="10950" width="2.125" style="351" customWidth="1"/>
    <col min="10951" max="10956" width="2" style="351" customWidth="1"/>
    <col min="10957" max="10994" width="2.125" style="351" customWidth="1"/>
    <col min="10995" max="10995" width="3.5" style="351" customWidth="1"/>
    <col min="10996" max="11070" width="2.125" style="351" customWidth="1"/>
    <col min="11071" max="11194" width="9" style="351"/>
    <col min="11195" max="11206" width="2.125" style="351" customWidth="1"/>
    <col min="11207" max="11212" width="2" style="351" customWidth="1"/>
    <col min="11213" max="11250" width="2.125" style="351" customWidth="1"/>
    <col min="11251" max="11251" width="3.5" style="351" customWidth="1"/>
    <col min="11252" max="11326" width="2.125" style="351" customWidth="1"/>
    <col min="11327" max="11450" width="9" style="351"/>
    <col min="11451" max="11462" width="2.125" style="351" customWidth="1"/>
    <col min="11463" max="11468" width="2" style="351" customWidth="1"/>
    <col min="11469" max="11506" width="2.125" style="351" customWidth="1"/>
    <col min="11507" max="11507" width="3.5" style="351" customWidth="1"/>
    <col min="11508" max="11582" width="2.125" style="351" customWidth="1"/>
    <col min="11583" max="11706" width="9" style="351"/>
    <col min="11707" max="11718" width="2.125" style="351" customWidth="1"/>
    <col min="11719" max="11724" width="2" style="351" customWidth="1"/>
    <col min="11725" max="11762" width="2.125" style="351" customWidth="1"/>
    <col min="11763" max="11763" width="3.5" style="351" customWidth="1"/>
    <col min="11764" max="11838" width="2.125" style="351" customWidth="1"/>
    <col min="11839" max="11962" width="9" style="351"/>
    <col min="11963" max="11974" width="2.125" style="351" customWidth="1"/>
    <col min="11975" max="11980" width="2" style="351" customWidth="1"/>
    <col min="11981" max="12018" width="2.125" style="351" customWidth="1"/>
    <col min="12019" max="12019" width="3.5" style="351" customWidth="1"/>
    <col min="12020" max="12094" width="2.125" style="351" customWidth="1"/>
    <col min="12095" max="12218" width="9" style="351"/>
    <col min="12219" max="12230" width="2.125" style="351" customWidth="1"/>
    <col min="12231" max="12236" width="2" style="351" customWidth="1"/>
    <col min="12237" max="12274" width="2.125" style="351" customWidth="1"/>
    <col min="12275" max="12275" width="3.5" style="351" customWidth="1"/>
    <col min="12276" max="12350" width="2.125" style="351" customWidth="1"/>
    <col min="12351" max="12474" width="9" style="351"/>
    <col min="12475" max="12486" width="2.125" style="351" customWidth="1"/>
    <col min="12487" max="12492" width="2" style="351" customWidth="1"/>
    <col min="12493" max="12530" width="2.125" style="351" customWidth="1"/>
    <col min="12531" max="12531" width="3.5" style="351" customWidth="1"/>
    <col min="12532" max="12606" width="2.125" style="351" customWidth="1"/>
    <col min="12607" max="12730" width="9" style="351"/>
    <col min="12731" max="12742" width="2.125" style="351" customWidth="1"/>
    <col min="12743" max="12748" width="2" style="351" customWidth="1"/>
    <col min="12749" max="12786" width="2.125" style="351" customWidth="1"/>
    <col min="12787" max="12787" width="3.5" style="351" customWidth="1"/>
    <col min="12788" max="12862" width="2.125" style="351" customWidth="1"/>
    <col min="12863" max="12986" width="9" style="351"/>
    <col min="12987" max="12998" width="2.125" style="351" customWidth="1"/>
    <col min="12999" max="13004" width="2" style="351" customWidth="1"/>
    <col min="13005" max="13042" width="2.125" style="351" customWidth="1"/>
    <col min="13043" max="13043" width="3.5" style="351" customWidth="1"/>
    <col min="13044" max="13118" width="2.125" style="351" customWidth="1"/>
    <col min="13119" max="13242" width="9" style="351"/>
    <col min="13243" max="13254" width="2.125" style="351" customWidth="1"/>
    <col min="13255" max="13260" width="2" style="351" customWidth="1"/>
    <col min="13261" max="13298" width="2.125" style="351" customWidth="1"/>
    <col min="13299" max="13299" width="3.5" style="351" customWidth="1"/>
    <col min="13300" max="13374" width="2.125" style="351" customWidth="1"/>
    <col min="13375" max="13498" width="9" style="351"/>
    <col min="13499" max="13510" width="2.125" style="351" customWidth="1"/>
    <col min="13511" max="13516" width="2" style="351" customWidth="1"/>
    <col min="13517" max="13554" width="2.125" style="351" customWidth="1"/>
    <col min="13555" max="13555" width="3.5" style="351" customWidth="1"/>
    <col min="13556" max="13630" width="2.125" style="351" customWidth="1"/>
    <col min="13631" max="13754" width="9" style="351"/>
    <col min="13755" max="13766" width="2.125" style="351" customWidth="1"/>
    <col min="13767" max="13772" width="2" style="351" customWidth="1"/>
    <col min="13773" max="13810" width="2.125" style="351" customWidth="1"/>
    <col min="13811" max="13811" width="3.5" style="351" customWidth="1"/>
    <col min="13812" max="13886" width="2.125" style="351" customWidth="1"/>
    <col min="13887" max="14010" width="9" style="351"/>
    <col min="14011" max="14022" width="2.125" style="351" customWidth="1"/>
    <col min="14023" max="14028" width="2" style="351" customWidth="1"/>
    <col min="14029" max="14066" width="2.125" style="351" customWidth="1"/>
    <col min="14067" max="14067" width="3.5" style="351" customWidth="1"/>
    <col min="14068" max="14142" width="2.125" style="351" customWidth="1"/>
    <col min="14143" max="14266" width="9" style="351"/>
    <col min="14267" max="14278" width="2.125" style="351" customWidth="1"/>
    <col min="14279" max="14284" width="2" style="351" customWidth="1"/>
    <col min="14285" max="14322" width="2.125" style="351" customWidth="1"/>
    <col min="14323" max="14323" width="3.5" style="351" customWidth="1"/>
    <col min="14324" max="14398" width="2.125" style="351" customWidth="1"/>
    <col min="14399" max="14522" width="9" style="351"/>
    <col min="14523" max="14534" width="2.125" style="351" customWidth="1"/>
    <col min="14535" max="14540" width="2" style="351" customWidth="1"/>
    <col min="14541" max="14578" width="2.125" style="351" customWidth="1"/>
    <col min="14579" max="14579" width="3.5" style="351" customWidth="1"/>
    <col min="14580" max="14654" width="2.125" style="351" customWidth="1"/>
    <col min="14655" max="14778" width="9" style="351"/>
    <col min="14779" max="14790" width="2.125" style="351" customWidth="1"/>
    <col min="14791" max="14796" width="2" style="351" customWidth="1"/>
    <col min="14797" max="14834" width="2.125" style="351" customWidth="1"/>
    <col min="14835" max="14835" width="3.5" style="351" customWidth="1"/>
    <col min="14836" max="14910" width="2.125" style="351" customWidth="1"/>
    <col min="14911" max="15034" width="9" style="351"/>
    <col min="15035" max="15046" width="2.125" style="351" customWidth="1"/>
    <col min="15047" max="15052" width="2" style="351" customWidth="1"/>
    <col min="15053" max="15090" width="2.125" style="351" customWidth="1"/>
    <col min="15091" max="15091" width="3.5" style="351" customWidth="1"/>
    <col min="15092" max="15166" width="2.125" style="351" customWidth="1"/>
    <col min="15167" max="15290" width="9" style="351"/>
    <col min="15291" max="15302" width="2.125" style="351" customWidth="1"/>
    <col min="15303" max="15308" width="2" style="351" customWidth="1"/>
    <col min="15309" max="15346" width="2.125" style="351" customWidth="1"/>
    <col min="15347" max="15347" width="3.5" style="351" customWidth="1"/>
    <col min="15348" max="15422" width="2.125" style="351" customWidth="1"/>
    <col min="15423" max="15546" width="9" style="351"/>
    <col min="15547" max="15558" width="2.125" style="351" customWidth="1"/>
    <col min="15559" max="15564" width="2" style="351" customWidth="1"/>
    <col min="15565" max="15602" width="2.125" style="351" customWidth="1"/>
    <col min="15603" max="15603" width="3.5" style="351" customWidth="1"/>
    <col min="15604" max="15678" width="2.125" style="351" customWidth="1"/>
    <col min="15679" max="15802" width="9" style="351"/>
    <col min="15803" max="15814" width="2.125" style="351" customWidth="1"/>
    <col min="15815" max="15820" width="2" style="351" customWidth="1"/>
    <col min="15821" max="15858" width="2.125" style="351" customWidth="1"/>
    <col min="15859" max="15859" width="3.5" style="351" customWidth="1"/>
    <col min="15860" max="15934" width="2.125" style="351" customWidth="1"/>
    <col min="15935" max="16058" width="9" style="351"/>
    <col min="16059" max="16070" width="2.125" style="351" customWidth="1"/>
    <col min="16071" max="16076" width="2" style="351" customWidth="1"/>
    <col min="16077" max="16114" width="2.125" style="351" customWidth="1"/>
    <col min="16115" max="16115" width="3.5" style="351" customWidth="1"/>
    <col min="16116" max="16190" width="2.125" style="351" customWidth="1"/>
    <col min="16191" max="16384" width="9" style="351"/>
  </cols>
  <sheetData>
    <row r="1" spans="1:41" s="194" customFormat="1" ht="27" customHeight="1">
      <c r="A1" s="199"/>
      <c r="B1" s="199"/>
      <c r="C1" s="199"/>
      <c r="D1" s="1067" t="s">
        <v>5</v>
      </c>
      <c r="E1" s="1067"/>
      <c r="F1" s="1067"/>
      <c r="G1" s="1067"/>
      <c r="H1" s="1204"/>
      <c r="I1" s="1204"/>
      <c r="J1" s="199"/>
      <c r="K1" s="199"/>
      <c r="L1" s="199"/>
      <c r="M1" s="199"/>
      <c r="N1" s="1007" t="s">
        <v>8</v>
      </c>
      <c r="O1" s="1007"/>
      <c r="P1" s="1007"/>
      <c r="Q1" s="1070">
        <v>5</v>
      </c>
      <c r="R1" s="1070"/>
      <c r="S1" s="199" t="s">
        <v>3</v>
      </c>
      <c r="T1" s="1070">
        <v>14</v>
      </c>
      <c r="U1" s="1070"/>
      <c r="V1" s="199" t="s">
        <v>4</v>
      </c>
      <c r="W1" s="268" t="s">
        <v>1872</v>
      </c>
      <c r="X1" s="269" t="s">
        <v>2892</v>
      </c>
      <c r="Y1" s="199" t="s">
        <v>1873</v>
      </c>
      <c r="Z1" s="1007" t="s">
        <v>2293</v>
      </c>
      <c r="AA1" s="1007"/>
      <c r="AB1" s="1007"/>
      <c r="AC1" s="1007"/>
      <c r="AD1" s="1007"/>
      <c r="AE1" s="1007"/>
      <c r="AF1" s="1007"/>
      <c r="AG1" s="1006"/>
      <c r="AH1" s="1006"/>
      <c r="AI1" s="1202" t="s">
        <v>2545</v>
      </c>
      <c r="AJ1" s="1203"/>
      <c r="AK1" s="1203"/>
      <c r="AL1" s="1203"/>
      <c r="AM1" s="1203"/>
      <c r="AN1" s="1203"/>
      <c r="AO1" s="1203"/>
    </row>
    <row r="2" spans="1:41" s="194" customFormat="1" ht="27" customHeight="1">
      <c r="A2" s="199"/>
      <c r="B2" s="199"/>
      <c r="C2" s="199"/>
      <c r="D2" s="1205">
        <f>基本情報入力!B3</f>
        <v>0</v>
      </c>
      <c r="E2" s="1201"/>
      <c r="F2" s="1201"/>
      <c r="G2" s="316" t="s">
        <v>6</v>
      </c>
      <c r="H2" s="1201">
        <f>基本情報入力!D3</f>
        <v>0</v>
      </c>
      <c r="I2" s="1201"/>
      <c r="J2" s="1206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</row>
    <row r="3" spans="1:41" s="194" customFormat="1" ht="27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</row>
    <row r="4" spans="1:41" s="194" customFormat="1" ht="15.75" customHeight="1">
      <c r="A4" s="199"/>
      <c r="B4" s="199"/>
      <c r="C4" s="199"/>
      <c r="D4" s="199"/>
      <c r="E4" s="237" t="s">
        <v>0</v>
      </c>
      <c r="F4" s="293"/>
      <c r="G4" s="293"/>
      <c r="H4" s="1207">
        <v>28</v>
      </c>
      <c r="I4" s="1208"/>
      <c r="J4" s="237" t="s">
        <v>1981</v>
      </c>
      <c r="K4" s="293"/>
      <c r="L4" s="293"/>
      <c r="M4" s="270" t="s">
        <v>2102</v>
      </c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37"/>
      <c r="AJ4" s="318"/>
      <c r="AK4" s="318"/>
      <c r="AL4" s="318"/>
      <c r="AM4" s="318"/>
      <c r="AN4" s="237"/>
      <c r="AO4" s="199"/>
    </row>
    <row r="5" spans="1:41" s="194" customFormat="1" ht="15.75" customHeight="1">
      <c r="A5" s="199"/>
      <c r="B5" s="199"/>
      <c r="C5" s="199"/>
      <c r="D5" s="199"/>
      <c r="E5" s="237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</row>
    <row r="6" spans="1:41" s="194" customFormat="1" ht="27" customHeight="1">
      <c r="A6" s="199"/>
      <c r="B6" s="199"/>
      <c r="C6" s="199"/>
      <c r="D6" s="199"/>
      <c r="E6" s="199"/>
      <c r="F6" s="294" t="s">
        <v>10</v>
      </c>
      <c r="G6" s="294"/>
      <c r="H6" s="294"/>
      <c r="I6" s="294"/>
      <c r="J6" s="199"/>
      <c r="K6" s="1070" t="str">
        <f>基本情報入力!B5</f>
        <v/>
      </c>
      <c r="L6" s="1070"/>
      <c r="M6" s="1070"/>
      <c r="N6" s="1070"/>
      <c r="O6" s="1070"/>
      <c r="P6" s="1070"/>
      <c r="Q6" s="1070"/>
      <c r="R6" s="1070"/>
      <c r="S6" s="1070"/>
      <c r="T6" s="1070"/>
      <c r="U6" s="1070"/>
      <c r="V6" s="1070"/>
      <c r="W6" s="1070"/>
      <c r="X6" s="1070"/>
      <c r="Y6" s="1070"/>
      <c r="Z6" s="1070"/>
      <c r="AA6" s="1070"/>
      <c r="AB6" s="1070"/>
      <c r="AC6" s="1070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</row>
    <row r="7" spans="1:41" s="194" customFormat="1" ht="27" customHeight="1">
      <c r="A7" s="199"/>
      <c r="B7" s="199"/>
      <c r="C7" s="199"/>
      <c r="D7" s="199"/>
      <c r="E7" s="199"/>
      <c r="F7" s="294" t="s">
        <v>12</v>
      </c>
      <c r="G7" s="294"/>
      <c r="H7" s="294"/>
      <c r="I7" s="294"/>
      <c r="J7" s="199"/>
      <c r="K7" s="1070">
        <f>基本情報入力!B9</f>
        <v>0</v>
      </c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0"/>
      <c r="Y7" s="1070"/>
      <c r="Z7" s="1070"/>
      <c r="AA7" s="1070"/>
      <c r="AB7" s="1070"/>
      <c r="AC7" s="1070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</row>
    <row r="8" spans="1:41" s="194" customFormat="1" ht="27" customHeight="1">
      <c r="A8" s="199"/>
      <c r="B8" s="199"/>
      <c r="C8" s="199"/>
      <c r="D8" s="199"/>
      <c r="E8" s="199"/>
      <c r="F8" s="294" t="s">
        <v>1982</v>
      </c>
      <c r="G8" s="294"/>
      <c r="H8" s="294"/>
      <c r="I8" s="294"/>
      <c r="J8" s="199"/>
      <c r="K8" s="1070">
        <f>基本情報入力!B12</f>
        <v>0</v>
      </c>
      <c r="L8" s="1070"/>
      <c r="M8" s="1070"/>
      <c r="N8" s="1070"/>
      <c r="O8" s="1070"/>
      <c r="P8" s="1070"/>
      <c r="Q8" s="1070"/>
      <c r="R8" s="1070"/>
      <c r="S8" s="1070"/>
      <c r="T8" s="1070"/>
      <c r="U8" s="1070"/>
      <c r="V8" s="1070"/>
      <c r="W8" s="1070"/>
      <c r="X8" s="1070"/>
      <c r="Y8" s="1070"/>
      <c r="Z8" s="1070"/>
      <c r="AA8" s="1070"/>
      <c r="AB8" s="1070"/>
      <c r="AC8" s="1070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</row>
    <row r="9" spans="1:41" s="194" customFormat="1" ht="27" customHeight="1">
      <c r="A9" s="199"/>
      <c r="B9" s="199"/>
      <c r="C9" s="199"/>
      <c r="D9" s="313" t="s">
        <v>1983</v>
      </c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</row>
    <row r="10" spans="1:41" s="194" customFormat="1" ht="27" customHeight="1">
      <c r="A10" s="199"/>
      <c r="B10" s="199"/>
      <c r="C10" s="199"/>
      <c r="D10" s="1209"/>
      <c r="E10" s="1210"/>
      <c r="F10" s="1210"/>
      <c r="G10" s="1211"/>
      <c r="H10" s="1052" t="s">
        <v>1984</v>
      </c>
      <c r="I10" s="990"/>
      <c r="J10" s="990"/>
      <c r="K10" s="990"/>
      <c r="L10" s="990"/>
      <c r="M10" s="1212"/>
      <c r="N10" s="1052" t="s">
        <v>1985</v>
      </c>
      <c r="O10" s="1053"/>
      <c r="P10" s="1053"/>
      <c r="Q10" s="1053"/>
      <c r="R10" s="1053"/>
      <c r="S10" s="1053"/>
      <c r="T10" s="1054"/>
      <c r="U10" s="1052" t="s">
        <v>1986</v>
      </c>
      <c r="V10" s="990"/>
      <c r="W10" s="990"/>
      <c r="X10" s="990"/>
      <c r="Y10" s="990"/>
      <c r="Z10" s="990"/>
      <c r="AA10" s="1212"/>
      <c r="AB10" s="1052" t="s">
        <v>1987</v>
      </c>
      <c r="AC10" s="1053"/>
      <c r="AD10" s="1053"/>
      <c r="AE10" s="1053"/>
      <c r="AF10" s="1053"/>
      <c r="AG10" s="1053"/>
      <c r="AH10" s="1054"/>
      <c r="AI10" s="1052" t="s">
        <v>1988</v>
      </c>
      <c r="AJ10" s="1053"/>
      <c r="AK10" s="1053"/>
      <c r="AL10" s="1053"/>
      <c r="AM10" s="1053"/>
      <c r="AN10" s="1053"/>
      <c r="AO10" s="319"/>
    </row>
    <row r="11" spans="1:41" s="194" customFormat="1" ht="27" customHeight="1">
      <c r="A11" s="199"/>
      <c r="B11" s="199"/>
      <c r="C11" s="199"/>
      <c r="D11" s="1052" t="s">
        <v>31</v>
      </c>
      <c r="E11" s="990"/>
      <c r="F11" s="990"/>
      <c r="G11" s="1212"/>
      <c r="H11" s="1052">
        <f>SUM(K36:L39)</f>
        <v>0</v>
      </c>
      <c r="I11" s="1053"/>
      <c r="J11" s="1053"/>
      <c r="K11" s="1053"/>
      <c r="L11" s="1053"/>
      <c r="M11" s="1054"/>
      <c r="N11" s="1052">
        <f>SUM(M36:M39)</f>
        <v>0</v>
      </c>
      <c r="O11" s="1053"/>
      <c r="P11" s="1053"/>
      <c r="Q11" s="1053"/>
      <c r="R11" s="1053"/>
      <c r="S11" s="1053"/>
      <c r="T11" s="1054"/>
      <c r="U11" s="1052">
        <f>SUM(N36:N39)</f>
        <v>0</v>
      </c>
      <c r="V11" s="1053"/>
      <c r="W11" s="1053"/>
      <c r="X11" s="1053"/>
      <c r="Y11" s="1053"/>
      <c r="Z11" s="1053"/>
      <c r="AA11" s="1054"/>
      <c r="AB11" s="1052">
        <f>SUM(O36:O39)</f>
        <v>0</v>
      </c>
      <c r="AC11" s="1053"/>
      <c r="AD11" s="1053"/>
      <c r="AE11" s="1053"/>
      <c r="AF11" s="1053"/>
      <c r="AG11" s="1053"/>
      <c r="AH11" s="1054"/>
      <c r="AI11" s="1052">
        <f>SUM(H11:AH11)</f>
        <v>0</v>
      </c>
      <c r="AJ11" s="1053"/>
      <c r="AK11" s="1053"/>
      <c r="AL11" s="1053"/>
      <c r="AM11" s="1053"/>
      <c r="AN11" s="1053"/>
      <c r="AO11" s="320"/>
    </row>
    <row r="12" spans="1:41" s="194" customFormat="1" ht="27" customHeight="1">
      <c r="A12" s="199"/>
      <c r="B12" s="199"/>
      <c r="C12" s="199"/>
      <c r="D12" s="1052" t="s">
        <v>32</v>
      </c>
      <c r="E12" s="990"/>
      <c r="F12" s="990"/>
      <c r="G12" s="1212"/>
      <c r="H12" s="1052">
        <f>SUM(R36:S39)</f>
        <v>0</v>
      </c>
      <c r="I12" s="1053"/>
      <c r="J12" s="1053"/>
      <c r="K12" s="1053"/>
      <c r="L12" s="1053"/>
      <c r="M12" s="1054"/>
      <c r="N12" s="1052">
        <f>SUM(T36:T39)</f>
        <v>0</v>
      </c>
      <c r="O12" s="1053"/>
      <c r="P12" s="1053"/>
      <c r="Q12" s="1053"/>
      <c r="R12" s="1053"/>
      <c r="S12" s="1053"/>
      <c r="T12" s="1054"/>
      <c r="U12" s="1052">
        <f>SUM(U36:U39)</f>
        <v>0</v>
      </c>
      <c r="V12" s="1053"/>
      <c r="W12" s="1053"/>
      <c r="X12" s="1053"/>
      <c r="Y12" s="1053"/>
      <c r="Z12" s="1053"/>
      <c r="AA12" s="1054"/>
      <c r="AB12" s="1052">
        <f>SUM(V36:V39)</f>
        <v>0</v>
      </c>
      <c r="AC12" s="1053"/>
      <c r="AD12" s="1053"/>
      <c r="AE12" s="1053"/>
      <c r="AF12" s="1053"/>
      <c r="AG12" s="1053"/>
      <c r="AH12" s="1054"/>
      <c r="AI12" s="1052">
        <f>SUM(H12:AH12)</f>
        <v>0</v>
      </c>
      <c r="AJ12" s="1053"/>
      <c r="AK12" s="1053"/>
      <c r="AL12" s="1053"/>
      <c r="AM12" s="1053"/>
      <c r="AN12" s="1053"/>
      <c r="AO12" s="320"/>
    </row>
    <row r="13" spans="1:41" s="194" customFormat="1" ht="27" customHeight="1">
      <c r="A13" s="199"/>
      <c r="B13" s="199"/>
      <c r="C13" s="199"/>
      <c r="D13" s="1052" t="s">
        <v>1988</v>
      </c>
      <c r="E13" s="990"/>
      <c r="F13" s="990"/>
      <c r="G13" s="1212"/>
      <c r="H13" s="1052">
        <f>SUM(H11:M12)</f>
        <v>0</v>
      </c>
      <c r="I13" s="1053"/>
      <c r="J13" s="1053"/>
      <c r="K13" s="1053"/>
      <c r="L13" s="1053"/>
      <c r="M13" s="1054"/>
      <c r="N13" s="1052">
        <f>SUM(N11:T12)</f>
        <v>0</v>
      </c>
      <c r="O13" s="1053"/>
      <c r="P13" s="1053"/>
      <c r="Q13" s="1053"/>
      <c r="R13" s="1053"/>
      <c r="S13" s="1053"/>
      <c r="T13" s="1054"/>
      <c r="U13" s="1052">
        <f>SUM(U11:AA12)</f>
        <v>0</v>
      </c>
      <c r="V13" s="1053"/>
      <c r="W13" s="1053"/>
      <c r="X13" s="1053"/>
      <c r="Y13" s="1053"/>
      <c r="Z13" s="1053"/>
      <c r="AA13" s="1054"/>
      <c r="AB13" s="1052">
        <f>SUM(AB11:AH12)</f>
        <v>0</v>
      </c>
      <c r="AC13" s="1053"/>
      <c r="AD13" s="1053"/>
      <c r="AE13" s="1053"/>
      <c r="AF13" s="1053"/>
      <c r="AG13" s="1053"/>
      <c r="AH13" s="1054"/>
      <c r="AI13" s="1052">
        <f>SUM(AI11:AO12)</f>
        <v>0</v>
      </c>
      <c r="AJ13" s="1053"/>
      <c r="AK13" s="1053"/>
      <c r="AL13" s="1053"/>
      <c r="AM13" s="1053"/>
      <c r="AN13" s="1053"/>
      <c r="AO13" s="320"/>
    </row>
    <row r="14" spans="1:41" s="194" customFormat="1" ht="27" customHeight="1">
      <c r="A14" s="199"/>
      <c r="B14" s="199"/>
      <c r="C14" s="199"/>
      <c r="D14" s="199"/>
      <c r="E14" s="199"/>
      <c r="F14" s="199"/>
      <c r="G14" s="199"/>
      <c r="H14" s="1213" t="s">
        <v>1989</v>
      </c>
      <c r="I14" s="1213"/>
      <c r="J14" s="1213"/>
      <c r="K14" s="1213"/>
      <c r="L14" s="1213"/>
      <c r="M14" s="1214"/>
      <c r="N14" s="1052">
        <f>SUM(N13:AH13)</f>
        <v>0</v>
      </c>
      <c r="O14" s="1053"/>
      <c r="P14" s="1053"/>
      <c r="Q14" s="1053"/>
      <c r="R14" s="1053"/>
      <c r="S14" s="1053"/>
      <c r="T14" s="1053"/>
      <c r="U14" s="1053"/>
      <c r="V14" s="1053"/>
      <c r="W14" s="1053"/>
      <c r="X14" s="1053"/>
      <c r="Y14" s="1053"/>
      <c r="Z14" s="1053"/>
      <c r="AA14" s="1053"/>
      <c r="AB14" s="1053"/>
      <c r="AC14" s="1053"/>
      <c r="AD14" s="1053"/>
      <c r="AE14" s="1053"/>
      <c r="AF14" s="1053"/>
      <c r="AG14" s="1053"/>
      <c r="AH14" s="1054"/>
      <c r="AI14" s="199"/>
      <c r="AJ14" s="199"/>
      <c r="AK14" s="199"/>
      <c r="AL14" s="199"/>
      <c r="AM14" s="199"/>
      <c r="AN14" s="199"/>
      <c r="AO14" s="199"/>
    </row>
    <row r="15" spans="1:41" s="194" customFormat="1" ht="27" customHeight="1">
      <c r="A15" s="199"/>
      <c r="B15" s="199"/>
      <c r="C15" s="199"/>
      <c r="D15" s="313" t="s">
        <v>1990</v>
      </c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</row>
    <row r="16" spans="1:41" s="194" customFormat="1" ht="27" customHeight="1">
      <c r="A16" s="199"/>
      <c r="B16" s="199"/>
      <c r="C16" s="199"/>
      <c r="D16" s="199"/>
      <c r="E16" s="199"/>
      <c r="F16" s="199"/>
      <c r="G16" s="199" t="s">
        <v>1991</v>
      </c>
      <c r="H16" s="199"/>
      <c r="I16" s="199"/>
      <c r="J16" s="1052">
        <f>AI13</f>
        <v>0</v>
      </c>
      <c r="K16" s="1053"/>
      <c r="L16" s="1053"/>
      <c r="M16" s="1053"/>
      <c r="N16" s="1054"/>
      <c r="O16" s="199"/>
      <c r="P16" s="199" t="s">
        <v>1992</v>
      </c>
      <c r="Q16" s="199"/>
      <c r="R16" s="199"/>
      <c r="S16" s="199"/>
      <c r="T16" s="199"/>
      <c r="U16" s="199"/>
      <c r="V16" s="199"/>
      <c r="W16" s="199"/>
      <c r="X16" s="199"/>
      <c r="Y16" s="199"/>
      <c r="Z16" s="1215">
        <f>J16*1700</f>
        <v>0</v>
      </c>
      <c r="AA16" s="1053"/>
      <c r="AB16" s="1053"/>
      <c r="AC16" s="1053"/>
      <c r="AD16" s="1053"/>
      <c r="AE16" s="1054"/>
      <c r="AF16" s="199"/>
      <c r="AG16" s="199" t="s">
        <v>1993</v>
      </c>
      <c r="AH16" s="199"/>
      <c r="AI16" s="199"/>
      <c r="AJ16" s="199"/>
      <c r="AK16" s="199"/>
      <c r="AL16" s="199"/>
      <c r="AM16" s="199"/>
      <c r="AN16" s="199"/>
      <c r="AO16" s="199"/>
    </row>
    <row r="17" spans="1:41" s="194" customFormat="1" ht="27" customHeight="1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</row>
    <row r="18" spans="1:41" s="194" customFormat="1" ht="27" customHeight="1">
      <c r="A18" s="199"/>
      <c r="B18" s="199"/>
      <c r="C18" s="199"/>
      <c r="D18" s="199"/>
      <c r="E18" s="199"/>
      <c r="F18" s="199"/>
      <c r="G18" s="294" t="s">
        <v>1994</v>
      </c>
      <c r="H18" s="294"/>
      <c r="I18" s="199"/>
      <c r="J18" s="1052">
        <f>AI13</f>
        <v>0</v>
      </c>
      <c r="K18" s="1053"/>
      <c r="L18" s="1053"/>
      <c r="M18" s="1053"/>
      <c r="N18" s="1054"/>
      <c r="O18" s="199"/>
      <c r="P18" s="199" t="s">
        <v>1995</v>
      </c>
      <c r="Q18" s="199"/>
      <c r="R18" s="199"/>
      <c r="S18" s="199"/>
      <c r="T18" s="199"/>
      <c r="U18" s="199"/>
      <c r="V18" s="199"/>
      <c r="W18" s="199"/>
      <c r="X18" s="199"/>
      <c r="Y18" s="199"/>
      <c r="Z18" s="1215">
        <f>J18*300</f>
        <v>0</v>
      </c>
      <c r="AA18" s="1216"/>
      <c r="AB18" s="1216"/>
      <c r="AC18" s="1216"/>
      <c r="AD18" s="1216"/>
      <c r="AE18" s="1217"/>
      <c r="AF18" s="199"/>
      <c r="AG18" s="199" t="s">
        <v>1993</v>
      </c>
      <c r="AH18" s="199"/>
      <c r="AI18" s="199"/>
      <c r="AJ18" s="199"/>
      <c r="AK18" s="199"/>
      <c r="AL18" s="199"/>
      <c r="AM18" s="199"/>
      <c r="AN18" s="199"/>
      <c r="AO18" s="199"/>
    </row>
    <row r="19" spans="1:41" s="194" customFormat="1" ht="60" customHeight="1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</row>
    <row r="20" spans="1:41" s="194" customFormat="1" ht="27" customHeight="1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</row>
    <row r="21" spans="1:41" s="194" customFormat="1" ht="27" customHeight="1">
      <c r="A21" s="199"/>
      <c r="B21" s="1094" t="s">
        <v>1996</v>
      </c>
      <c r="C21" s="1095"/>
      <c r="D21" s="1095"/>
      <c r="E21" s="1218"/>
      <c r="F21" s="289"/>
      <c r="G21" s="289"/>
      <c r="H21" s="1221" t="str">
        <f>K6</f>
        <v/>
      </c>
      <c r="I21" s="1221"/>
      <c r="J21" s="1221"/>
      <c r="K21" s="1221"/>
      <c r="L21" s="1221"/>
      <c r="M21" s="1221"/>
      <c r="N21" s="1221"/>
      <c r="O21" s="1221"/>
      <c r="P21" s="1221"/>
      <c r="Q21" s="1221"/>
      <c r="R21" s="1221"/>
      <c r="S21" s="289"/>
      <c r="T21" s="289" t="s">
        <v>1997</v>
      </c>
      <c r="U21" s="289"/>
      <c r="V21" s="289"/>
      <c r="W21" s="289"/>
      <c r="X21" s="289"/>
      <c r="Y21" s="289"/>
      <c r="Z21" s="289"/>
      <c r="AA21" s="289"/>
      <c r="AB21" s="289"/>
      <c r="AC21" s="289" t="s">
        <v>0</v>
      </c>
      <c r="AD21" s="289"/>
      <c r="AE21" s="289"/>
      <c r="AF21" s="1221">
        <f>H4</f>
        <v>28</v>
      </c>
      <c r="AG21" s="1222"/>
      <c r="AH21" s="289" t="s">
        <v>2</v>
      </c>
      <c r="AI21" s="1221">
        <f>Q1</f>
        <v>5</v>
      </c>
      <c r="AJ21" s="1222"/>
      <c r="AK21" s="289" t="s">
        <v>3</v>
      </c>
      <c r="AL21" s="1221">
        <f>T1</f>
        <v>14</v>
      </c>
      <c r="AM21" s="1222"/>
      <c r="AN21" s="289" t="s">
        <v>4</v>
      </c>
      <c r="AO21" s="290"/>
    </row>
    <row r="22" spans="1:41" s="194" customFormat="1" ht="27" customHeight="1">
      <c r="A22" s="199"/>
      <c r="B22" s="1096"/>
      <c r="C22" s="1097"/>
      <c r="D22" s="1097"/>
      <c r="E22" s="1219"/>
      <c r="F22" s="257"/>
      <c r="G22" s="257"/>
      <c r="H22" s="257" t="s">
        <v>1998</v>
      </c>
      <c r="I22" s="257"/>
      <c r="J22" s="257"/>
      <c r="K22" s="1223">
        <f>Z16</f>
        <v>0</v>
      </c>
      <c r="L22" s="1223"/>
      <c r="M22" s="1223"/>
      <c r="N22" s="1223"/>
      <c r="O22" s="1223"/>
      <c r="P22" s="1223"/>
      <c r="Q22" s="1223"/>
      <c r="R22" s="1223"/>
      <c r="S22" s="1223"/>
      <c r="T22" s="257" t="s">
        <v>1999</v>
      </c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91"/>
    </row>
    <row r="23" spans="1:41" s="194" customFormat="1" ht="27" customHeight="1">
      <c r="A23" s="199"/>
      <c r="B23" s="1096"/>
      <c r="C23" s="1097"/>
      <c r="D23" s="1097"/>
      <c r="E23" s="1219"/>
      <c r="F23" s="257"/>
      <c r="G23" s="257"/>
      <c r="H23" s="257"/>
      <c r="I23" s="257" t="s">
        <v>2000</v>
      </c>
      <c r="J23" s="257"/>
      <c r="K23" s="257"/>
      <c r="L23" s="257"/>
      <c r="M23" s="257"/>
      <c r="N23" s="257"/>
      <c r="O23" s="257"/>
      <c r="P23" s="1082">
        <f>J16</f>
        <v>0</v>
      </c>
      <c r="Q23" s="1082"/>
      <c r="R23" s="1082"/>
      <c r="S23" s="257" t="s">
        <v>2001</v>
      </c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91"/>
    </row>
    <row r="24" spans="1:41" s="194" customFormat="1" ht="27" customHeight="1">
      <c r="A24" s="199"/>
      <c r="B24" s="1096"/>
      <c r="C24" s="1097"/>
      <c r="D24" s="1097"/>
      <c r="E24" s="1219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1081" t="s">
        <v>1</v>
      </c>
      <c r="V24" s="1081"/>
      <c r="W24" s="1081"/>
      <c r="X24" s="1081"/>
      <c r="Y24" s="1081"/>
      <c r="Z24" s="1081"/>
      <c r="AA24" s="1081"/>
      <c r="AB24" s="1081"/>
      <c r="AC24" s="1081"/>
      <c r="AD24" s="1081"/>
      <c r="AE24" s="1081"/>
      <c r="AF24" s="1081"/>
      <c r="AG24" s="1081"/>
      <c r="AH24" s="1081"/>
      <c r="AI24" s="1081"/>
      <c r="AJ24" s="1081"/>
      <c r="AK24" s="257"/>
      <c r="AL24" s="257"/>
      <c r="AM24" s="257"/>
      <c r="AN24" s="257"/>
      <c r="AO24" s="291"/>
    </row>
    <row r="25" spans="1:41" s="194" customFormat="1" ht="27" customHeight="1">
      <c r="A25" s="199"/>
      <c r="B25" s="1096"/>
      <c r="C25" s="1097"/>
      <c r="D25" s="1097"/>
      <c r="E25" s="1219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1081" t="s">
        <v>27</v>
      </c>
      <c r="AA25" s="1224"/>
      <c r="AB25" s="1224"/>
      <c r="AC25" s="1224"/>
      <c r="AD25" s="1224"/>
      <c r="AE25" s="1224"/>
      <c r="AF25" s="1224"/>
      <c r="AG25" s="1224"/>
      <c r="AH25" s="1224"/>
      <c r="AI25" s="1224"/>
      <c r="AJ25" s="1224"/>
      <c r="AK25" s="257"/>
      <c r="AL25" s="257" t="s">
        <v>13</v>
      </c>
      <c r="AM25" s="257"/>
      <c r="AN25" s="257"/>
      <c r="AO25" s="291"/>
    </row>
    <row r="26" spans="1:41" s="194" customFormat="1" ht="27" customHeight="1">
      <c r="A26" s="199"/>
      <c r="B26" s="1098"/>
      <c r="C26" s="1099"/>
      <c r="D26" s="1099"/>
      <c r="E26" s="1220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1092" t="s">
        <v>28</v>
      </c>
      <c r="AA26" s="1092"/>
      <c r="AB26" s="1092"/>
      <c r="AC26" s="1092"/>
      <c r="AD26" s="1092"/>
      <c r="AE26" s="1092"/>
      <c r="AF26" s="1092"/>
      <c r="AG26" s="1092"/>
      <c r="AH26" s="1092"/>
      <c r="AI26" s="1092"/>
      <c r="AJ26" s="1092"/>
      <c r="AK26" s="263"/>
      <c r="AL26" s="263" t="s">
        <v>13</v>
      </c>
      <c r="AM26" s="263"/>
      <c r="AN26" s="263"/>
      <c r="AO26" s="273"/>
    </row>
    <row r="27" spans="1:41" s="194" customFormat="1" ht="15" customHeight="1">
      <c r="A27" s="199"/>
      <c r="B27" s="199"/>
      <c r="C27" s="199"/>
      <c r="D27" s="257"/>
      <c r="E27" s="257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</row>
    <row r="28" spans="1:41" s="194" customFormat="1" ht="27" customHeight="1">
      <c r="A28" s="199"/>
      <c r="B28" s="1094" t="s">
        <v>1996</v>
      </c>
      <c r="C28" s="1095"/>
      <c r="D28" s="1095"/>
      <c r="E28" s="1218"/>
      <c r="F28" s="289"/>
      <c r="G28" s="289"/>
      <c r="H28" s="1221" t="str">
        <f>K6</f>
        <v/>
      </c>
      <c r="I28" s="1221"/>
      <c r="J28" s="1221"/>
      <c r="K28" s="1221"/>
      <c r="L28" s="1221"/>
      <c r="M28" s="1221"/>
      <c r="N28" s="1221"/>
      <c r="O28" s="1221"/>
      <c r="P28" s="1221"/>
      <c r="Q28" s="1221"/>
      <c r="R28" s="1221"/>
      <c r="S28" s="289"/>
      <c r="T28" s="289" t="s">
        <v>1997</v>
      </c>
      <c r="U28" s="289"/>
      <c r="V28" s="289"/>
      <c r="W28" s="289"/>
      <c r="X28" s="289"/>
      <c r="Y28" s="289"/>
      <c r="Z28" s="289"/>
      <c r="AA28" s="289"/>
      <c r="AB28" s="289"/>
      <c r="AC28" s="289" t="s">
        <v>0</v>
      </c>
      <c r="AD28" s="289"/>
      <c r="AE28" s="289"/>
      <c r="AF28" s="1221">
        <f>AF21</f>
        <v>28</v>
      </c>
      <c r="AG28" s="1222"/>
      <c r="AH28" s="289" t="s">
        <v>2</v>
      </c>
      <c r="AI28" s="1221">
        <f>AI21</f>
        <v>5</v>
      </c>
      <c r="AJ28" s="1222"/>
      <c r="AK28" s="289" t="s">
        <v>3</v>
      </c>
      <c r="AL28" s="1221">
        <f>AL21</f>
        <v>14</v>
      </c>
      <c r="AM28" s="1222"/>
      <c r="AN28" s="289" t="s">
        <v>4</v>
      </c>
      <c r="AO28" s="290"/>
    </row>
    <row r="29" spans="1:41" s="194" customFormat="1" ht="27" customHeight="1">
      <c r="A29" s="199"/>
      <c r="B29" s="1096"/>
      <c r="C29" s="1097"/>
      <c r="D29" s="1097"/>
      <c r="E29" s="1219"/>
      <c r="F29" s="257"/>
      <c r="G29" s="257"/>
      <c r="H29" s="257" t="s">
        <v>1998</v>
      </c>
      <c r="I29" s="257"/>
      <c r="J29" s="257"/>
      <c r="K29" s="1223">
        <f>Z18</f>
        <v>0</v>
      </c>
      <c r="L29" s="1223"/>
      <c r="M29" s="1223"/>
      <c r="N29" s="1223"/>
      <c r="O29" s="1223"/>
      <c r="P29" s="1223"/>
      <c r="Q29" s="1223"/>
      <c r="R29" s="1223"/>
      <c r="S29" s="1223"/>
      <c r="T29" s="257" t="s">
        <v>1999</v>
      </c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91"/>
    </row>
    <row r="30" spans="1:41" s="194" customFormat="1" ht="27" customHeight="1">
      <c r="A30" s="199"/>
      <c r="B30" s="1096"/>
      <c r="C30" s="1097"/>
      <c r="D30" s="1097"/>
      <c r="E30" s="1219"/>
      <c r="F30" s="257"/>
      <c r="G30" s="257"/>
      <c r="H30" s="257"/>
      <c r="I30" s="257" t="s">
        <v>2002</v>
      </c>
      <c r="J30" s="257"/>
      <c r="K30" s="257"/>
      <c r="L30" s="257"/>
      <c r="M30" s="257"/>
      <c r="N30" s="257"/>
      <c r="O30" s="257"/>
      <c r="P30" s="1082">
        <f>J18</f>
        <v>0</v>
      </c>
      <c r="Q30" s="1082"/>
      <c r="R30" s="1082"/>
      <c r="S30" s="257" t="s">
        <v>2001</v>
      </c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91"/>
    </row>
    <row r="31" spans="1:41" s="194" customFormat="1" ht="27" customHeight="1">
      <c r="A31" s="199"/>
      <c r="B31" s="1096"/>
      <c r="C31" s="1097"/>
      <c r="D31" s="1097"/>
      <c r="E31" s="1219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1081" t="s">
        <v>1</v>
      </c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257"/>
      <c r="AL31" s="257"/>
      <c r="AM31" s="257"/>
      <c r="AN31" s="257"/>
      <c r="AO31" s="291"/>
    </row>
    <row r="32" spans="1:41" s="194" customFormat="1" ht="27" customHeight="1">
      <c r="A32" s="199"/>
      <c r="B32" s="1096"/>
      <c r="C32" s="1097"/>
      <c r="D32" s="1097"/>
      <c r="E32" s="1219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1081" t="s">
        <v>27</v>
      </c>
      <c r="AA32" s="1224"/>
      <c r="AB32" s="1224"/>
      <c r="AC32" s="1224"/>
      <c r="AD32" s="1224"/>
      <c r="AE32" s="1224"/>
      <c r="AF32" s="1224"/>
      <c r="AG32" s="1224"/>
      <c r="AH32" s="1224"/>
      <c r="AI32" s="1224"/>
      <c r="AJ32" s="1224"/>
      <c r="AK32" s="257"/>
      <c r="AL32" s="257" t="s">
        <v>13</v>
      </c>
      <c r="AM32" s="257"/>
      <c r="AN32" s="257"/>
      <c r="AO32" s="291"/>
    </row>
    <row r="33" spans="1:41" s="194" customFormat="1" ht="27" customHeight="1">
      <c r="A33" s="199"/>
      <c r="B33" s="1098"/>
      <c r="C33" s="1099"/>
      <c r="D33" s="1099"/>
      <c r="E33" s="1220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092" t="s">
        <v>28</v>
      </c>
      <c r="AA33" s="1092"/>
      <c r="AB33" s="1092"/>
      <c r="AC33" s="1092"/>
      <c r="AD33" s="1092"/>
      <c r="AE33" s="1092"/>
      <c r="AF33" s="1092"/>
      <c r="AG33" s="1092"/>
      <c r="AH33" s="1092"/>
      <c r="AI33" s="1092"/>
      <c r="AJ33" s="1092"/>
      <c r="AK33" s="263"/>
      <c r="AL33" s="263" t="s">
        <v>13</v>
      </c>
      <c r="AM33" s="263"/>
      <c r="AN33" s="263"/>
      <c r="AO33" s="273"/>
    </row>
    <row r="34" spans="1:41" s="194" customFormat="1" ht="27" customHeight="1">
      <c r="E34" s="214"/>
      <c r="F34" s="214"/>
      <c r="G34" s="214"/>
      <c r="H34" s="214"/>
      <c r="I34" s="214"/>
      <c r="J34" s="1225" t="s">
        <v>2076</v>
      </c>
      <c r="K34" s="1225"/>
      <c r="L34" s="1225"/>
      <c r="M34" s="1225"/>
      <c r="N34" s="1225"/>
      <c r="O34" s="1225"/>
      <c r="P34" s="214"/>
      <c r="Q34" s="1225" t="s">
        <v>2085</v>
      </c>
      <c r="R34" s="1225"/>
      <c r="S34" s="1225"/>
      <c r="T34" s="1225"/>
      <c r="U34" s="1225"/>
      <c r="V34" s="1225"/>
      <c r="W34" s="214"/>
    </row>
    <row r="35" spans="1:41" s="194" customFormat="1" ht="27" customHeight="1">
      <c r="E35" s="214" t="s">
        <v>2099</v>
      </c>
      <c r="F35" s="214"/>
      <c r="G35" s="214"/>
      <c r="H35" s="214"/>
      <c r="I35" s="214"/>
      <c r="J35" s="214"/>
      <c r="K35" s="214" t="s">
        <v>2100</v>
      </c>
      <c r="L35" s="214" t="s">
        <v>2999</v>
      </c>
      <c r="M35" s="214" t="s">
        <v>3000</v>
      </c>
      <c r="N35" s="214" t="s">
        <v>1986</v>
      </c>
      <c r="O35" s="214" t="s">
        <v>1987</v>
      </c>
      <c r="P35" s="214"/>
      <c r="Q35" s="214"/>
      <c r="R35" s="214" t="s">
        <v>2100</v>
      </c>
      <c r="S35" s="214" t="s">
        <v>2999</v>
      </c>
      <c r="T35" s="214" t="s">
        <v>3000</v>
      </c>
      <c r="U35" s="214" t="s">
        <v>1986</v>
      </c>
      <c r="V35" s="214" t="s">
        <v>1987</v>
      </c>
      <c r="W35" s="214"/>
    </row>
    <row r="36" spans="1:41" s="194" customFormat="1" ht="27" customHeight="1">
      <c r="E36" s="214"/>
      <c r="F36" s="214"/>
      <c r="G36" s="214"/>
      <c r="H36" s="214">
        <v>1</v>
      </c>
      <c r="I36" s="1225"/>
      <c r="J36" s="1225"/>
      <c r="K36" s="214">
        <f>COUNTIFS(個人登録①5.14!$K$7:$K$21,個人登録②5.14!$J$34,個人登録①5.14!$U$7:$U$21,個人登録②5.14!K$35)</f>
        <v>0</v>
      </c>
      <c r="L36" s="214">
        <f>COUNTIFS(個人登録①5.14!$K$7:$K$21,個人登録②5.14!$J$34,個人登録①5.14!$U$7:$U$21,個人登録②5.14!L$35)</f>
        <v>0</v>
      </c>
      <c r="M36" s="214">
        <f>COUNTIFS(個人登録①5.14!$K$7:$K$21,個人登録②5.14!$J$34,個人登録①5.14!$U$7:$U$21,個人登録②5.14!M$35)</f>
        <v>0</v>
      </c>
      <c r="N36" s="214">
        <f>COUNTIFS(個人登録①5.14!$K$7:$K$21,個人登録②5.14!$J$34,個人登録①5.14!$U$7:$U$21,個人登録②5.14!N$35)</f>
        <v>0</v>
      </c>
      <c r="O36" s="214">
        <f>COUNTIFS(個人登録①5.14!$K$7:$K$21,個人登録②5.14!$J$34,個人登録①5.14!$U$7:$U$21,個人登録②5.14!O$35)</f>
        <v>0</v>
      </c>
      <c r="P36" s="214"/>
      <c r="Q36" s="214"/>
      <c r="R36" s="214">
        <f>COUNTIFS(個人登録①5.14!$K$7:$K$21,個人登録②5.14!$Q$34,個人登録①5.14!$U$7:$U$21,個人登録②5.14!R$35)</f>
        <v>0</v>
      </c>
      <c r="S36" s="214">
        <f>COUNTIFS(個人登録①5.14!$K$7:$K$21,個人登録②5.14!$Q$34,個人登録①5.14!$U$7:$U$21,個人登録②5.14!S$35)</f>
        <v>0</v>
      </c>
      <c r="T36" s="214">
        <f>COUNTIFS(個人登録①5.14!$K$7:$K$21,個人登録②5.14!$Q$34,個人登録①5.14!$U$7:$U$21,個人登録②5.14!T$35)</f>
        <v>0</v>
      </c>
      <c r="U36" s="214">
        <f>COUNTIFS(個人登録①5.14!$K$7:$K$21,個人登録②5.14!$Q$34,個人登録①5.14!$U$7:$U$21,個人登録②5.14!U$35)</f>
        <v>0</v>
      </c>
      <c r="V36" s="214">
        <f>COUNTIFS(個人登録①5.14!$K$7:$K$21,個人登録②5.14!$Q$34,個人登録①5.14!$U$7:$U$21,個人登録②5.14!V$35)</f>
        <v>0</v>
      </c>
      <c r="W36" s="214"/>
      <c r="Z36" s="1135"/>
      <c r="AA36" s="1135"/>
      <c r="AB36" s="1135"/>
      <c r="AC36" s="1135"/>
      <c r="AD36" s="1135"/>
      <c r="AE36" s="1135"/>
      <c r="AF36" s="1135"/>
      <c r="AG36" s="321"/>
      <c r="AH36" s="1135"/>
      <c r="AI36" s="1135"/>
      <c r="AJ36" s="1135"/>
      <c r="AK36" s="1135"/>
      <c r="AL36" s="1135"/>
    </row>
    <row r="37" spans="1:41" s="194" customFormat="1" ht="27" customHeight="1">
      <c r="E37" s="214"/>
      <c r="F37" s="214"/>
      <c r="G37" s="214"/>
      <c r="H37" s="214">
        <v>2</v>
      </c>
      <c r="I37" s="1225"/>
      <c r="J37" s="1225"/>
      <c r="K37" s="214">
        <f>COUNTIFS(個人登録①5.14!$K$29:$K$43,個人登録②5.14!$J$34,個人登録①5.14!$U$29:$U$43,個人登録②5.14!K$35)</f>
        <v>0</v>
      </c>
      <c r="L37" s="214">
        <f>COUNTIFS(個人登録①5.14!$K$29:$K$43,個人登録②5.14!$J$34,個人登録①5.14!$U$29:$U$43,個人登録②5.14!L$35)</f>
        <v>0</v>
      </c>
      <c r="M37" s="214">
        <f>COUNTIFS(個人登録①5.14!$K$29:$K$43,個人登録②5.14!$J$34,個人登録①5.14!$U$29:$U$43,個人登録②5.14!M$35)</f>
        <v>0</v>
      </c>
      <c r="N37" s="214">
        <f>COUNTIFS(個人登録①5.14!$K$29:$K$43,個人登録②5.14!$J$34,個人登録①5.14!$U$29:$U$43,個人登録②5.14!N$35)</f>
        <v>0</v>
      </c>
      <c r="O37" s="214">
        <f>COUNTIFS(個人登録①5.14!$K$29:$K$43,個人登録②5.14!$J$34,個人登録①5.14!$U$29:$U$43,個人登録②5.14!O$35)</f>
        <v>0</v>
      </c>
      <c r="P37" s="214"/>
      <c r="Q37" s="214"/>
      <c r="R37" s="214">
        <f>COUNTIFS(個人登録①5.14!$K$29:$K$43,個人登録②5.14!$Q$34,個人登録①5.14!$U$29:$U$43,個人登録②5.14!R$35)</f>
        <v>0</v>
      </c>
      <c r="S37" s="214">
        <f>COUNTIFS(個人登録①5.14!$K$29:$K$43,個人登録②5.14!$Q$34,個人登録①5.14!$U$29:$U$43,個人登録②5.14!S$35)</f>
        <v>0</v>
      </c>
      <c r="T37" s="214">
        <f>COUNTIFS(個人登録①5.14!$K$29:$K$43,個人登録②5.14!$Q$34,個人登録①5.14!$U$29:$U$43,個人登録②5.14!T$35)</f>
        <v>0</v>
      </c>
      <c r="U37" s="214">
        <f>COUNTIFS(個人登録①5.14!$K$29:$K$43,個人登録②5.14!$Q$34,個人登録①5.14!$U$29:$U$43,個人登録②5.14!U$35)</f>
        <v>0</v>
      </c>
      <c r="V37" s="214">
        <f>COUNTIFS(個人登録①5.14!$K$29:$K$43,個人登録②5.14!$Q$34,個人登録①5.14!$U$29:$U$43,個人登録②5.14!V$35)</f>
        <v>0</v>
      </c>
      <c r="W37" s="214"/>
    </row>
    <row r="38" spans="1:41" s="194" customFormat="1" ht="27" customHeight="1">
      <c r="E38" s="214"/>
      <c r="F38" s="214"/>
      <c r="G38" s="214"/>
      <c r="H38" s="214">
        <v>3</v>
      </c>
      <c r="I38" s="1225"/>
      <c r="J38" s="1225"/>
      <c r="K38" s="214">
        <f>COUNTIFS(個人登録①5.14!$K$51:$K$65,個人登録②5.14!$J$34,個人登録①5.14!$U$51:$U$65,個人登録②5.14!K$35)</f>
        <v>0</v>
      </c>
      <c r="L38" s="214">
        <f>COUNTIFS(個人登録①5.14!$K$51:$K$65,個人登録②5.14!$J$34,個人登録①5.14!$U$51:$U$65,個人登録②5.14!L$35)</f>
        <v>0</v>
      </c>
      <c r="M38" s="214">
        <f>COUNTIFS(個人登録①5.14!$K$51:$K$65,個人登録②5.14!$J$34,個人登録①5.14!$U$51:$U$65,個人登録②5.14!M$35)</f>
        <v>0</v>
      </c>
      <c r="N38" s="214">
        <f>COUNTIFS(個人登録①5.14!$K$51:$K$65,個人登録②5.14!$J$34,個人登録①5.14!$U$51:$U$65,個人登録②5.14!N$35)</f>
        <v>0</v>
      </c>
      <c r="O38" s="214">
        <f>COUNTIFS(個人登録①5.14!$K$51:$K$65,個人登録②5.14!$J$34,個人登録①5.14!$U$51:$U$65,個人登録②5.14!O$35)</f>
        <v>0</v>
      </c>
      <c r="P38" s="214"/>
      <c r="Q38" s="214"/>
      <c r="R38" s="214">
        <f>COUNTIFS(個人登録①5.14!$K$51:$K$65,個人登録②5.14!$Q$34,個人登録①5.14!$U$51:$U$65,個人登録②5.14!R$35)</f>
        <v>0</v>
      </c>
      <c r="S38" s="214">
        <f>COUNTIFS(個人登録①5.14!$K$51:$K$65,個人登録②5.14!$Q$34,個人登録①5.14!$U$51:$U$65,個人登録②5.14!S$35)</f>
        <v>0</v>
      </c>
      <c r="T38" s="214">
        <f>COUNTIFS(個人登録①5.14!$K$51:$K$65,個人登録②5.14!$Q$34,個人登録①5.14!$U$51:$U$65,個人登録②5.14!T$35)</f>
        <v>0</v>
      </c>
      <c r="U38" s="214">
        <f>COUNTIFS(個人登録①5.14!$K$51:$K$65,個人登録②5.14!$Q$34,個人登録①5.14!$U$51:$U$65,個人登録②5.14!U$35)</f>
        <v>0</v>
      </c>
      <c r="V38" s="214">
        <f>COUNTIFS(個人登録①5.14!$K$51:$K$65,個人登録②5.14!$Q$34,個人登録①5.14!$U$51:$U$65,個人登録②5.14!V$35)</f>
        <v>0</v>
      </c>
      <c r="W38" s="214"/>
    </row>
    <row r="39" spans="1:41" s="194" customFormat="1" ht="27" customHeight="1">
      <c r="E39" s="214"/>
      <c r="F39" s="214"/>
      <c r="G39" s="214"/>
      <c r="H39" s="214">
        <v>4</v>
      </c>
      <c r="I39" s="1225"/>
      <c r="J39" s="1225"/>
      <c r="K39" s="214">
        <f>COUNTIFS(個人登録①5.14!$K$73:$K$87,個人登録②5.14!$J$34,個人登録①5.14!$U$73:$U$87,個人登録②5.14!K$35)</f>
        <v>0</v>
      </c>
      <c r="L39" s="214">
        <f>COUNTIFS(個人登録①5.14!$K$73:$K$87,個人登録②5.14!$J$34,個人登録①5.14!$U$73:$U$87,個人登録②5.14!L$35)</f>
        <v>0</v>
      </c>
      <c r="M39" s="214">
        <f>COUNTIFS(個人登録①5.14!$K$73:$K$87,個人登録②5.14!$J$34,個人登録①5.14!$U$73:$U$87,個人登録②5.14!M$35)</f>
        <v>0</v>
      </c>
      <c r="N39" s="214">
        <f>COUNTIFS(個人登録①5.14!$K$73:$K$87,個人登録②5.14!$J$34,個人登録①5.14!$U$73:$U$87,個人登録②5.14!N$35)</f>
        <v>0</v>
      </c>
      <c r="O39" s="214">
        <f>COUNTIFS(個人登録①5.14!$K$73:$K$87,個人登録②5.14!$J$34,個人登録①5.14!$U$73:$U$87,個人登録②5.14!O$35)</f>
        <v>0</v>
      </c>
      <c r="P39" s="214"/>
      <c r="Q39" s="214"/>
      <c r="R39" s="214">
        <f>COUNTIFS(個人登録①5.14!$K$73:$K$87,個人登録②5.14!$Q$34,個人登録①5.14!$U$73:$U$87,個人登録②5.14!R$35)</f>
        <v>0</v>
      </c>
      <c r="S39" s="214">
        <f>COUNTIFS(個人登録①5.14!$K$73:$K$87,個人登録②5.14!$Q$34,個人登録①5.14!$U$73:$U$87,個人登録②5.14!S$35)</f>
        <v>0</v>
      </c>
      <c r="T39" s="214">
        <f>COUNTIFS(個人登録①5.14!$K$73:$K$87,個人登録②5.14!$Q$34,個人登録①5.14!$U$73:$U$87,個人登録②5.14!T$35)</f>
        <v>0</v>
      </c>
      <c r="U39" s="214">
        <f>COUNTIFS(個人登録①5.14!$K$73:$K$87,個人登録②5.14!$Q$34,個人登録①5.14!$U$73:$U$87,個人登録②5.14!U$35)</f>
        <v>0</v>
      </c>
      <c r="V39" s="214">
        <f>COUNTIFS(個人登録①5.14!$K$73:$K$87,個人登録②5.14!$Q$34,個人登録①5.14!$U$73:$U$87,個人登録②5.14!V$35)</f>
        <v>0</v>
      </c>
      <c r="W39" s="214"/>
    </row>
  </sheetData>
  <sheetProtection password="F282" sheet="1" objects="1" scenarios="1"/>
  <mergeCells count="70">
    <mergeCell ref="I38:J38"/>
    <mergeCell ref="I39:J39"/>
    <mergeCell ref="J34:O34"/>
    <mergeCell ref="Q34:V34"/>
    <mergeCell ref="I36:J36"/>
    <mergeCell ref="Z36:AF36"/>
    <mergeCell ref="AH36:AL36"/>
    <mergeCell ref="I37:J37"/>
    <mergeCell ref="B28:E33"/>
    <mergeCell ref="H28:R28"/>
    <mergeCell ref="AF28:AG28"/>
    <mergeCell ref="AI28:AJ28"/>
    <mergeCell ref="AL28:AM28"/>
    <mergeCell ref="K29:S29"/>
    <mergeCell ref="P30:R30"/>
    <mergeCell ref="U31:AJ31"/>
    <mergeCell ref="Z32:AJ32"/>
    <mergeCell ref="Z33:AJ33"/>
    <mergeCell ref="B21:E26"/>
    <mergeCell ref="H21:R21"/>
    <mergeCell ref="AF21:AG21"/>
    <mergeCell ref="AI21:AJ21"/>
    <mergeCell ref="AL21:AM21"/>
    <mergeCell ref="K22:S22"/>
    <mergeCell ref="P23:R23"/>
    <mergeCell ref="U24:AJ24"/>
    <mergeCell ref="Z25:AJ25"/>
    <mergeCell ref="Z26:AJ26"/>
    <mergeCell ref="H14:M14"/>
    <mergeCell ref="N14:AH14"/>
    <mergeCell ref="J16:N16"/>
    <mergeCell ref="Z16:AE16"/>
    <mergeCell ref="J18:N18"/>
    <mergeCell ref="Z18:AE18"/>
    <mergeCell ref="AI13:AN13"/>
    <mergeCell ref="D12:G12"/>
    <mergeCell ref="H12:M12"/>
    <mergeCell ref="N12:T12"/>
    <mergeCell ref="U12:AA12"/>
    <mergeCell ref="AB12:AH12"/>
    <mergeCell ref="AI12:AN12"/>
    <mergeCell ref="D13:G13"/>
    <mergeCell ref="H13:M13"/>
    <mergeCell ref="N13:T13"/>
    <mergeCell ref="U13:AA13"/>
    <mergeCell ref="AB13:AH13"/>
    <mergeCell ref="AI11:AN11"/>
    <mergeCell ref="D10:G10"/>
    <mergeCell ref="H10:M10"/>
    <mergeCell ref="N10:T10"/>
    <mergeCell ref="U10:AA10"/>
    <mergeCell ref="AB10:AH10"/>
    <mergeCell ref="AI10:AN10"/>
    <mergeCell ref="D11:G11"/>
    <mergeCell ref="H11:M11"/>
    <mergeCell ref="N11:T11"/>
    <mergeCell ref="U11:AA11"/>
    <mergeCell ref="AB11:AH11"/>
    <mergeCell ref="AI1:AO1"/>
    <mergeCell ref="K8:AC8"/>
    <mergeCell ref="D1:I1"/>
    <mergeCell ref="N1:P1"/>
    <mergeCell ref="Q1:R1"/>
    <mergeCell ref="T1:U1"/>
    <mergeCell ref="Z1:AH1"/>
    <mergeCell ref="D2:F2"/>
    <mergeCell ref="H2:J2"/>
    <mergeCell ref="H4:I4"/>
    <mergeCell ref="K6:AC6"/>
    <mergeCell ref="K7:AC7"/>
  </mergeCells>
  <phoneticPr fontId="2"/>
  <pageMargins left="0.7" right="0.7" top="0.75" bottom="0.75" header="0.3" footer="0.3"/>
  <pageSetup paperSize="9" scale="90" orientation="portrait" horizontalDpi="4294967293" r:id="rId1"/>
  <rowBreaks count="1" manualBreakCount="1">
    <brk id="33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3" tint="0.59999389629810485"/>
  </sheetPr>
  <dimension ref="A1:A3"/>
  <sheetViews>
    <sheetView workbookViewId="0"/>
  </sheetViews>
  <sheetFormatPr defaultRowHeight="13.5"/>
  <cols>
    <col min="1" max="16384" width="9" style="38"/>
  </cols>
  <sheetData>
    <row r="1" spans="1:1" ht="24">
      <c r="A1" s="164" t="s">
        <v>3156</v>
      </c>
    </row>
    <row r="2" spans="1:1" ht="24">
      <c r="A2" s="164"/>
    </row>
    <row r="3" spans="1:1" ht="24">
      <c r="A3" s="164" t="s">
        <v>3157</v>
      </c>
    </row>
  </sheetData>
  <phoneticPr fontId="2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</sheetPr>
  <dimension ref="A1:CA49"/>
  <sheetViews>
    <sheetView view="pageBreakPreview" zoomScaleNormal="85" zoomScaleSheetLayoutView="100" workbookViewId="0"/>
  </sheetViews>
  <sheetFormatPr defaultRowHeight="13.5"/>
  <cols>
    <col min="1" max="79" width="2.125" style="194" customWidth="1"/>
    <col min="80" max="256" width="9" style="194"/>
    <col min="257" max="335" width="2.125" style="194" customWidth="1"/>
    <col min="336" max="512" width="9" style="194"/>
    <col min="513" max="591" width="2.125" style="194" customWidth="1"/>
    <col min="592" max="768" width="9" style="194"/>
    <col min="769" max="847" width="2.125" style="194" customWidth="1"/>
    <col min="848" max="1024" width="9" style="194"/>
    <col min="1025" max="1103" width="2.125" style="194" customWidth="1"/>
    <col min="1104" max="1280" width="9" style="194"/>
    <col min="1281" max="1359" width="2.125" style="194" customWidth="1"/>
    <col min="1360" max="1536" width="9" style="194"/>
    <col min="1537" max="1615" width="2.125" style="194" customWidth="1"/>
    <col min="1616" max="1792" width="9" style="194"/>
    <col min="1793" max="1871" width="2.125" style="194" customWidth="1"/>
    <col min="1872" max="2048" width="9" style="194"/>
    <col min="2049" max="2127" width="2.125" style="194" customWidth="1"/>
    <col min="2128" max="2304" width="9" style="194"/>
    <col min="2305" max="2383" width="2.125" style="194" customWidth="1"/>
    <col min="2384" max="2560" width="9" style="194"/>
    <col min="2561" max="2639" width="2.125" style="194" customWidth="1"/>
    <col min="2640" max="2816" width="9" style="194"/>
    <col min="2817" max="2895" width="2.125" style="194" customWidth="1"/>
    <col min="2896" max="3072" width="9" style="194"/>
    <col min="3073" max="3151" width="2.125" style="194" customWidth="1"/>
    <col min="3152" max="3328" width="9" style="194"/>
    <col min="3329" max="3407" width="2.125" style="194" customWidth="1"/>
    <col min="3408" max="3584" width="9" style="194"/>
    <col min="3585" max="3663" width="2.125" style="194" customWidth="1"/>
    <col min="3664" max="3840" width="9" style="194"/>
    <col min="3841" max="3919" width="2.125" style="194" customWidth="1"/>
    <col min="3920" max="4096" width="9" style="194"/>
    <col min="4097" max="4175" width="2.125" style="194" customWidth="1"/>
    <col min="4176" max="4352" width="9" style="194"/>
    <col min="4353" max="4431" width="2.125" style="194" customWidth="1"/>
    <col min="4432" max="4608" width="9" style="194"/>
    <col min="4609" max="4687" width="2.125" style="194" customWidth="1"/>
    <col min="4688" max="4864" width="9" style="194"/>
    <col min="4865" max="4943" width="2.125" style="194" customWidth="1"/>
    <col min="4944" max="5120" width="9" style="194"/>
    <col min="5121" max="5199" width="2.125" style="194" customWidth="1"/>
    <col min="5200" max="5376" width="9" style="194"/>
    <col min="5377" max="5455" width="2.125" style="194" customWidth="1"/>
    <col min="5456" max="5632" width="9" style="194"/>
    <col min="5633" max="5711" width="2.125" style="194" customWidth="1"/>
    <col min="5712" max="5888" width="9" style="194"/>
    <col min="5889" max="5967" width="2.125" style="194" customWidth="1"/>
    <col min="5968" max="6144" width="9" style="194"/>
    <col min="6145" max="6223" width="2.125" style="194" customWidth="1"/>
    <col min="6224" max="6400" width="9" style="194"/>
    <col min="6401" max="6479" width="2.125" style="194" customWidth="1"/>
    <col min="6480" max="6656" width="9" style="194"/>
    <col min="6657" max="6735" width="2.125" style="194" customWidth="1"/>
    <col min="6736" max="6912" width="9" style="194"/>
    <col min="6913" max="6991" width="2.125" style="194" customWidth="1"/>
    <col min="6992" max="7168" width="9" style="194"/>
    <col min="7169" max="7247" width="2.125" style="194" customWidth="1"/>
    <col min="7248" max="7424" width="9" style="194"/>
    <col min="7425" max="7503" width="2.125" style="194" customWidth="1"/>
    <col min="7504" max="7680" width="9" style="194"/>
    <col min="7681" max="7759" width="2.125" style="194" customWidth="1"/>
    <col min="7760" max="7936" width="9" style="194"/>
    <col min="7937" max="8015" width="2.125" style="194" customWidth="1"/>
    <col min="8016" max="8192" width="9" style="194"/>
    <col min="8193" max="8271" width="2.125" style="194" customWidth="1"/>
    <col min="8272" max="8448" width="9" style="194"/>
    <col min="8449" max="8527" width="2.125" style="194" customWidth="1"/>
    <col min="8528" max="8704" width="9" style="194"/>
    <col min="8705" max="8783" width="2.125" style="194" customWidth="1"/>
    <col min="8784" max="8960" width="9" style="194"/>
    <col min="8961" max="9039" width="2.125" style="194" customWidth="1"/>
    <col min="9040" max="9216" width="9" style="194"/>
    <col min="9217" max="9295" width="2.125" style="194" customWidth="1"/>
    <col min="9296" max="9472" width="9" style="194"/>
    <col min="9473" max="9551" width="2.125" style="194" customWidth="1"/>
    <col min="9552" max="9728" width="9" style="194"/>
    <col min="9729" max="9807" width="2.125" style="194" customWidth="1"/>
    <col min="9808" max="9984" width="9" style="194"/>
    <col min="9985" max="10063" width="2.125" style="194" customWidth="1"/>
    <col min="10064" max="10240" width="9" style="194"/>
    <col min="10241" max="10319" width="2.125" style="194" customWidth="1"/>
    <col min="10320" max="10496" width="9" style="194"/>
    <col min="10497" max="10575" width="2.125" style="194" customWidth="1"/>
    <col min="10576" max="10752" width="9" style="194"/>
    <col min="10753" max="10831" width="2.125" style="194" customWidth="1"/>
    <col min="10832" max="11008" width="9" style="194"/>
    <col min="11009" max="11087" width="2.125" style="194" customWidth="1"/>
    <col min="11088" max="11264" width="9" style="194"/>
    <col min="11265" max="11343" width="2.125" style="194" customWidth="1"/>
    <col min="11344" max="11520" width="9" style="194"/>
    <col min="11521" max="11599" width="2.125" style="194" customWidth="1"/>
    <col min="11600" max="11776" width="9" style="194"/>
    <col min="11777" max="11855" width="2.125" style="194" customWidth="1"/>
    <col min="11856" max="12032" width="9" style="194"/>
    <col min="12033" max="12111" width="2.125" style="194" customWidth="1"/>
    <col min="12112" max="12288" width="9" style="194"/>
    <col min="12289" max="12367" width="2.125" style="194" customWidth="1"/>
    <col min="12368" max="12544" width="9" style="194"/>
    <col min="12545" max="12623" width="2.125" style="194" customWidth="1"/>
    <col min="12624" max="12800" width="9" style="194"/>
    <col min="12801" max="12879" width="2.125" style="194" customWidth="1"/>
    <col min="12880" max="13056" width="9" style="194"/>
    <col min="13057" max="13135" width="2.125" style="194" customWidth="1"/>
    <col min="13136" max="13312" width="9" style="194"/>
    <col min="13313" max="13391" width="2.125" style="194" customWidth="1"/>
    <col min="13392" max="13568" width="9" style="194"/>
    <col min="13569" max="13647" width="2.125" style="194" customWidth="1"/>
    <col min="13648" max="13824" width="9" style="194"/>
    <col min="13825" max="13903" width="2.125" style="194" customWidth="1"/>
    <col min="13904" max="14080" width="9" style="194"/>
    <col min="14081" max="14159" width="2.125" style="194" customWidth="1"/>
    <col min="14160" max="14336" width="9" style="194"/>
    <col min="14337" max="14415" width="2.125" style="194" customWidth="1"/>
    <col min="14416" max="14592" width="9" style="194"/>
    <col min="14593" max="14671" width="2.125" style="194" customWidth="1"/>
    <col min="14672" max="14848" width="9" style="194"/>
    <col min="14849" max="14927" width="2.125" style="194" customWidth="1"/>
    <col min="14928" max="15104" width="9" style="194"/>
    <col min="15105" max="15183" width="2.125" style="194" customWidth="1"/>
    <col min="15184" max="15360" width="9" style="194"/>
    <col min="15361" max="15439" width="2.125" style="194" customWidth="1"/>
    <col min="15440" max="15616" width="9" style="194"/>
    <col min="15617" max="15695" width="2.125" style="194" customWidth="1"/>
    <col min="15696" max="15872" width="9" style="194"/>
    <col min="15873" max="15951" width="2.125" style="194" customWidth="1"/>
    <col min="15952" max="16128" width="9" style="194"/>
    <col min="16129" max="16207" width="2.125" style="194" customWidth="1"/>
    <col min="16208" max="16384" width="9" style="194"/>
  </cols>
  <sheetData>
    <row r="1" spans="1:79" ht="15.75" customHeight="1" thickBot="1">
      <c r="A1" s="199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</row>
    <row r="2" spans="1:79" ht="15.75" customHeight="1">
      <c r="A2" s="940" t="s">
        <v>2699</v>
      </c>
      <c r="B2" s="1070"/>
      <c r="C2" s="1070"/>
      <c r="D2" s="1070"/>
      <c r="E2" s="1070"/>
      <c r="F2" s="1070"/>
      <c r="G2" s="1070"/>
      <c r="H2" s="1070"/>
      <c r="I2" s="1070"/>
      <c r="J2" s="1070"/>
      <c r="K2" s="1070"/>
      <c r="L2" s="1070"/>
      <c r="M2" s="1070"/>
      <c r="N2" s="1070"/>
      <c r="O2" s="1070"/>
      <c r="P2" s="1070"/>
      <c r="Q2" s="1070"/>
      <c r="R2" s="1070"/>
      <c r="S2" s="1070"/>
      <c r="T2" s="1070"/>
      <c r="U2" s="1070"/>
      <c r="V2" s="1070"/>
      <c r="W2" s="1070"/>
      <c r="X2" s="1070"/>
      <c r="Y2" s="1070"/>
      <c r="Z2" s="1070"/>
      <c r="AA2" s="1070"/>
      <c r="AB2" s="1070"/>
      <c r="AC2" s="1070"/>
      <c r="AD2" s="1070"/>
      <c r="AE2" s="1070"/>
      <c r="AF2" s="1070"/>
      <c r="AG2" s="1070"/>
      <c r="AH2" s="1070"/>
      <c r="AI2" s="1070"/>
      <c r="AJ2" s="1070"/>
      <c r="AK2" s="1070"/>
      <c r="AL2" s="1070"/>
      <c r="AM2" s="1070"/>
      <c r="AN2" s="1070"/>
      <c r="AO2" s="1070"/>
      <c r="AP2" s="1070"/>
      <c r="AQ2" s="199"/>
      <c r="AU2" s="364" t="s">
        <v>2344</v>
      </c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89"/>
      <c r="BZ2" s="389"/>
      <c r="CA2" s="406"/>
    </row>
    <row r="3" spans="1:79" ht="15.75" customHeight="1">
      <c r="A3" s="1070"/>
      <c r="B3" s="1070"/>
      <c r="C3" s="1070"/>
      <c r="D3" s="1070"/>
      <c r="E3" s="1070"/>
      <c r="F3" s="1070"/>
      <c r="G3" s="1070"/>
      <c r="H3" s="1070"/>
      <c r="I3" s="1070"/>
      <c r="J3" s="1070"/>
      <c r="K3" s="1070"/>
      <c r="L3" s="1070"/>
      <c r="M3" s="1070"/>
      <c r="N3" s="1070"/>
      <c r="O3" s="1070"/>
      <c r="P3" s="1070"/>
      <c r="Q3" s="1070"/>
      <c r="R3" s="1070"/>
      <c r="S3" s="1070"/>
      <c r="T3" s="1070"/>
      <c r="U3" s="1070"/>
      <c r="V3" s="1070"/>
      <c r="W3" s="1070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99"/>
      <c r="AU3" s="366" t="s">
        <v>2348</v>
      </c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7"/>
      <c r="BO3" s="367"/>
      <c r="BP3" s="367"/>
      <c r="BQ3" s="367"/>
      <c r="BR3" s="367"/>
      <c r="BS3" s="367"/>
      <c r="BT3" s="367"/>
      <c r="BU3" s="367"/>
      <c r="BV3" s="367"/>
      <c r="BW3" s="367"/>
      <c r="BX3" s="367"/>
      <c r="BY3" s="323"/>
      <c r="BZ3" s="323"/>
      <c r="CA3" s="410"/>
    </row>
    <row r="4" spans="1:79" ht="28.5" customHeight="1">
      <c r="A4" s="199"/>
      <c r="B4" s="994">
        <v>1</v>
      </c>
      <c r="C4" s="995"/>
      <c r="D4" s="1374" t="s">
        <v>5</v>
      </c>
      <c r="E4" s="1374"/>
      <c r="F4" s="1374"/>
      <c r="G4" s="1374"/>
      <c r="H4" s="1374"/>
      <c r="I4" s="1374"/>
      <c r="J4" s="1374"/>
      <c r="K4" s="1374"/>
      <c r="L4" s="1386">
        <f>基本情報入力!B3</f>
        <v>0</v>
      </c>
      <c r="M4" s="1387"/>
      <c r="N4" s="368" t="s">
        <v>2330</v>
      </c>
      <c r="O4" s="1383">
        <f>基本情報入力!D3</f>
        <v>0</v>
      </c>
      <c r="P4" s="1384"/>
      <c r="Q4" s="369"/>
      <c r="R4" s="994" t="s">
        <v>1907</v>
      </c>
      <c r="S4" s="994"/>
      <c r="T4" s="994"/>
      <c r="U4" s="994"/>
      <c r="V4" s="1386" t="str">
        <f>基本情報入力!$B$5</f>
        <v/>
      </c>
      <c r="W4" s="1388"/>
      <c r="X4" s="1388"/>
      <c r="Y4" s="1388"/>
      <c r="Z4" s="1388"/>
      <c r="AA4" s="1388"/>
      <c r="AB4" s="1388"/>
      <c r="AC4" s="1388"/>
      <c r="AD4" s="1388"/>
      <c r="AE4" s="1388"/>
      <c r="AF4" s="1388"/>
      <c r="AG4" s="1388"/>
      <c r="AH4" s="1388"/>
      <c r="AI4" s="1388"/>
      <c r="AJ4" s="1388"/>
      <c r="AK4" s="1388"/>
      <c r="AL4" s="1388"/>
      <c r="AM4" s="1388"/>
      <c r="AN4" s="1388"/>
      <c r="AO4" s="1388"/>
      <c r="AP4" s="1389"/>
      <c r="AQ4" s="199"/>
      <c r="AU4" s="366" t="s">
        <v>2345</v>
      </c>
      <c r="AV4" s="367"/>
      <c r="AW4" s="367"/>
      <c r="AX4" s="367"/>
      <c r="AY4" s="367"/>
      <c r="AZ4" s="367"/>
      <c r="BA4" s="367"/>
      <c r="BB4" s="367"/>
      <c r="BC4" s="367"/>
      <c r="BD4" s="367"/>
      <c r="BE4" s="367"/>
      <c r="BF4" s="367"/>
      <c r="BG4" s="367"/>
      <c r="BH4" s="367"/>
      <c r="BI4" s="367"/>
      <c r="BJ4" s="367"/>
      <c r="BK4" s="367"/>
      <c r="BL4" s="367"/>
      <c r="BM4" s="367"/>
      <c r="BN4" s="367"/>
      <c r="BO4" s="367"/>
      <c r="BP4" s="367"/>
      <c r="BQ4" s="367"/>
      <c r="BR4" s="367"/>
      <c r="BS4" s="367"/>
      <c r="BT4" s="367"/>
      <c r="BU4" s="367"/>
      <c r="BV4" s="367"/>
      <c r="BW4" s="367"/>
      <c r="BX4" s="367"/>
      <c r="BY4" s="323"/>
      <c r="BZ4" s="323"/>
      <c r="CA4" s="410"/>
    </row>
    <row r="5" spans="1:79" ht="28.5" customHeight="1">
      <c r="A5" s="199"/>
      <c r="B5" s="994">
        <v>2</v>
      </c>
      <c r="C5" s="995"/>
      <c r="D5" s="1374" t="s">
        <v>1910</v>
      </c>
      <c r="E5" s="1374"/>
      <c r="F5" s="1374"/>
      <c r="G5" s="1374"/>
      <c r="H5" s="1374"/>
      <c r="I5" s="1374"/>
      <c r="J5" s="1374"/>
      <c r="K5" s="1374"/>
      <c r="L5" s="1021" t="s">
        <v>2338</v>
      </c>
      <c r="M5" s="1022"/>
      <c r="N5" s="1189" t="str">
        <f>基本情報入力!H6</f>
        <v/>
      </c>
      <c r="O5" s="1189"/>
      <c r="P5" s="1189"/>
      <c r="Q5" s="1189"/>
      <c r="R5" s="1189"/>
      <c r="S5" s="1189"/>
      <c r="T5" s="370"/>
      <c r="U5" s="370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90"/>
      <c r="AQ5" s="199"/>
      <c r="AU5" s="366" t="s">
        <v>2346</v>
      </c>
      <c r="AV5" s="367"/>
      <c r="AW5" s="367"/>
      <c r="AX5" s="367"/>
      <c r="AY5" s="367"/>
      <c r="AZ5" s="367"/>
      <c r="BA5" s="367"/>
      <c r="BB5" s="367"/>
      <c r="BC5" s="367"/>
      <c r="BD5" s="367"/>
      <c r="BE5" s="367"/>
      <c r="BF5" s="367"/>
      <c r="BG5" s="367"/>
      <c r="BH5" s="367"/>
      <c r="BI5" s="367"/>
      <c r="BJ5" s="367"/>
      <c r="BK5" s="367"/>
      <c r="BL5" s="367"/>
      <c r="BM5" s="367"/>
      <c r="BN5" s="367"/>
      <c r="BO5" s="367"/>
      <c r="BP5" s="367"/>
      <c r="BQ5" s="367"/>
      <c r="BR5" s="367"/>
      <c r="BS5" s="367"/>
      <c r="BT5" s="367"/>
      <c r="BU5" s="367"/>
      <c r="BV5" s="367"/>
      <c r="BW5" s="367"/>
      <c r="BX5" s="367"/>
      <c r="BY5" s="323"/>
      <c r="BZ5" s="323"/>
      <c r="CA5" s="410"/>
    </row>
    <row r="6" spans="1:79" ht="28.5" customHeight="1" thickBot="1">
      <c r="A6" s="199"/>
      <c r="B6" s="995"/>
      <c r="C6" s="995"/>
      <c r="D6" s="1374"/>
      <c r="E6" s="1374"/>
      <c r="F6" s="1374"/>
      <c r="G6" s="1374"/>
      <c r="H6" s="1374"/>
      <c r="I6" s="1374"/>
      <c r="J6" s="1374"/>
      <c r="K6" s="1374"/>
      <c r="L6" s="258"/>
      <c r="M6" s="1064" t="str">
        <f>基本情報入力!B6</f>
        <v/>
      </c>
      <c r="N6" s="1064"/>
      <c r="O6" s="1064"/>
      <c r="P6" s="1064"/>
      <c r="Q6" s="1064"/>
      <c r="R6" s="1064"/>
      <c r="S6" s="1064"/>
      <c r="T6" s="1064"/>
      <c r="U6" s="1064"/>
      <c r="V6" s="1064"/>
      <c r="W6" s="1064"/>
      <c r="X6" s="1064"/>
      <c r="Y6" s="1064"/>
      <c r="Z6" s="1064"/>
      <c r="AA6" s="1064"/>
      <c r="AB6" s="1064"/>
      <c r="AC6" s="1064"/>
      <c r="AD6" s="1064"/>
      <c r="AE6" s="1064"/>
      <c r="AF6" s="1064"/>
      <c r="AG6" s="1064"/>
      <c r="AH6" s="1064"/>
      <c r="AI6" s="1064"/>
      <c r="AJ6" s="1064"/>
      <c r="AK6" s="1064"/>
      <c r="AL6" s="1064"/>
      <c r="AM6" s="1064"/>
      <c r="AN6" s="1064"/>
      <c r="AO6" s="1064"/>
      <c r="AP6" s="291"/>
      <c r="AQ6" s="199"/>
      <c r="AU6" s="371" t="s">
        <v>2347</v>
      </c>
      <c r="AV6" s="372"/>
      <c r="AW6" s="372"/>
      <c r="AX6" s="372"/>
      <c r="AY6" s="372"/>
      <c r="AZ6" s="372"/>
      <c r="BA6" s="372"/>
      <c r="BB6" s="372"/>
      <c r="BC6" s="372"/>
      <c r="BD6" s="372"/>
      <c r="BE6" s="372"/>
      <c r="BF6" s="372"/>
      <c r="BG6" s="372"/>
      <c r="BH6" s="372"/>
      <c r="BI6" s="372"/>
      <c r="BJ6" s="372"/>
      <c r="BK6" s="372"/>
      <c r="BL6" s="372"/>
      <c r="BM6" s="372"/>
      <c r="BN6" s="372"/>
      <c r="BO6" s="372"/>
      <c r="BP6" s="372"/>
      <c r="BQ6" s="372"/>
      <c r="BR6" s="372"/>
      <c r="BS6" s="372"/>
      <c r="BT6" s="372"/>
      <c r="BU6" s="372"/>
      <c r="BV6" s="372"/>
      <c r="BW6" s="372"/>
      <c r="BX6" s="372"/>
      <c r="BY6" s="393"/>
      <c r="BZ6" s="393"/>
      <c r="CA6" s="411"/>
    </row>
    <row r="7" spans="1:79" ht="28.5" customHeight="1">
      <c r="A7" s="199"/>
      <c r="B7" s="994">
        <v>3</v>
      </c>
      <c r="C7" s="995"/>
      <c r="D7" s="1374" t="s">
        <v>2314</v>
      </c>
      <c r="E7" s="1374"/>
      <c r="F7" s="1374"/>
      <c r="G7" s="1374"/>
      <c r="H7" s="1374"/>
      <c r="I7" s="1374"/>
      <c r="J7" s="1374"/>
      <c r="K7" s="1374"/>
      <c r="L7" s="303"/>
      <c r="M7" s="196"/>
      <c r="N7" s="196"/>
      <c r="O7" s="196"/>
      <c r="P7" s="373">
        <f>基本情報入力!B7</f>
        <v>0</v>
      </c>
      <c r="Q7" s="374"/>
      <c r="R7" s="374"/>
      <c r="S7" s="374"/>
      <c r="T7" s="374"/>
      <c r="U7" s="373">
        <f>基本情報入力!C7</f>
        <v>0</v>
      </c>
      <c r="V7" s="374"/>
      <c r="W7" s="374"/>
      <c r="X7" s="374"/>
      <c r="Y7" s="373">
        <f>基本情報入力!D7</f>
        <v>0</v>
      </c>
      <c r="Z7" s="374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7"/>
      <c r="AQ7" s="199"/>
    </row>
    <row r="8" spans="1:79" ht="28.5" customHeight="1">
      <c r="A8" s="199"/>
      <c r="B8" s="995"/>
      <c r="C8" s="995"/>
      <c r="D8" s="1374" t="s">
        <v>2315</v>
      </c>
      <c r="E8" s="1374"/>
      <c r="F8" s="1374"/>
      <c r="G8" s="1374"/>
      <c r="H8" s="1374"/>
      <c r="I8" s="1374"/>
      <c r="J8" s="1374"/>
      <c r="K8" s="1374"/>
      <c r="L8" s="303"/>
      <c r="M8" s="196"/>
      <c r="N8" s="196"/>
      <c r="O8" s="196"/>
      <c r="P8" s="373">
        <f>基本情報入力!G7</f>
        <v>0</v>
      </c>
      <c r="Q8" s="196"/>
      <c r="R8" s="196"/>
      <c r="S8" s="196"/>
      <c r="T8" s="196"/>
      <c r="U8" s="373">
        <f>基本情報入力!H7</f>
        <v>0</v>
      </c>
      <c r="V8" s="374"/>
      <c r="W8" s="374"/>
      <c r="X8" s="374"/>
      <c r="Y8" s="373">
        <f>基本情報入力!I7</f>
        <v>0</v>
      </c>
      <c r="Z8" s="374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7"/>
      <c r="AQ8" s="199"/>
    </row>
    <row r="9" spans="1:79" ht="28.5" customHeight="1">
      <c r="A9" s="199"/>
      <c r="B9" s="994">
        <v>4</v>
      </c>
      <c r="C9" s="995"/>
      <c r="D9" s="1374" t="s">
        <v>1982</v>
      </c>
      <c r="E9" s="1374"/>
      <c r="F9" s="1374"/>
      <c r="G9" s="1374"/>
      <c r="H9" s="1374"/>
      <c r="I9" s="1374"/>
      <c r="J9" s="1374"/>
      <c r="K9" s="1374"/>
      <c r="L9" s="303"/>
      <c r="M9" s="196"/>
      <c r="N9" s="1053">
        <f>基本情報入力!B12</f>
        <v>0</v>
      </c>
      <c r="O9" s="1053"/>
      <c r="P9" s="1053"/>
      <c r="Q9" s="1053"/>
      <c r="R9" s="1053"/>
      <c r="S9" s="1053"/>
      <c r="T9" s="1053"/>
      <c r="U9" s="1053"/>
      <c r="V9" s="1053"/>
      <c r="W9" s="1053"/>
      <c r="X9" s="1053"/>
      <c r="Y9" s="1053"/>
      <c r="Z9" s="1053"/>
      <c r="AA9" s="1053"/>
      <c r="AB9" s="196"/>
      <c r="AC9" s="196"/>
      <c r="AD9" s="196"/>
      <c r="AE9" s="1390" t="s">
        <v>13</v>
      </c>
      <c r="AF9" s="1390"/>
      <c r="AG9" s="196"/>
      <c r="AH9" s="196"/>
      <c r="AI9" s="196"/>
      <c r="AJ9" s="196"/>
      <c r="AK9" s="196"/>
      <c r="AL9" s="196"/>
      <c r="AM9" s="196"/>
      <c r="AN9" s="196"/>
      <c r="AO9" s="196"/>
      <c r="AP9" s="197"/>
      <c r="AQ9" s="199"/>
    </row>
    <row r="10" spans="1:79" ht="28.5" customHeight="1">
      <c r="A10" s="199"/>
      <c r="B10" s="994">
        <v>5</v>
      </c>
      <c r="C10" s="995"/>
      <c r="D10" s="1374" t="s">
        <v>2316</v>
      </c>
      <c r="E10" s="1374"/>
      <c r="F10" s="1374"/>
      <c r="G10" s="1374"/>
      <c r="H10" s="1374"/>
      <c r="I10" s="1374"/>
      <c r="J10" s="1374"/>
      <c r="K10" s="1374"/>
      <c r="L10" s="309"/>
      <c r="M10" s="1221">
        <f>基本情報入力!J15</f>
        <v>0</v>
      </c>
      <c r="N10" s="1221"/>
      <c r="O10" s="1221"/>
      <c r="P10" s="1221"/>
      <c r="Q10" s="1221"/>
      <c r="R10" s="1221"/>
      <c r="S10" s="1221"/>
      <c r="T10" s="1221"/>
      <c r="U10" s="1221"/>
      <c r="V10" s="1221"/>
      <c r="W10" s="1221"/>
      <c r="X10" s="1221"/>
      <c r="Y10" s="1221"/>
      <c r="Z10" s="1221"/>
      <c r="AA10" s="1221"/>
      <c r="AB10" s="1221"/>
      <c r="AC10" s="1221"/>
      <c r="AD10" s="1221"/>
      <c r="AE10" s="1221"/>
      <c r="AF10" s="1221"/>
      <c r="AG10" s="1221"/>
      <c r="AH10" s="1221"/>
      <c r="AI10" s="1221"/>
      <c r="AJ10" s="1221"/>
      <c r="AK10" s="1221"/>
      <c r="AL10" s="1221"/>
      <c r="AM10" s="289"/>
      <c r="AN10" s="289"/>
      <c r="AO10" s="289"/>
      <c r="AP10" s="290"/>
      <c r="AQ10" s="199"/>
    </row>
    <row r="11" spans="1:79" ht="28.5" customHeight="1">
      <c r="A11" s="199"/>
      <c r="B11" s="995"/>
      <c r="C11" s="995"/>
      <c r="D11" s="1379"/>
      <c r="E11" s="1379"/>
      <c r="F11" s="1379"/>
      <c r="G11" s="1379"/>
      <c r="H11" s="1379"/>
      <c r="I11" s="1379"/>
      <c r="J11" s="1379"/>
      <c r="K11" s="1379"/>
      <c r="L11" s="909" t="s">
        <v>2331</v>
      </c>
      <c r="M11" s="1067"/>
      <c r="N11" s="1067"/>
      <c r="O11" s="1067"/>
      <c r="P11" s="1067"/>
      <c r="Q11" s="1067"/>
      <c r="R11" s="1067"/>
      <c r="S11" s="1067"/>
      <c r="T11" s="1067"/>
      <c r="U11" s="1067"/>
      <c r="V11" s="1067"/>
      <c r="W11" s="1067"/>
      <c r="X11" s="1067"/>
      <c r="Y11" s="1067"/>
      <c r="Z11" s="1067"/>
      <c r="AA11" s="1067"/>
      <c r="AB11" s="1067"/>
      <c r="AC11" s="375"/>
      <c r="AD11" s="375"/>
      <c r="AE11" s="375"/>
      <c r="AF11" s="375" t="s">
        <v>2332</v>
      </c>
      <c r="AG11" s="375"/>
      <c r="AH11" s="375"/>
      <c r="AI11" s="375"/>
      <c r="AJ11" s="375"/>
      <c r="AK11" s="375" t="s">
        <v>2332</v>
      </c>
      <c r="AL11" s="375"/>
      <c r="AM11" s="375"/>
      <c r="AN11" s="375"/>
      <c r="AO11" s="375"/>
      <c r="AP11" s="376"/>
      <c r="AQ11" s="199"/>
    </row>
    <row r="12" spans="1:79" ht="28.5" customHeight="1">
      <c r="A12" s="199"/>
      <c r="B12" s="994">
        <v>6</v>
      </c>
      <c r="C12" s="995"/>
      <c r="D12" s="1375" t="s">
        <v>2317</v>
      </c>
      <c r="E12" s="1375"/>
      <c r="F12" s="1375"/>
      <c r="G12" s="1375"/>
      <c r="H12" s="1375"/>
      <c r="I12" s="1375"/>
      <c r="J12" s="1375"/>
      <c r="K12" s="1375"/>
      <c r="L12" s="309"/>
      <c r="M12" s="289" t="s">
        <v>2318</v>
      </c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90"/>
      <c r="AQ12" s="199"/>
    </row>
    <row r="13" spans="1:79" ht="28.5" customHeight="1">
      <c r="A13" s="199"/>
      <c r="B13" s="995"/>
      <c r="C13" s="995"/>
      <c r="D13" s="1382" t="s">
        <v>2319</v>
      </c>
      <c r="E13" s="1382"/>
      <c r="F13" s="1382"/>
      <c r="G13" s="1382"/>
      <c r="H13" s="1382"/>
      <c r="I13" s="1382"/>
      <c r="J13" s="1382"/>
      <c r="K13" s="1382"/>
      <c r="L13" s="306"/>
      <c r="M13" s="263" t="s">
        <v>2320</v>
      </c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263"/>
      <c r="AP13" s="273"/>
      <c r="AQ13" s="199"/>
    </row>
    <row r="14" spans="1:79" ht="28.5" customHeight="1">
      <c r="A14" s="199"/>
      <c r="B14" s="995"/>
      <c r="C14" s="995"/>
      <c r="D14" s="1374"/>
      <c r="E14" s="1374"/>
      <c r="F14" s="1374"/>
      <c r="G14" s="1374"/>
      <c r="H14" s="1374"/>
      <c r="I14" s="1374"/>
      <c r="J14" s="1374"/>
      <c r="K14" s="1374"/>
      <c r="L14" s="309" t="s">
        <v>2321</v>
      </c>
      <c r="M14" s="289"/>
      <c r="N14" s="289"/>
      <c r="O14" s="289"/>
      <c r="P14" s="289"/>
      <c r="Q14" s="289"/>
      <c r="R14" s="289"/>
      <c r="S14" s="289"/>
      <c r="T14" s="289" t="s">
        <v>2697</v>
      </c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90"/>
      <c r="AQ14" s="199"/>
    </row>
    <row r="15" spans="1:79" ht="28.5" customHeight="1">
      <c r="A15" s="199"/>
      <c r="B15" s="995"/>
      <c r="C15" s="995"/>
      <c r="D15" s="1374"/>
      <c r="E15" s="1374"/>
      <c r="F15" s="1374"/>
      <c r="G15" s="1374"/>
      <c r="H15" s="1374"/>
      <c r="I15" s="1374"/>
      <c r="J15" s="1374"/>
      <c r="K15" s="1374"/>
      <c r="L15" s="377"/>
      <c r="M15" s="1371" t="s">
        <v>2694</v>
      </c>
      <c r="N15" s="1371"/>
      <c r="O15" s="1371"/>
      <c r="P15" s="378" t="s">
        <v>2695</v>
      </c>
      <c r="Q15" s="1371"/>
      <c r="R15" s="1371"/>
      <c r="S15" s="1371"/>
      <c r="T15" s="378" t="s">
        <v>2696</v>
      </c>
      <c r="U15" s="1371" t="s">
        <v>2693</v>
      </c>
      <c r="V15" s="1371"/>
      <c r="W15" s="1371"/>
      <c r="X15" s="1371"/>
      <c r="Y15" s="378"/>
      <c r="Z15" s="1371" t="s">
        <v>32</v>
      </c>
      <c r="AA15" s="1371"/>
      <c r="AB15" s="1371"/>
      <c r="AC15" s="378"/>
      <c r="AD15" s="1371" t="s">
        <v>2695</v>
      </c>
      <c r="AE15" s="1371"/>
      <c r="AF15" s="1371"/>
      <c r="AG15" s="1371"/>
      <c r="AH15" s="1371"/>
      <c r="AI15" s="378" t="s">
        <v>2696</v>
      </c>
      <c r="AJ15" s="1371" t="s">
        <v>2335</v>
      </c>
      <c r="AK15" s="1371"/>
      <c r="AL15" s="378"/>
      <c r="AM15" s="379"/>
      <c r="AN15" s="379"/>
      <c r="AO15" s="379"/>
      <c r="AP15" s="380"/>
      <c r="AQ15" s="199"/>
    </row>
    <row r="16" spans="1:79" ht="28.5" customHeight="1">
      <c r="A16" s="199"/>
      <c r="B16" s="995"/>
      <c r="C16" s="995"/>
      <c r="D16" s="1374"/>
      <c r="E16" s="1374"/>
      <c r="F16" s="1374"/>
      <c r="G16" s="1374"/>
      <c r="H16" s="1374"/>
      <c r="I16" s="1374"/>
      <c r="J16" s="1374"/>
      <c r="K16" s="1374"/>
      <c r="L16" s="1372" t="s">
        <v>2336</v>
      </c>
      <c r="M16" s="1373"/>
      <c r="N16" s="1373"/>
      <c r="O16" s="1373"/>
      <c r="P16" s="1373"/>
      <c r="Q16" s="1373"/>
      <c r="R16" s="1373"/>
      <c r="S16" s="1373"/>
      <c r="T16" s="1373"/>
      <c r="U16" s="1373"/>
      <c r="V16" s="1373"/>
      <c r="W16" s="1373"/>
      <c r="X16" s="379" t="s">
        <v>2333</v>
      </c>
      <c r="Y16" s="1088"/>
      <c r="Z16" s="1088"/>
      <c r="AA16" s="379" t="s">
        <v>2334</v>
      </c>
      <c r="AB16" s="1088" t="s">
        <v>2335</v>
      </c>
      <c r="AC16" s="1088"/>
      <c r="AD16" s="1088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73"/>
      <c r="AQ16" s="199"/>
    </row>
    <row r="17" spans="1:43" ht="28.5" customHeight="1">
      <c r="A17" s="199"/>
      <c r="B17" s="995"/>
      <c r="C17" s="995"/>
      <c r="D17" s="1374"/>
      <c r="E17" s="1374"/>
      <c r="F17" s="1374"/>
      <c r="G17" s="1374"/>
      <c r="H17" s="1374"/>
      <c r="I17" s="1374"/>
      <c r="J17" s="1374"/>
      <c r="K17" s="1374"/>
      <c r="L17" s="309" t="s">
        <v>2337</v>
      </c>
      <c r="M17" s="289"/>
      <c r="N17" s="289"/>
      <c r="O17" s="289"/>
      <c r="P17" s="289"/>
      <c r="Q17" s="289"/>
      <c r="R17" s="289"/>
      <c r="S17" s="289"/>
      <c r="T17" s="289" t="s">
        <v>2697</v>
      </c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289"/>
      <c r="AJ17" s="289"/>
      <c r="AK17" s="289"/>
      <c r="AL17" s="289"/>
      <c r="AM17" s="289"/>
      <c r="AN17" s="289"/>
      <c r="AO17" s="289"/>
      <c r="AP17" s="290"/>
      <c r="AQ17" s="199"/>
    </row>
    <row r="18" spans="1:43" ht="28.5" customHeight="1">
      <c r="A18" s="199"/>
      <c r="B18" s="995"/>
      <c r="C18" s="995"/>
      <c r="D18" s="1374"/>
      <c r="E18" s="1374"/>
      <c r="F18" s="1374"/>
      <c r="G18" s="1374"/>
      <c r="H18" s="1374"/>
      <c r="I18" s="1374"/>
      <c r="J18" s="1374"/>
      <c r="K18" s="1374"/>
      <c r="L18" s="377"/>
      <c r="M18" s="1371" t="s">
        <v>2694</v>
      </c>
      <c r="N18" s="1371"/>
      <c r="O18" s="1371"/>
      <c r="P18" s="378" t="s">
        <v>2695</v>
      </c>
      <c r="Q18" s="1371"/>
      <c r="R18" s="1371"/>
      <c r="S18" s="1371"/>
      <c r="T18" s="378" t="s">
        <v>2696</v>
      </c>
      <c r="U18" s="1371" t="s">
        <v>2693</v>
      </c>
      <c r="V18" s="1371"/>
      <c r="W18" s="1371"/>
      <c r="X18" s="1371"/>
      <c r="Y18" s="378"/>
      <c r="Z18" s="1371" t="s">
        <v>32</v>
      </c>
      <c r="AA18" s="1371"/>
      <c r="AB18" s="1371"/>
      <c r="AC18" s="378"/>
      <c r="AD18" s="1371" t="s">
        <v>2695</v>
      </c>
      <c r="AE18" s="1371"/>
      <c r="AF18" s="1371"/>
      <c r="AG18" s="1371"/>
      <c r="AH18" s="1371"/>
      <c r="AI18" s="378" t="s">
        <v>2696</v>
      </c>
      <c r="AJ18" s="1371" t="s">
        <v>2335</v>
      </c>
      <c r="AK18" s="1371"/>
      <c r="AL18" s="378"/>
      <c r="AM18" s="379"/>
      <c r="AN18" s="1088"/>
      <c r="AO18" s="1088"/>
      <c r="AP18" s="1087"/>
      <c r="AQ18" s="199"/>
    </row>
    <row r="19" spans="1:43" ht="28.5" customHeight="1">
      <c r="A19" s="199"/>
      <c r="B19" s="995"/>
      <c r="C19" s="995"/>
      <c r="D19" s="1374"/>
      <c r="E19" s="1374"/>
      <c r="F19" s="1374"/>
      <c r="G19" s="1374"/>
      <c r="H19" s="1374"/>
      <c r="I19" s="1374"/>
      <c r="J19" s="1374"/>
      <c r="K19" s="1374"/>
      <c r="L19" s="1372" t="s">
        <v>2336</v>
      </c>
      <c r="M19" s="1373"/>
      <c r="N19" s="1373"/>
      <c r="O19" s="1373"/>
      <c r="P19" s="1373"/>
      <c r="Q19" s="1373"/>
      <c r="R19" s="1373"/>
      <c r="S19" s="1373"/>
      <c r="T19" s="1373"/>
      <c r="U19" s="1373"/>
      <c r="V19" s="1373"/>
      <c r="W19" s="1373"/>
      <c r="X19" s="379" t="s">
        <v>2333</v>
      </c>
      <c r="Y19" s="1088"/>
      <c r="Z19" s="1088"/>
      <c r="AA19" s="379" t="s">
        <v>2334</v>
      </c>
      <c r="AB19" s="1088" t="s">
        <v>2335</v>
      </c>
      <c r="AC19" s="1088"/>
      <c r="AD19" s="1088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73"/>
      <c r="AQ19" s="199"/>
    </row>
    <row r="20" spans="1:43" ht="28.5" customHeight="1">
      <c r="A20" s="199"/>
      <c r="B20" s="994">
        <v>7</v>
      </c>
      <c r="C20" s="995"/>
      <c r="D20" s="1375" t="s">
        <v>2322</v>
      </c>
      <c r="E20" s="1375"/>
      <c r="F20" s="1375"/>
      <c r="G20" s="1375"/>
      <c r="H20" s="1375"/>
      <c r="I20" s="1375"/>
      <c r="J20" s="1375"/>
      <c r="K20" s="1375"/>
      <c r="L20" s="381"/>
      <c r="M20" s="382"/>
      <c r="N20" s="382"/>
      <c r="O20" s="382"/>
      <c r="P20" s="382"/>
      <c r="Q20" s="923" t="s">
        <v>2340</v>
      </c>
      <c r="R20" s="923"/>
      <c r="S20" s="923"/>
      <c r="T20" s="923"/>
      <c r="U20" s="923"/>
      <c r="V20" s="923"/>
      <c r="W20" s="923"/>
      <c r="X20" s="382"/>
      <c r="Y20" s="382"/>
      <c r="Z20" s="382"/>
      <c r="AA20" s="382" t="s">
        <v>2339</v>
      </c>
      <c r="AB20" s="382"/>
      <c r="AC20" s="382"/>
      <c r="AD20" s="923" t="s">
        <v>2341</v>
      </c>
      <c r="AE20" s="923"/>
      <c r="AF20" s="923"/>
      <c r="AG20" s="923"/>
      <c r="AH20" s="923"/>
      <c r="AI20" s="923"/>
      <c r="AJ20" s="923"/>
      <c r="AK20" s="382"/>
      <c r="AL20" s="382"/>
      <c r="AM20" s="382"/>
      <c r="AN20" s="382"/>
      <c r="AO20" s="382"/>
      <c r="AP20" s="383"/>
      <c r="AQ20" s="199"/>
    </row>
    <row r="21" spans="1:43" ht="28.5" customHeight="1">
      <c r="A21" s="199"/>
      <c r="B21" s="995"/>
      <c r="C21" s="995"/>
      <c r="D21" s="1089" t="s">
        <v>2323</v>
      </c>
      <c r="E21" s="1089"/>
      <c r="F21" s="1089"/>
      <c r="G21" s="1089"/>
      <c r="H21" s="1089"/>
      <c r="I21" s="1089"/>
      <c r="J21" s="1089"/>
      <c r="K21" s="1089"/>
      <c r="L21" s="909" t="s">
        <v>2324</v>
      </c>
      <c r="M21" s="912"/>
      <c r="N21" s="912"/>
      <c r="O21" s="912"/>
      <c r="P21" s="912"/>
      <c r="Q21" s="912"/>
      <c r="R21" s="912"/>
      <c r="S21" s="912"/>
      <c r="T21" s="912"/>
      <c r="U21" s="912"/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  <c r="AI21" s="912"/>
      <c r="AJ21" s="912"/>
      <c r="AK21" s="912"/>
      <c r="AL21" s="912"/>
      <c r="AM21" s="912"/>
      <c r="AN21" s="912"/>
      <c r="AO21" s="912"/>
      <c r="AP21" s="911"/>
      <c r="AQ21" s="199"/>
    </row>
    <row r="22" spans="1:43" ht="28.5" customHeight="1">
      <c r="A22" s="199"/>
      <c r="B22" s="994">
        <v>8</v>
      </c>
      <c r="C22" s="995"/>
      <c r="D22" s="1374" t="s">
        <v>2325</v>
      </c>
      <c r="E22" s="1374"/>
      <c r="F22" s="1374"/>
      <c r="G22" s="1374"/>
      <c r="H22" s="1374"/>
      <c r="I22" s="1374"/>
      <c r="J22" s="1374"/>
      <c r="K22" s="1374"/>
      <c r="L22" s="309" t="s">
        <v>2342</v>
      </c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 t="s">
        <v>2333</v>
      </c>
      <c r="Z22" s="289"/>
      <c r="AA22" s="1385"/>
      <c r="AB22" s="1385"/>
      <c r="AC22" s="1385"/>
      <c r="AD22" s="289"/>
      <c r="AE22" s="289" t="s">
        <v>2334</v>
      </c>
      <c r="AF22" s="289"/>
      <c r="AG22" s="289" t="s">
        <v>2343</v>
      </c>
      <c r="AH22" s="289"/>
      <c r="AI22" s="289"/>
      <c r="AJ22" s="289"/>
      <c r="AK22" s="289"/>
      <c r="AL22" s="289"/>
      <c r="AM22" s="289"/>
      <c r="AN22" s="289"/>
      <c r="AO22" s="289"/>
      <c r="AP22" s="290"/>
      <c r="AQ22" s="199"/>
    </row>
    <row r="23" spans="1:43" ht="28.5" customHeight="1">
      <c r="A23" s="199"/>
      <c r="B23" s="995"/>
      <c r="C23" s="995"/>
      <c r="D23" s="1374"/>
      <c r="E23" s="1374"/>
      <c r="F23" s="1374"/>
      <c r="G23" s="1374"/>
      <c r="H23" s="1374"/>
      <c r="I23" s="1374"/>
      <c r="J23" s="1374"/>
      <c r="K23" s="1374"/>
      <c r="L23" s="384" t="s">
        <v>2326</v>
      </c>
      <c r="M23" s="385"/>
      <c r="N23" s="385"/>
      <c r="O23" s="385"/>
      <c r="P23" s="1380"/>
      <c r="Q23" s="1380"/>
      <c r="R23" s="1380"/>
      <c r="S23" s="1380"/>
      <c r="T23" s="1380"/>
      <c r="U23" s="1380"/>
      <c r="V23" s="1380"/>
      <c r="W23" s="1380"/>
      <c r="X23" s="1380"/>
      <c r="Y23" s="1380"/>
      <c r="Z23" s="1380"/>
      <c r="AA23" s="1380"/>
      <c r="AB23" s="1380"/>
      <c r="AC23" s="1380"/>
      <c r="AD23" s="1380"/>
      <c r="AE23" s="1380"/>
      <c r="AF23" s="1380"/>
      <c r="AG23" s="1380"/>
      <c r="AH23" s="1380"/>
      <c r="AI23" s="1380"/>
      <c r="AJ23" s="1380"/>
      <c r="AK23" s="1380"/>
      <c r="AL23" s="1380"/>
      <c r="AM23" s="1380"/>
      <c r="AN23" s="1380"/>
      <c r="AO23" s="1380"/>
      <c r="AP23" s="386"/>
      <c r="AQ23" s="199"/>
    </row>
    <row r="24" spans="1:43" ht="28.5" customHeight="1">
      <c r="A24" s="199"/>
      <c r="B24" s="995"/>
      <c r="C24" s="995"/>
      <c r="D24" s="1374"/>
      <c r="E24" s="1374"/>
      <c r="F24" s="1374"/>
      <c r="G24" s="1374"/>
      <c r="H24" s="1374"/>
      <c r="I24" s="1374"/>
      <c r="J24" s="1374"/>
      <c r="K24" s="1374"/>
      <c r="L24" s="306" t="s">
        <v>2326</v>
      </c>
      <c r="M24" s="263"/>
      <c r="N24" s="263"/>
      <c r="O24" s="263"/>
      <c r="P24" s="1381"/>
      <c r="Q24" s="1381"/>
      <c r="R24" s="1381"/>
      <c r="S24" s="1381"/>
      <c r="T24" s="1381"/>
      <c r="U24" s="1381"/>
      <c r="V24" s="1381"/>
      <c r="W24" s="1381"/>
      <c r="X24" s="1381"/>
      <c r="Y24" s="1381"/>
      <c r="Z24" s="1381"/>
      <c r="AA24" s="1381"/>
      <c r="AB24" s="1381"/>
      <c r="AC24" s="1381"/>
      <c r="AD24" s="1381"/>
      <c r="AE24" s="1381"/>
      <c r="AF24" s="1381"/>
      <c r="AG24" s="1381"/>
      <c r="AH24" s="1381"/>
      <c r="AI24" s="1381"/>
      <c r="AJ24" s="1381"/>
      <c r="AK24" s="1381"/>
      <c r="AL24" s="1381"/>
      <c r="AM24" s="1381"/>
      <c r="AN24" s="1381"/>
      <c r="AO24" s="1381"/>
      <c r="AP24" s="273"/>
      <c r="AQ24" s="199"/>
    </row>
    <row r="25" spans="1:43" ht="100.5" customHeight="1">
      <c r="A25" s="199"/>
      <c r="B25" s="994">
        <v>9</v>
      </c>
      <c r="C25" s="995"/>
      <c r="D25" s="1374" t="s">
        <v>2327</v>
      </c>
      <c r="E25" s="1374"/>
      <c r="F25" s="1374"/>
      <c r="G25" s="1374"/>
      <c r="H25" s="1374"/>
      <c r="I25" s="1374"/>
      <c r="J25" s="1374"/>
      <c r="K25" s="1374"/>
      <c r="L25" s="1376"/>
      <c r="M25" s="1377"/>
      <c r="N25" s="1377"/>
      <c r="O25" s="1377"/>
      <c r="P25" s="1377"/>
      <c r="Q25" s="1377"/>
      <c r="R25" s="1377"/>
      <c r="S25" s="1377"/>
      <c r="T25" s="1377"/>
      <c r="U25" s="1377"/>
      <c r="V25" s="1377"/>
      <c r="W25" s="1377"/>
      <c r="X25" s="1377"/>
      <c r="Y25" s="1377"/>
      <c r="Z25" s="1377"/>
      <c r="AA25" s="1377"/>
      <c r="AB25" s="1377"/>
      <c r="AC25" s="1377"/>
      <c r="AD25" s="1377"/>
      <c r="AE25" s="1377"/>
      <c r="AF25" s="1377"/>
      <c r="AG25" s="1377"/>
      <c r="AH25" s="1377"/>
      <c r="AI25" s="1377"/>
      <c r="AJ25" s="1377"/>
      <c r="AK25" s="1377"/>
      <c r="AL25" s="1377"/>
      <c r="AM25" s="1377"/>
      <c r="AN25" s="1377"/>
      <c r="AO25" s="1377"/>
      <c r="AP25" s="1378"/>
      <c r="AQ25" s="199"/>
    </row>
    <row r="26" spans="1:43" ht="18.75" customHeight="1">
      <c r="A26" s="199"/>
      <c r="B26" s="199"/>
      <c r="C26" s="199" t="s">
        <v>2328</v>
      </c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</row>
    <row r="27" spans="1:43" ht="18.75" customHeight="1">
      <c r="A27" s="199"/>
      <c r="B27" s="199"/>
      <c r="C27" s="199" t="s">
        <v>2329</v>
      </c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</row>
    <row r="28" spans="1:43" ht="18.75" customHeight="1"/>
    <row r="29" spans="1:43" ht="18.75" customHeight="1"/>
    <row r="30" spans="1:43" ht="18.75" customHeight="1"/>
    <row r="31" spans="1:43" ht="18.75" customHeight="1"/>
    <row r="32" spans="1:4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</sheetData>
  <sheetProtection password="F282" sheet="1" objects="1" scenarios="1"/>
  <mergeCells count="65">
    <mergeCell ref="O4:P4"/>
    <mergeCell ref="AA22:AC22"/>
    <mergeCell ref="L4:M4"/>
    <mergeCell ref="A2:AP3"/>
    <mergeCell ref="B4:C4"/>
    <mergeCell ref="D4:K4"/>
    <mergeCell ref="R4:U4"/>
    <mergeCell ref="V4:AP4"/>
    <mergeCell ref="B5:C6"/>
    <mergeCell ref="D5:K6"/>
    <mergeCell ref="B7:C8"/>
    <mergeCell ref="D7:K7"/>
    <mergeCell ref="D8:K8"/>
    <mergeCell ref="B9:C9"/>
    <mergeCell ref="D9:K9"/>
    <mergeCell ref="AE9:AF9"/>
    <mergeCell ref="B10:C11"/>
    <mergeCell ref="D10:K11"/>
    <mergeCell ref="D22:K24"/>
    <mergeCell ref="P23:AO23"/>
    <mergeCell ref="P24:AO24"/>
    <mergeCell ref="B12:C19"/>
    <mergeCell ref="D12:K12"/>
    <mergeCell ref="D13:K13"/>
    <mergeCell ref="D14:K16"/>
    <mergeCell ref="D17:K19"/>
    <mergeCell ref="W15:X15"/>
    <mergeCell ref="Z15:AB15"/>
    <mergeCell ref="AD15:AE15"/>
    <mergeCell ref="L16:W16"/>
    <mergeCell ref="Z18:AB18"/>
    <mergeCell ref="AJ15:AK15"/>
    <mergeCell ref="L25:AP25"/>
    <mergeCell ref="Q20:W20"/>
    <mergeCell ref="AD20:AJ20"/>
    <mergeCell ref="N5:S5"/>
    <mergeCell ref="M6:AO6"/>
    <mergeCell ref="N9:AA9"/>
    <mergeCell ref="M10:AL10"/>
    <mergeCell ref="L11:AB11"/>
    <mergeCell ref="L5:M5"/>
    <mergeCell ref="L21:AP21"/>
    <mergeCell ref="AF18:AH18"/>
    <mergeCell ref="U15:V15"/>
    <mergeCell ref="M15:O15"/>
    <mergeCell ref="AF15:AH15"/>
    <mergeCell ref="AN18:AP18"/>
    <mergeCell ref="AJ18:AK18"/>
    <mergeCell ref="B25:C25"/>
    <mergeCell ref="D25:K25"/>
    <mergeCell ref="B20:C21"/>
    <mergeCell ref="D20:K20"/>
    <mergeCell ref="D21:K21"/>
    <mergeCell ref="Q15:S15"/>
    <mergeCell ref="B22:C24"/>
    <mergeCell ref="AD18:AE18"/>
    <mergeCell ref="AB16:AD16"/>
    <mergeCell ref="Q18:S18"/>
    <mergeCell ref="L19:W19"/>
    <mergeCell ref="Y19:Z19"/>
    <mergeCell ref="AB19:AD19"/>
    <mergeCell ref="W18:X18"/>
    <mergeCell ref="M18:O18"/>
    <mergeCell ref="U18:V18"/>
    <mergeCell ref="Y16:Z16"/>
  </mergeCells>
  <phoneticPr fontId="2"/>
  <dataValidations count="1">
    <dataValidation type="list" allowBlank="1" showInputMessage="1" showErrorMessage="1" sqref="AA22:AC22">
      <formula1>$CB$4:$CB$6</formula1>
    </dataValidation>
  </dataValidations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C000"/>
  </sheetPr>
  <dimension ref="A1:AF93"/>
  <sheetViews>
    <sheetView zoomScale="85" zoomScaleNormal="85" workbookViewId="0">
      <selection activeCell="D3" sqref="D3"/>
    </sheetView>
  </sheetViews>
  <sheetFormatPr defaultRowHeight="13.5"/>
  <cols>
    <col min="1" max="1" width="32.5" customWidth="1"/>
    <col min="8" max="8" width="12.75" customWidth="1"/>
    <col min="9" max="9" width="10.25" style="2" customWidth="1"/>
    <col min="10" max="10" width="12" customWidth="1"/>
    <col min="17" max="24" width="9" customWidth="1"/>
  </cols>
  <sheetData>
    <row r="1" spans="1:24" ht="22.5" customHeight="1">
      <c r="A1" s="9" t="s">
        <v>2906</v>
      </c>
      <c r="B1" s="2"/>
      <c r="C1" s="2"/>
      <c r="D1" s="2"/>
      <c r="E1" s="2"/>
      <c r="F1" s="2"/>
      <c r="J1" s="32" t="s">
        <v>1875</v>
      </c>
      <c r="K1" s="32"/>
      <c r="L1" s="32"/>
      <c r="M1" s="32"/>
      <c r="N1" s="32"/>
      <c r="O1" s="32"/>
      <c r="P1" s="32"/>
      <c r="Q1" s="36" t="s">
        <v>2041</v>
      </c>
      <c r="R1" s="188" t="s">
        <v>2041</v>
      </c>
      <c r="S1" s="187"/>
      <c r="T1" s="187" t="s">
        <v>2041</v>
      </c>
      <c r="U1" s="187" t="s">
        <v>2041</v>
      </c>
      <c r="V1" s="187"/>
      <c r="W1" s="187" t="s">
        <v>2041</v>
      </c>
      <c r="X1" s="187"/>
    </row>
    <row r="2" spans="1:24" ht="22.5" customHeight="1" thickBot="1">
      <c r="A2" s="2"/>
      <c r="B2" s="2"/>
      <c r="C2" s="2"/>
      <c r="D2" s="2"/>
      <c r="E2" s="2"/>
      <c r="F2" s="2"/>
      <c r="J2" s="32"/>
      <c r="K2" s="32"/>
      <c r="L2" s="32"/>
      <c r="M2" s="32"/>
      <c r="N2" s="32"/>
      <c r="O2" s="32"/>
      <c r="P2" s="32"/>
      <c r="Q2" s="187">
        <v>1</v>
      </c>
      <c r="R2" s="188" t="s">
        <v>1849</v>
      </c>
      <c r="S2" s="187" t="s">
        <v>2076</v>
      </c>
      <c r="T2" s="187" t="s">
        <v>1816</v>
      </c>
      <c r="U2" s="187" t="s">
        <v>1816</v>
      </c>
      <c r="V2" s="187"/>
      <c r="W2" s="187" t="s">
        <v>1817</v>
      </c>
      <c r="X2" s="187"/>
    </row>
    <row r="3" spans="1:24" s="2" customFormat="1" ht="22.5" customHeight="1" thickBot="1">
      <c r="A3" s="8" t="s">
        <v>1377</v>
      </c>
      <c r="B3" s="97"/>
      <c r="C3" s="96" t="s">
        <v>30</v>
      </c>
      <c r="D3" s="98"/>
      <c r="E3" s="8"/>
      <c r="F3" s="8"/>
      <c r="G3" s="8"/>
      <c r="H3" s="8"/>
      <c r="I3" s="8"/>
      <c r="J3" s="32" t="s">
        <v>1380</v>
      </c>
      <c r="K3" s="33" t="str">
        <f>B3&amp;C3&amp;D3</f>
        <v>－</v>
      </c>
      <c r="L3" s="32"/>
      <c r="M3" s="32"/>
      <c r="N3" s="32"/>
      <c r="O3" s="32"/>
      <c r="P3" s="32"/>
      <c r="Q3" s="187">
        <v>2</v>
      </c>
      <c r="R3" s="188" t="s">
        <v>1850</v>
      </c>
      <c r="S3" s="187" t="s">
        <v>2085</v>
      </c>
      <c r="T3" s="187" t="s">
        <v>1818</v>
      </c>
      <c r="U3" s="187" t="s">
        <v>1818</v>
      </c>
      <c r="V3" s="187"/>
      <c r="W3" s="187" t="s">
        <v>1819</v>
      </c>
      <c r="X3" s="187"/>
    </row>
    <row r="4" spans="1:24" s="38" customFormat="1" ht="12" customHeight="1">
      <c r="A4" s="8"/>
      <c r="B4" s="125" t="s">
        <v>2793</v>
      </c>
      <c r="C4" s="124"/>
      <c r="D4" s="125" t="s">
        <v>2793</v>
      </c>
      <c r="E4" s="8"/>
      <c r="F4" s="8"/>
      <c r="G4" s="8"/>
      <c r="H4" s="8"/>
      <c r="I4" s="8"/>
      <c r="J4" s="32"/>
      <c r="K4" s="123"/>
      <c r="L4" s="32"/>
      <c r="M4" s="32"/>
      <c r="N4" s="32"/>
      <c r="O4" s="32"/>
      <c r="P4" s="32"/>
      <c r="Q4" s="187">
        <v>3</v>
      </c>
      <c r="R4" s="188" t="s">
        <v>1851</v>
      </c>
      <c r="S4" s="187"/>
      <c r="T4" s="187" t="s">
        <v>1821</v>
      </c>
      <c r="U4" s="187" t="s">
        <v>1821</v>
      </c>
      <c r="V4" s="187"/>
      <c r="W4" s="187"/>
      <c r="X4" s="187"/>
    </row>
    <row r="5" spans="1:24" s="2" customFormat="1" ht="22.5" customHeight="1">
      <c r="A5" s="8" t="s">
        <v>1378</v>
      </c>
      <c r="B5" s="858" t="str">
        <f>IFERROR(VLOOKUP(K3,'基本情報(触れないでください)'!$D$2:$I$421,2,FALSE),"")&amp;IFERROR(VLOOKUP(基本情報入力!K3,'基本情報(触れないでください)'!$D$2:$I$421,3,FALSE),"")</f>
        <v/>
      </c>
      <c r="C5" s="858"/>
      <c r="D5" s="858"/>
      <c r="E5" s="858"/>
      <c r="F5" s="858"/>
      <c r="G5" s="858"/>
      <c r="H5" s="44" t="s">
        <v>2103</v>
      </c>
      <c r="I5" s="8" t="str">
        <f>IFERROR(VLOOKUP(K3,'基本情報(触れないでください)'!D2:I421,4,FALSE),"")</f>
        <v/>
      </c>
      <c r="J5" s="32" t="s">
        <v>1381</v>
      </c>
      <c r="K5" s="857" t="str">
        <f>B5</f>
        <v/>
      </c>
      <c r="L5" s="857"/>
      <c r="M5" s="857"/>
      <c r="N5" s="857"/>
      <c r="O5" s="857"/>
      <c r="P5" s="857"/>
      <c r="Q5" s="187">
        <v>4</v>
      </c>
      <c r="R5" s="188" t="s">
        <v>1931</v>
      </c>
      <c r="S5" s="187"/>
      <c r="T5" s="187" t="s">
        <v>2003</v>
      </c>
      <c r="U5" s="187" t="s">
        <v>1825</v>
      </c>
      <c r="V5" s="187"/>
      <c r="W5" s="187"/>
      <c r="X5" s="187"/>
    </row>
    <row r="6" spans="1:24" ht="22.5" customHeight="1" thickBot="1">
      <c r="A6" s="8" t="s">
        <v>1379</v>
      </c>
      <c r="B6" s="858" t="str">
        <f>IFERROR(VLOOKUP(K3,'基本情報(触れないでください)'!D2:I421,6,FALSE),"")</f>
        <v/>
      </c>
      <c r="C6" s="858"/>
      <c r="D6" s="858"/>
      <c r="E6" s="858"/>
      <c r="F6" s="858"/>
      <c r="G6" s="41" t="s">
        <v>2027</v>
      </c>
      <c r="H6" s="8" t="str">
        <f>IFERROR(VLOOKUP(K3,'基本情報(触れないでください)'!D2:I421,5,FALSE),"")</f>
        <v/>
      </c>
      <c r="I6" s="8"/>
      <c r="J6" s="32" t="s">
        <v>1382</v>
      </c>
      <c r="K6" s="857" t="str">
        <f>B6</f>
        <v/>
      </c>
      <c r="L6" s="857"/>
      <c r="M6" s="857"/>
      <c r="N6" s="857"/>
      <c r="O6" s="857"/>
      <c r="P6" s="857"/>
      <c r="Q6" s="187">
        <v>5</v>
      </c>
      <c r="R6" s="188" t="s">
        <v>1932</v>
      </c>
      <c r="S6" s="187"/>
      <c r="T6" s="187" t="s">
        <v>2004</v>
      </c>
      <c r="U6" s="187" t="s">
        <v>1826</v>
      </c>
      <c r="V6" s="187"/>
      <c r="W6" s="187"/>
      <c r="X6" s="187"/>
    </row>
    <row r="7" spans="1:24" ht="22.5" customHeight="1" thickBot="1">
      <c r="A7" s="8" t="s">
        <v>2093</v>
      </c>
      <c r="B7" s="99"/>
      <c r="C7" s="100"/>
      <c r="D7" s="101"/>
      <c r="E7" s="8"/>
      <c r="F7" s="8" t="s">
        <v>2029</v>
      </c>
      <c r="G7" s="99"/>
      <c r="H7" s="100"/>
      <c r="I7" s="101"/>
      <c r="J7" s="32"/>
      <c r="K7" s="32"/>
      <c r="L7" s="32"/>
      <c r="M7" s="32"/>
      <c r="N7" s="32"/>
      <c r="O7" s="32"/>
      <c r="P7" s="32"/>
      <c r="Q7" s="187">
        <v>6</v>
      </c>
      <c r="R7" s="188" t="s">
        <v>1933</v>
      </c>
      <c r="S7" s="187"/>
      <c r="T7" s="187" t="s">
        <v>2781</v>
      </c>
      <c r="U7" s="187" t="s">
        <v>1827</v>
      </c>
      <c r="V7" s="187"/>
      <c r="W7" s="187"/>
      <c r="X7" s="187"/>
    </row>
    <row r="8" spans="1:24" s="38" customFormat="1" ht="12" customHeight="1" thickBot="1">
      <c r="A8" s="8"/>
      <c r="B8" s="125" t="s">
        <v>2803</v>
      </c>
      <c r="C8" s="133"/>
      <c r="D8" s="133"/>
      <c r="E8" s="8"/>
      <c r="F8" s="8"/>
      <c r="G8" s="125" t="s">
        <v>2803</v>
      </c>
      <c r="H8" s="134"/>
      <c r="I8" s="134"/>
      <c r="J8" s="32"/>
      <c r="K8" s="32"/>
      <c r="L8" s="32"/>
      <c r="M8" s="32"/>
      <c r="N8" s="32"/>
      <c r="O8" s="32"/>
      <c r="P8" s="32"/>
      <c r="Q8" s="187">
        <v>7</v>
      </c>
      <c r="R8" s="188" t="s">
        <v>1934</v>
      </c>
      <c r="S8" s="187"/>
      <c r="T8" s="187" t="s">
        <v>2782</v>
      </c>
      <c r="U8" s="187"/>
      <c r="V8" s="187"/>
      <c r="W8" s="187"/>
      <c r="X8" s="187"/>
    </row>
    <row r="9" spans="1:24" s="2" customFormat="1" ht="22.5" customHeight="1" thickBot="1">
      <c r="A9" s="8" t="s">
        <v>1926</v>
      </c>
      <c r="B9" s="849"/>
      <c r="C9" s="850"/>
      <c r="D9" s="851"/>
      <c r="E9" s="8"/>
      <c r="F9" s="8"/>
      <c r="G9" s="8"/>
      <c r="H9" s="8"/>
      <c r="I9" s="8"/>
      <c r="J9" s="32" t="s">
        <v>1384</v>
      </c>
      <c r="K9" s="857" t="str">
        <f>B9&amp;""</f>
        <v/>
      </c>
      <c r="L9" s="857"/>
      <c r="M9" s="857"/>
      <c r="N9" s="857"/>
      <c r="O9" s="857"/>
      <c r="P9" s="857"/>
      <c r="Q9" s="187">
        <v>8</v>
      </c>
      <c r="R9" s="188" t="s">
        <v>1935</v>
      </c>
      <c r="S9" s="187"/>
      <c r="T9" s="187" t="s">
        <v>1826</v>
      </c>
      <c r="U9" s="187"/>
      <c r="V9" s="187"/>
      <c r="W9" s="187"/>
      <c r="X9" s="187"/>
    </row>
    <row r="10" spans="1:24" s="38" customFormat="1" ht="12" customHeight="1">
      <c r="A10" s="8"/>
      <c r="B10" s="125" t="s">
        <v>2804</v>
      </c>
      <c r="C10" s="128"/>
      <c r="D10" s="128"/>
      <c r="E10" s="8"/>
      <c r="F10" s="8"/>
      <c r="G10" s="8"/>
      <c r="H10" s="8"/>
      <c r="I10" s="8"/>
      <c r="J10" s="32"/>
      <c r="K10" s="127"/>
      <c r="L10" s="127"/>
      <c r="M10" s="127"/>
      <c r="N10" s="127"/>
      <c r="O10" s="127"/>
      <c r="P10" s="127"/>
      <c r="R10" s="188" t="s">
        <v>1936</v>
      </c>
      <c r="S10" s="187"/>
      <c r="T10" s="187" t="s">
        <v>2772</v>
      </c>
      <c r="U10" s="187"/>
      <c r="V10" s="187"/>
      <c r="W10" s="187"/>
      <c r="X10" s="187"/>
    </row>
    <row r="11" spans="1:24" s="2" customFormat="1" ht="22.5" customHeight="1" thickBot="1">
      <c r="A11" s="8"/>
      <c r="B11" s="10"/>
      <c r="C11" s="8"/>
      <c r="D11" s="8"/>
      <c r="E11" s="8" t="s">
        <v>1949</v>
      </c>
      <c r="F11" s="10"/>
      <c r="G11" s="8"/>
      <c r="H11" s="8"/>
      <c r="I11" s="8"/>
      <c r="J11" s="32"/>
      <c r="K11" s="34" t="s">
        <v>31</v>
      </c>
      <c r="L11" s="34"/>
      <c r="M11" s="34"/>
      <c r="N11" s="34" t="s">
        <v>32</v>
      </c>
      <c r="O11" s="34"/>
      <c r="P11" s="34"/>
      <c r="R11" s="188" t="s">
        <v>1937</v>
      </c>
      <c r="S11" s="187"/>
      <c r="T11" s="187"/>
      <c r="U11" s="187"/>
      <c r="V11" s="187"/>
      <c r="W11" s="187"/>
      <c r="X11" s="187"/>
    </row>
    <row r="12" spans="1:24" ht="22.5" customHeight="1" thickBot="1">
      <c r="A12" s="8" t="s">
        <v>2773</v>
      </c>
      <c r="B12" s="847"/>
      <c r="C12" s="848"/>
      <c r="D12" s="848"/>
      <c r="E12" s="106"/>
      <c r="F12" s="859"/>
      <c r="G12" s="860"/>
      <c r="H12" s="860"/>
      <c r="I12" s="119"/>
      <c r="J12" s="32" t="s">
        <v>1803</v>
      </c>
      <c r="K12" s="856" t="str">
        <f>B12&amp;""</f>
        <v/>
      </c>
      <c r="L12" s="856"/>
      <c r="M12" s="856"/>
      <c r="N12" s="856" t="str">
        <f>F12&amp;""</f>
        <v/>
      </c>
      <c r="O12" s="856"/>
      <c r="P12" s="856"/>
      <c r="R12" s="188" t="s">
        <v>1938</v>
      </c>
      <c r="S12" s="187"/>
      <c r="T12" s="187"/>
      <c r="U12" s="187"/>
      <c r="V12" s="187"/>
      <c r="W12" s="187"/>
      <c r="X12" s="187"/>
    </row>
    <row r="13" spans="1:24" s="38" customFormat="1" ht="12" customHeight="1">
      <c r="A13" s="8"/>
      <c r="B13" s="125" t="s">
        <v>2804</v>
      </c>
      <c r="C13" s="128"/>
      <c r="D13" s="128"/>
      <c r="E13" s="125" t="s">
        <v>2805</v>
      </c>
      <c r="F13" s="128"/>
      <c r="G13" s="128"/>
      <c r="H13" s="128"/>
      <c r="I13" s="119"/>
      <c r="J13" s="32"/>
      <c r="K13" s="126"/>
      <c r="L13" s="126"/>
      <c r="M13" s="126"/>
      <c r="N13" s="126"/>
      <c r="O13" s="126"/>
      <c r="P13" s="126"/>
      <c r="R13" s="188" t="s">
        <v>1939</v>
      </c>
      <c r="S13" s="187"/>
      <c r="T13" s="187"/>
      <c r="U13" s="187"/>
      <c r="V13" s="187"/>
      <c r="W13" s="187"/>
      <c r="X13" s="187"/>
    </row>
    <row r="14" spans="1:24" ht="22.5" customHeight="1" thickBot="1">
      <c r="A14" s="8"/>
      <c r="B14" s="10" t="s">
        <v>1902</v>
      </c>
      <c r="C14" s="8"/>
      <c r="D14" s="8"/>
      <c r="E14" s="8" t="s">
        <v>1949</v>
      </c>
      <c r="F14" s="10" t="s">
        <v>1901</v>
      </c>
      <c r="G14" s="8"/>
      <c r="H14" s="8"/>
      <c r="I14" s="8" t="s">
        <v>1949</v>
      </c>
      <c r="J14" s="10" t="s">
        <v>2774</v>
      </c>
      <c r="K14" s="8"/>
      <c r="L14" s="8"/>
      <c r="M14" s="8" t="s">
        <v>1949</v>
      </c>
      <c r="N14" s="32" t="s">
        <v>32</v>
      </c>
      <c r="O14" s="32"/>
      <c r="P14" s="32"/>
      <c r="Q14" s="2"/>
      <c r="R14" s="188" t="s">
        <v>1940</v>
      </c>
      <c r="S14" s="187"/>
      <c r="T14" s="187"/>
      <c r="U14" s="187"/>
      <c r="V14" s="187"/>
      <c r="W14" s="187"/>
      <c r="X14" s="187"/>
    </row>
    <row r="15" spans="1:24" ht="22.5" customHeight="1" thickBot="1">
      <c r="A15" s="8" t="s">
        <v>2790</v>
      </c>
      <c r="B15" s="847"/>
      <c r="C15" s="848"/>
      <c r="D15" s="848"/>
      <c r="E15" s="106"/>
      <c r="F15" s="847"/>
      <c r="G15" s="848"/>
      <c r="H15" s="848"/>
      <c r="I15" s="106"/>
      <c r="J15" s="847"/>
      <c r="K15" s="848"/>
      <c r="L15" s="848"/>
      <c r="M15" s="106"/>
      <c r="N15" s="856" t="str">
        <f>F15&amp;""</f>
        <v/>
      </c>
      <c r="O15" s="856"/>
      <c r="P15" s="856"/>
      <c r="Q15" s="2"/>
      <c r="R15" s="188" t="s">
        <v>1941</v>
      </c>
      <c r="S15" s="187"/>
      <c r="T15" s="187"/>
      <c r="U15" s="187"/>
      <c r="V15" s="187"/>
      <c r="W15" s="187"/>
      <c r="X15" s="187"/>
    </row>
    <row r="16" spans="1:24" s="38" customFormat="1" ht="12" customHeight="1">
      <c r="A16" s="8"/>
      <c r="B16" s="125" t="s">
        <v>2804</v>
      </c>
      <c r="C16" s="128"/>
      <c r="D16" s="128"/>
      <c r="E16" s="125" t="s">
        <v>2805</v>
      </c>
      <c r="F16" s="125" t="s">
        <v>2804</v>
      </c>
      <c r="G16" s="128"/>
      <c r="H16" s="128"/>
      <c r="I16" s="125" t="s">
        <v>2805</v>
      </c>
      <c r="J16" s="125" t="s">
        <v>2804</v>
      </c>
      <c r="K16" s="128"/>
      <c r="L16" s="128"/>
      <c r="M16" s="125" t="s">
        <v>2805</v>
      </c>
      <c r="N16" s="126"/>
      <c r="O16" s="126"/>
      <c r="P16" s="126"/>
      <c r="R16" s="188" t="s">
        <v>1942</v>
      </c>
      <c r="S16" s="187"/>
      <c r="T16" s="187"/>
      <c r="U16" s="187"/>
      <c r="V16" s="187"/>
      <c r="W16" s="187"/>
      <c r="X16" s="187"/>
    </row>
    <row r="17" spans="1:24" ht="22.5" customHeight="1" thickBot="1">
      <c r="A17" s="8"/>
      <c r="B17" s="10" t="s">
        <v>1902</v>
      </c>
      <c r="C17" s="8"/>
      <c r="D17" s="8"/>
      <c r="E17" s="8"/>
      <c r="F17" s="10" t="s">
        <v>1901</v>
      </c>
      <c r="G17" s="8"/>
      <c r="H17" s="8"/>
      <c r="I17" s="8"/>
      <c r="J17" s="32"/>
      <c r="K17" s="32" t="s">
        <v>31</v>
      </c>
      <c r="L17" s="32"/>
      <c r="M17" s="32"/>
      <c r="N17" s="34" t="s">
        <v>32</v>
      </c>
      <c r="O17" s="34"/>
      <c r="P17" s="34"/>
      <c r="Q17" s="2"/>
      <c r="R17" s="188" t="s">
        <v>1943</v>
      </c>
      <c r="S17" s="187"/>
      <c r="T17" s="187"/>
      <c r="U17" s="187"/>
      <c r="V17" s="187"/>
      <c r="W17" s="187"/>
      <c r="X17" s="187"/>
    </row>
    <row r="18" spans="1:24" ht="22.5" customHeight="1" thickBot="1">
      <c r="A18" s="8" t="s">
        <v>2791</v>
      </c>
      <c r="B18" s="849"/>
      <c r="C18" s="850"/>
      <c r="D18" s="851"/>
      <c r="E18" s="8"/>
      <c r="F18" s="849"/>
      <c r="G18" s="850"/>
      <c r="H18" s="851"/>
      <c r="I18" s="28"/>
      <c r="J18" s="32" t="s">
        <v>1804</v>
      </c>
      <c r="K18" s="856" t="str">
        <f>B18&amp;""</f>
        <v/>
      </c>
      <c r="L18" s="856"/>
      <c r="M18" s="856"/>
      <c r="N18" s="856" t="str">
        <f>F18&amp;""</f>
        <v/>
      </c>
      <c r="O18" s="856"/>
      <c r="P18" s="856"/>
      <c r="Q18" s="2"/>
      <c r="R18" s="188" t="s">
        <v>1944</v>
      </c>
      <c r="S18" s="187"/>
      <c r="T18" s="187"/>
      <c r="U18" s="187"/>
      <c r="V18" s="187"/>
      <c r="W18" s="187"/>
      <c r="X18" s="187"/>
    </row>
    <row r="19" spans="1:24" s="38" customFormat="1" ht="12" customHeight="1">
      <c r="A19" s="8"/>
      <c r="B19" s="125" t="s">
        <v>2804</v>
      </c>
      <c r="C19" s="136"/>
      <c r="D19" s="136"/>
      <c r="E19" s="8"/>
      <c r="F19" s="125" t="s">
        <v>2804</v>
      </c>
      <c r="G19" s="128"/>
      <c r="H19" s="128"/>
      <c r="I19" s="28"/>
      <c r="J19" s="32"/>
      <c r="K19" s="126"/>
      <c r="L19" s="126"/>
      <c r="M19" s="126"/>
      <c r="N19" s="126"/>
      <c r="O19" s="126"/>
      <c r="P19" s="126"/>
      <c r="R19" s="188" t="s">
        <v>1945</v>
      </c>
      <c r="S19" s="187"/>
      <c r="T19" s="187"/>
      <c r="U19" s="187"/>
      <c r="V19" s="187"/>
      <c r="W19" s="187"/>
      <c r="X19" s="187"/>
    </row>
    <row r="20" spans="1:24" ht="22.5" customHeight="1" thickBot="1">
      <c r="A20" s="8"/>
      <c r="B20" s="8"/>
      <c r="C20" s="854" t="s">
        <v>1974</v>
      </c>
      <c r="D20" s="855"/>
      <c r="E20" s="578" t="s">
        <v>3122</v>
      </c>
      <c r="F20" s="130" t="s">
        <v>2756</v>
      </c>
      <c r="G20" s="131" t="s">
        <v>1975</v>
      </c>
      <c r="H20" s="131" t="s">
        <v>1976</v>
      </c>
      <c r="I20" s="132" t="s">
        <v>1977</v>
      </c>
      <c r="J20" s="131" t="s">
        <v>2023</v>
      </c>
      <c r="K20" s="131" t="s">
        <v>2024</v>
      </c>
      <c r="L20" s="131" t="s">
        <v>2025</v>
      </c>
      <c r="P20" s="2"/>
      <c r="Q20" s="2"/>
      <c r="R20" s="188" t="s">
        <v>2775</v>
      </c>
      <c r="S20" s="187"/>
      <c r="T20" s="187" t="s">
        <v>1810</v>
      </c>
      <c r="U20" s="187"/>
      <c r="V20" s="187" t="s">
        <v>1810</v>
      </c>
      <c r="W20" s="187"/>
      <c r="X20" s="187"/>
    </row>
    <row r="21" spans="1:24" ht="22.5" customHeight="1">
      <c r="A21" s="105" t="s">
        <v>2792</v>
      </c>
      <c r="B21" s="8">
        <v>1</v>
      </c>
      <c r="C21" s="852"/>
      <c r="D21" s="853"/>
      <c r="E21" s="574"/>
      <c r="F21" s="102"/>
      <c r="G21" s="102"/>
      <c r="H21" s="102"/>
      <c r="I21" s="120"/>
      <c r="J21" s="181"/>
      <c r="K21" s="181"/>
      <c r="L21" s="182"/>
      <c r="P21" s="2"/>
      <c r="Q21" s="2"/>
      <c r="R21" s="188" t="s">
        <v>2776</v>
      </c>
      <c r="S21" s="187"/>
      <c r="T21" s="187" t="s">
        <v>1383</v>
      </c>
      <c r="U21" s="187"/>
      <c r="V21" s="187" t="s">
        <v>1832</v>
      </c>
      <c r="W21" s="187" t="s">
        <v>1833</v>
      </c>
      <c r="X21" s="187" t="s">
        <v>1834</v>
      </c>
    </row>
    <row r="22" spans="1:24" ht="22.5" customHeight="1">
      <c r="A22" s="8"/>
      <c r="B22" s="8">
        <v>2</v>
      </c>
      <c r="C22" s="843"/>
      <c r="D22" s="844"/>
      <c r="E22" s="572"/>
      <c r="F22" s="103"/>
      <c r="G22" s="103"/>
      <c r="H22" s="103"/>
      <c r="I22" s="121"/>
      <c r="J22" s="183"/>
      <c r="K22" s="183"/>
      <c r="L22" s="184"/>
      <c r="Q22" s="2"/>
      <c r="R22" s="188" t="s">
        <v>2777</v>
      </c>
      <c r="S22" s="187"/>
      <c r="T22" s="187" t="s">
        <v>2041</v>
      </c>
      <c r="U22" s="187"/>
      <c r="V22" s="187" t="s">
        <v>2041</v>
      </c>
      <c r="W22" s="187" t="s">
        <v>2041</v>
      </c>
      <c r="X22" s="187" t="s">
        <v>2041</v>
      </c>
    </row>
    <row r="23" spans="1:24" ht="22.5" customHeight="1">
      <c r="B23" s="8">
        <v>3</v>
      </c>
      <c r="C23" s="843"/>
      <c r="D23" s="844"/>
      <c r="E23" s="572"/>
      <c r="F23" s="103"/>
      <c r="G23" s="103"/>
      <c r="H23" s="103"/>
      <c r="I23" s="121"/>
      <c r="J23" s="183"/>
      <c r="K23" s="183"/>
      <c r="L23" s="184"/>
      <c r="Q23" s="2"/>
      <c r="R23" s="188" t="s">
        <v>2778</v>
      </c>
      <c r="S23" s="187"/>
      <c r="T23" s="187" t="s">
        <v>1835</v>
      </c>
      <c r="U23" s="187"/>
      <c r="V23" s="187">
        <v>1</v>
      </c>
      <c r="W23" s="187">
        <v>14</v>
      </c>
      <c r="X23" s="187" t="s">
        <v>1800</v>
      </c>
    </row>
    <row r="24" spans="1:24" ht="22.5" customHeight="1">
      <c r="B24" s="8">
        <v>4</v>
      </c>
      <c r="C24" s="843"/>
      <c r="D24" s="844"/>
      <c r="E24" s="572"/>
      <c r="F24" s="103"/>
      <c r="G24" s="103"/>
      <c r="H24" s="103"/>
      <c r="I24" s="121"/>
      <c r="J24" s="183"/>
      <c r="K24" s="183"/>
      <c r="L24" s="184"/>
      <c r="M24" s="2"/>
      <c r="N24" s="2"/>
      <c r="O24" s="2"/>
      <c r="Q24" s="2"/>
      <c r="R24" s="188" t="s">
        <v>2779</v>
      </c>
      <c r="S24" s="187"/>
      <c r="T24" s="187" t="s">
        <v>1836</v>
      </c>
      <c r="U24" s="187"/>
      <c r="V24" s="187">
        <v>2</v>
      </c>
      <c r="W24" s="187">
        <v>15</v>
      </c>
      <c r="X24" s="187" t="s">
        <v>1801</v>
      </c>
    </row>
    <row r="25" spans="1:24" ht="22.5" customHeight="1">
      <c r="B25" s="8">
        <v>5</v>
      </c>
      <c r="C25" s="843"/>
      <c r="D25" s="844"/>
      <c r="E25" s="572"/>
      <c r="F25" s="103"/>
      <c r="G25" s="103"/>
      <c r="H25" s="103"/>
      <c r="I25" s="121"/>
      <c r="J25" s="183"/>
      <c r="K25" s="183"/>
      <c r="L25" s="184"/>
      <c r="M25" s="2"/>
      <c r="N25" s="2"/>
      <c r="O25" s="2"/>
      <c r="Q25" s="2"/>
      <c r="R25" s="188" t="s">
        <v>2780</v>
      </c>
      <c r="S25" s="187"/>
      <c r="T25" s="187"/>
      <c r="U25" s="187"/>
      <c r="V25" s="187">
        <v>3</v>
      </c>
      <c r="W25" s="187">
        <v>16</v>
      </c>
      <c r="X25" s="187" t="s">
        <v>1837</v>
      </c>
    </row>
    <row r="26" spans="1:24" s="38" customFormat="1" ht="22.5" customHeight="1">
      <c r="B26" s="8">
        <v>6</v>
      </c>
      <c r="C26" s="841"/>
      <c r="D26" s="842"/>
      <c r="E26" s="586"/>
      <c r="F26" s="582"/>
      <c r="G26" s="582"/>
      <c r="H26" s="582"/>
      <c r="I26" s="583"/>
      <c r="J26" s="584"/>
      <c r="K26" s="584"/>
      <c r="L26" s="585"/>
      <c r="R26" s="188" t="s">
        <v>2665</v>
      </c>
      <c r="S26" s="187"/>
      <c r="T26" s="187"/>
      <c r="U26" s="187"/>
      <c r="V26" s="187"/>
      <c r="W26" s="187"/>
      <c r="X26" s="187"/>
    </row>
    <row r="27" spans="1:24" s="38" customFormat="1" ht="22.5" customHeight="1">
      <c r="B27" s="8">
        <v>7</v>
      </c>
      <c r="C27" s="843"/>
      <c r="D27" s="844"/>
      <c r="E27" s="572"/>
      <c r="F27" s="103"/>
      <c r="G27" s="103"/>
      <c r="H27" s="103"/>
      <c r="I27" s="121"/>
      <c r="J27" s="183"/>
      <c r="K27" s="183"/>
      <c r="L27" s="184"/>
      <c r="R27" s="188" t="s">
        <v>2702</v>
      </c>
      <c r="S27" s="187"/>
      <c r="T27" s="187"/>
      <c r="U27" s="187"/>
      <c r="V27" s="187"/>
      <c r="W27" s="187"/>
      <c r="X27" s="187"/>
    </row>
    <row r="28" spans="1:24" s="38" customFormat="1" ht="22.5" customHeight="1">
      <c r="B28" s="8">
        <v>8</v>
      </c>
      <c r="C28" s="843"/>
      <c r="D28" s="844"/>
      <c r="E28" s="572"/>
      <c r="F28" s="103"/>
      <c r="G28" s="103"/>
      <c r="H28" s="103"/>
      <c r="I28" s="121"/>
      <c r="J28" s="183"/>
      <c r="K28" s="183"/>
      <c r="L28" s="184"/>
      <c r="R28" s="188" t="s">
        <v>2703</v>
      </c>
      <c r="S28" s="187"/>
      <c r="T28" s="187"/>
      <c r="U28" s="187"/>
      <c r="V28" s="187"/>
      <c r="W28" s="187"/>
      <c r="X28" s="187"/>
    </row>
    <row r="29" spans="1:24" s="38" customFormat="1" ht="22.5" customHeight="1">
      <c r="B29" s="8">
        <v>9</v>
      </c>
      <c r="C29" s="843"/>
      <c r="D29" s="844"/>
      <c r="E29" s="572"/>
      <c r="F29" s="103"/>
      <c r="G29" s="103"/>
      <c r="H29" s="103"/>
      <c r="I29" s="121"/>
      <c r="J29" s="183"/>
      <c r="K29" s="183"/>
      <c r="L29" s="184"/>
      <c r="R29" s="188" t="s">
        <v>2704</v>
      </c>
      <c r="S29" s="187"/>
      <c r="T29" s="187"/>
      <c r="U29" s="187"/>
      <c r="V29" s="187"/>
      <c r="W29" s="187"/>
      <c r="X29" s="187"/>
    </row>
    <row r="30" spans="1:24" s="38" customFormat="1" ht="22.5" customHeight="1" thickBot="1">
      <c r="B30" s="8">
        <v>10</v>
      </c>
      <c r="C30" s="845"/>
      <c r="D30" s="846"/>
      <c r="E30" s="573"/>
      <c r="F30" s="104"/>
      <c r="G30" s="104"/>
      <c r="H30" s="104"/>
      <c r="I30" s="122"/>
      <c r="J30" s="185"/>
      <c r="K30" s="185"/>
      <c r="L30" s="186"/>
      <c r="R30" s="188" t="s">
        <v>2705</v>
      </c>
      <c r="S30" s="187"/>
      <c r="T30" s="187"/>
      <c r="U30" s="187"/>
      <c r="V30" s="187"/>
      <c r="W30" s="187"/>
      <c r="X30" s="187"/>
    </row>
    <row r="31" spans="1:24" s="38" customFormat="1" ht="12" customHeight="1">
      <c r="B31" s="8"/>
      <c r="C31" s="125" t="s">
        <v>2804</v>
      </c>
      <c r="D31" s="135"/>
      <c r="E31" s="125" t="s">
        <v>2805</v>
      </c>
      <c r="F31" s="125" t="s">
        <v>2805</v>
      </c>
      <c r="G31" s="125" t="s">
        <v>2805</v>
      </c>
      <c r="H31" s="125" t="s">
        <v>2805</v>
      </c>
      <c r="I31" s="125" t="s">
        <v>2803</v>
      </c>
      <c r="J31" s="125" t="s">
        <v>2804</v>
      </c>
      <c r="K31" s="125" t="s">
        <v>2804</v>
      </c>
      <c r="L31" s="125" t="s">
        <v>2804</v>
      </c>
      <c r="R31" s="188" t="s">
        <v>2706</v>
      </c>
      <c r="S31" s="187"/>
      <c r="T31" s="187"/>
      <c r="U31" s="187"/>
      <c r="V31" s="187"/>
      <c r="W31" s="187"/>
      <c r="X31" s="187"/>
    </row>
    <row r="32" spans="1:24" s="2" customFormat="1" ht="22.5" customHeight="1">
      <c r="A32"/>
      <c r="B32"/>
      <c r="C32" t="s">
        <v>2757</v>
      </c>
      <c r="D32"/>
      <c r="E32"/>
      <c r="F32"/>
      <c r="G32"/>
      <c r="H32"/>
      <c r="J32"/>
      <c r="K32"/>
      <c r="L32"/>
      <c r="M32"/>
      <c r="N32"/>
      <c r="O32"/>
      <c r="R32" s="188" t="s">
        <v>2707</v>
      </c>
      <c r="S32" s="187"/>
      <c r="T32" s="187"/>
      <c r="U32" s="187"/>
      <c r="V32" s="187"/>
      <c r="W32" s="187"/>
      <c r="X32" s="187"/>
    </row>
    <row r="33" spans="1:32" s="2" customFormat="1" ht="22.5" customHeight="1">
      <c r="A33"/>
      <c r="B33"/>
      <c r="C33" s="38" t="s">
        <v>3127</v>
      </c>
      <c r="D33" t="s">
        <v>2038</v>
      </c>
      <c r="E33"/>
      <c r="F33"/>
      <c r="H33"/>
      <c r="J33"/>
      <c r="K33"/>
      <c r="L33"/>
      <c r="M33"/>
      <c r="N33"/>
      <c r="O33"/>
      <c r="R33" s="188" t="s">
        <v>2708</v>
      </c>
      <c r="S33" s="187"/>
      <c r="T33" s="187"/>
      <c r="U33" s="187"/>
      <c r="V33" s="187"/>
      <c r="W33" s="187"/>
      <c r="X33" s="187"/>
    </row>
    <row r="34" spans="1:32" ht="22.5" customHeight="1">
      <c r="C34" s="38" t="s">
        <v>3113</v>
      </c>
      <c r="D34" s="38" t="s">
        <v>3114</v>
      </c>
      <c r="Q34" s="2"/>
      <c r="R34" s="188" t="s">
        <v>2709</v>
      </c>
      <c r="S34" s="187"/>
      <c r="T34" s="187"/>
      <c r="U34" s="187"/>
      <c r="V34" s="187"/>
      <c r="W34" s="187"/>
      <c r="X34" s="187"/>
    </row>
    <row r="35" spans="1:32" ht="22.5" customHeight="1">
      <c r="C35" s="38" t="s">
        <v>2772</v>
      </c>
      <c r="D35" t="s">
        <v>2039</v>
      </c>
      <c r="Q35" s="2"/>
      <c r="R35" s="188" t="s">
        <v>2710</v>
      </c>
      <c r="S35" s="187"/>
      <c r="T35" s="187"/>
      <c r="U35" s="187"/>
      <c r="V35" s="187"/>
      <c r="W35" s="187"/>
      <c r="X35" s="187"/>
    </row>
    <row r="36" spans="1:32" ht="22.5" customHeight="1">
      <c r="C36" s="38" t="s">
        <v>3115</v>
      </c>
      <c r="D36" s="38" t="s">
        <v>3116</v>
      </c>
      <c r="Q36" s="2"/>
      <c r="R36" s="188" t="s">
        <v>2711</v>
      </c>
      <c r="S36" s="187"/>
      <c r="T36" s="187"/>
      <c r="U36" s="187"/>
      <c r="V36" s="187"/>
      <c r="W36" s="187"/>
      <c r="X36" s="187"/>
    </row>
    <row r="37" spans="1:32" ht="22.5" customHeight="1">
      <c r="D37" t="s">
        <v>2026</v>
      </c>
      <c r="Q37" s="2"/>
      <c r="R37" s="188" t="s">
        <v>2712</v>
      </c>
      <c r="S37" s="187"/>
      <c r="T37" s="187"/>
      <c r="U37" s="187"/>
      <c r="V37" s="187"/>
      <c r="W37" s="187"/>
      <c r="X37" s="187"/>
      <c r="AF37" t="s">
        <v>25</v>
      </c>
    </row>
    <row r="38" spans="1:32" ht="22.5" customHeight="1">
      <c r="Q38" s="2"/>
      <c r="R38" s="188" t="s">
        <v>2713</v>
      </c>
      <c r="S38" s="187"/>
      <c r="T38" s="187"/>
      <c r="U38" s="187"/>
      <c r="V38" s="187"/>
      <c r="W38" s="187">
        <v>23</v>
      </c>
      <c r="X38" s="187"/>
    </row>
    <row r="39" spans="1:32" ht="22.5" customHeight="1">
      <c r="Q39" s="2"/>
      <c r="R39" s="188" t="s">
        <v>2714</v>
      </c>
      <c r="S39" s="187"/>
      <c r="T39" s="187"/>
      <c r="U39" s="187"/>
      <c r="V39" s="187"/>
      <c r="W39" s="187">
        <v>24</v>
      </c>
      <c r="X39" s="187"/>
    </row>
    <row r="40" spans="1:32" ht="22.5" customHeight="1">
      <c r="Q40" s="2"/>
      <c r="R40" s="188" t="s">
        <v>2715</v>
      </c>
      <c r="S40" s="187"/>
      <c r="T40" s="187"/>
      <c r="U40" s="187"/>
      <c r="V40" s="187"/>
      <c r="W40" s="187">
        <v>25</v>
      </c>
      <c r="X40" s="187"/>
    </row>
    <row r="41" spans="1:32" ht="22.5" customHeight="1">
      <c r="Q41" s="2"/>
      <c r="R41" s="188" t="s">
        <v>2716</v>
      </c>
      <c r="S41" s="187"/>
      <c r="T41" s="187"/>
      <c r="U41" s="187"/>
      <c r="V41" s="187"/>
      <c r="W41" s="187"/>
      <c r="X41" s="187"/>
    </row>
    <row r="42" spans="1:32" ht="22.5" customHeight="1">
      <c r="Q42" s="2"/>
      <c r="R42" s="188" t="s">
        <v>2717</v>
      </c>
      <c r="S42" s="187"/>
      <c r="T42" s="187"/>
      <c r="U42" s="187"/>
      <c r="V42" s="187"/>
      <c r="W42" s="187"/>
      <c r="X42" s="187"/>
    </row>
    <row r="43" spans="1:32" ht="22.5" customHeight="1">
      <c r="Q43" s="2"/>
      <c r="R43" s="188" t="s">
        <v>2718</v>
      </c>
      <c r="S43" s="187"/>
      <c r="T43" s="187" t="s">
        <v>1810</v>
      </c>
      <c r="U43" s="187" t="s">
        <v>1810</v>
      </c>
      <c r="V43" s="187" t="s">
        <v>1810</v>
      </c>
      <c r="W43" s="187"/>
      <c r="X43" s="187"/>
    </row>
    <row r="44" spans="1:32" ht="22.5" customHeight="1">
      <c r="Q44" s="2"/>
      <c r="R44" s="188" t="s">
        <v>2719</v>
      </c>
      <c r="S44" s="187"/>
      <c r="T44" s="187" t="s">
        <v>1838</v>
      </c>
      <c r="U44" s="187" t="s">
        <v>1839</v>
      </c>
      <c r="V44" s="187" t="s">
        <v>1840</v>
      </c>
      <c r="W44" s="187"/>
      <c r="X44" s="187"/>
    </row>
    <row r="45" spans="1:32" ht="22.5" customHeight="1">
      <c r="Q45" s="2"/>
      <c r="R45" s="188" t="s">
        <v>2720</v>
      </c>
      <c r="S45" s="187"/>
      <c r="T45" s="187" t="s">
        <v>2041</v>
      </c>
      <c r="U45" s="187" t="s">
        <v>2041</v>
      </c>
      <c r="V45" s="187" t="s">
        <v>2041</v>
      </c>
      <c r="W45" s="187"/>
      <c r="X45" s="187"/>
    </row>
    <row r="46" spans="1:32" ht="22.5" customHeight="1">
      <c r="Q46" s="2"/>
      <c r="R46" s="188" t="s">
        <v>2721</v>
      </c>
      <c r="S46" s="187"/>
      <c r="T46" s="187" t="s">
        <v>1841</v>
      </c>
      <c r="U46" s="187" t="s">
        <v>1841</v>
      </c>
      <c r="V46" s="187" t="s">
        <v>1842</v>
      </c>
      <c r="W46" s="187"/>
      <c r="X46" s="187"/>
    </row>
    <row r="47" spans="1:32" ht="22.5" customHeight="1">
      <c r="Q47" s="2"/>
      <c r="R47" s="188" t="s">
        <v>2722</v>
      </c>
      <c r="S47" s="187"/>
      <c r="T47" s="187" t="s">
        <v>1862</v>
      </c>
      <c r="U47" s="187" t="s">
        <v>1843</v>
      </c>
      <c r="V47" s="187" t="s">
        <v>1844</v>
      </c>
      <c r="W47" s="187"/>
      <c r="X47" s="187"/>
    </row>
    <row r="48" spans="1:32" ht="22.5" customHeight="1">
      <c r="Q48" s="2"/>
      <c r="R48" s="188" t="s">
        <v>2723</v>
      </c>
      <c r="S48" s="187"/>
      <c r="T48" s="187" t="s">
        <v>1845</v>
      </c>
      <c r="U48" s="187" t="s">
        <v>1846</v>
      </c>
      <c r="V48" s="187"/>
      <c r="W48" s="187"/>
      <c r="X48" s="187"/>
    </row>
    <row r="49" spans="1:24" ht="22.5" customHeight="1">
      <c r="Q49" s="2"/>
      <c r="R49" s="188" t="s">
        <v>2724</v>
      </c>
      <c r="S49" s="187"/>
      <c r="T49" s="187" t="s">
        <v>1847</v>
      </c>
      <c r="U49" s="187" t="s">
        <v>1863</v>
      </c>
      <c r="V49" s="187"/>
      <c r="W49" s="187"/>
      <c r="X49" s="187"/>
    </row>
    <row r="50" spans="1:24" ht="22.5" customHeight="1">
      <c r="Q50" s="2"/>
      <c r="R50" s="188" t="s">
        <v>2725</v>
      </c>
      <c r="S50" s="187"/>
      <c r="T50" s="187"/>
      <c r="U50" s="187" t="s">
        <v>1864</v>
      </c>
      <c r="V50" s="187"/>
      <c r="W50" s="187"/>
      <c r="X50" s="187"/>
    </row>
    <row r="51" spans="1:24" ht="22.5" customHeight="1">
      <c r="Q51" s="2"/>
      <c r="R51" s="188" t="s">
        <v>2726</v>
      </c>
      <c r="S51" s="187"/>
      <c r="T51" s="187"/>
      <c r="U51" s="187" t="s">
        <v>1865</v>
      </c>
      <c r="V51" s="187"/>
      <c r="W51" s="187"/>
      <c r="X51" s="187"/>
    </row>
    <row r="52" spans="1:24" ht="22.5" customHeight="1">
      <c r="Q52" s="2"/>
      <c r="R52" s="188" t="s">
        <v>2727</v>
      </c>
      <c r="S52" s="187"/>
      <c r="T52" s="187"/>
      <c r="U52" s="187" t="s">
        <v>1866</v>
      </c>
      <c r="V52" s="187"/>
      <c r="W52" s="187"/>
      <c r="X52" s="187"/>
    </row>
    <row r="53" spans="1:24" ht="22.5" customHeight="1">
      <c r="Q53" s="2"/>
      <c r="R53" s="188" t="s">
        <v>2728</v>
      </c>
      <c r="S53" s="187"/>
      <c r="T53" s="187"/>
      <c r="U53" s="187" t="s">
        <v>1867</v>
      </c>
      <c r="V53" s="187"/>
      <c r="W53" s="187"/>
      <c r="X53" s="187"/>
    </row>
    <row r="54" spans="1:24" ht="22.5" customHeight="1">
      <c r="Q54" s="2"/>
      <c r="R54" s="188" t="s">
        <v>2729</v>
      </c>
      <c r="S54" s="187"/>
      <c r="T54" s="187"/>
      <c r="U54" s="187" t="s">
        <v>1868</v>
      </c>
      <c r="V54" s="187"/>
      <c r="W54" s="187"/>
      <c r="X54" s="187"/>
    </row>
    <row r="55" spans="1:24" ht="22.5" customHeight="1">
      <c r="J55" s="2"/>
      <c r="K55" s="2"/>
      <c r="L55" s="2"/>
      <c r="M55" s="2"/>
      <c r="N55" s="2"/>
      <c r="O55" s="2"/>
      <c r="Q55" s="2"/>
      <c r="R55" s="188" t="s">
        <v>2730</v>
      </c>
      <c r="S55" s="187"/>
      <c r="T55" s="187"/>
      <c r="U55" s="187" t="s">
        <v>1869</v>
      </c>
      <c r="V55" s="187"/>
      <c r="W55" s="187"/>
      <c r="X55" s="187"/>
    </row>
    <row r="56" spans="1:24" ht="22.5" customHeight="1">
      <c r="J56" s="2"/>
      <c r="K56" s="2"/>
      <c r="L56" s="2"/>
      <c r="M56" s="2"/>
      <c r="N56" s="2"/>
      <c r="O56" s="2"/>
      <c r="Q56" s="2"/>
      <c r="R56" s="188" t="s">
        <v>2731</v>
      </c>
      <c r="S56" s="187"/>
      <c r="T56" s="187"/>
      <c r="U56" s="187"/>
      <c r="V56" s="187"/>
      <c r="W56" s="187"/>
      <c r="X56" s="187"/>
    </row>
    <row r="57" spans="1:24" s="2" customFormat="1" ht="22.5" customHeight="1">
      <c r="A57"/>
      <c r="B57"/>
      <c r="C57"/>
      <c r="D57"/>
      <c r="E57"/>
      <c r="F57"/>
      <c r="G57"/>
      <c r="H57"/>
      <c r="R57" s="188" t="s">
        <v>2732</v>
      </c>
      <c r="S57" s="187"/>
      <c r="T57" s="187"/>
      <c r="U57" s="187"/>
      <c r="V57" s="187"/>
      <c r="W57" s="187"/>
      <c r="X57" s="187"/>
    </row>
    <row r="58" spans="1:24" s="2" customFormat="1" ht="22.5" customHeight="1">
      <c r="A58"/>
      <c r="B58"/>
      <c r="C58"/>
      <c r="D58"/>
      <c r="E58"/>
      <c r="F58"/>
      <c r="G58"/>
      <c r="H58"/>
      <c r="R58" s="188" t="s">
        <v>2733</v>
      </c>
      <c r="S58" s="187"/>
      <c r="T58" s="187"/>
      <c r="U58" s="187"/>
      <c r="V58" s="187"/>
      <c r="W58" s="187"/>
      <c r="X58" s="187"/>
    </row>
    <row r="59" spans="1:24" s="2" customFormat="1" ht="22.5" customHeight="1">
      <c r="A59"/>
      <c r="B59"/>
      <c r="C59"/>
      <c r="D59"/>
      <c r="E59"/>
      <c r="F59"/>
      <c r="G59"/>
      <c r="H59"/>
      <c r="J59"/>
      <c r="K59"/>
      <c r="L59"/>
      <c r="M59"/>
      <c r="N59"/>
      <c r="R59" s="188" t="s">
        <v>2734</v>
      </c>
      <c r="S59" s="187"/>
      <c r="T59" s="187"/>
      <c r="U59" s="187"/>
      <c r="V59" s="187"/>
      <c r="W59" s="187"/>
      <c r="X59" s="187"/>
    </row>
    <row r="60" spans="1:24" s="2" customFormat="1" ht="22.5" customHeight="1">
      <c r="A60"/>
      <c r="B60"/>
      <c r="C60"/>
      <c r="D60"/>
      <c r="E60"/>
      <c r="F60"/>
      <c r="G60"/>
      <c r="H60"/>
      <c r="J60"/>
      <c r="K60"/>
      <c r="L60"/>
      <c r="M60"/>
      <c r="N60"/>
      <c r="O60"/>
      <c r="R60" s="188" t="s">
        <v>2735</v>
      </c>
      <c r="S60" s="187"/>
      <c r="T60" s="187"/>
      <c r="U60" s="187"/>
      <c r="V60" s="187"/>
      <c r="W60" s="187"/>
      <c r="X60" s="187"/>
    </row>
    <row r="61" spans="1:24" s="2" customFormat="1" ht="22.5" customHeight="1">
      <c r="A61"/>
      <c r="B61"/>
      <c r="C61"/>
      <c r="D61"/>
      <c r="E61"/>
      <c r="F61"/>
      <c r="G61"/>
      <c r="H61"/>
      <c r="J61"/>
      <c r="K61"/>
      <c r="L61"/>
      <c r="M61"/>
      <c r="N61"/>
      <c r="O61"/>
      <c r="R61" s="188" t="s">
        <v>2736</v>
      </c>
      <c r="S61" s="187"/>
      <c r="T61" s="187"/>
      <c r="U61" s="187"/>
      <c r="V61" s="187"/>
      <c r="W61" s="187"/>
      <c r="X61" s="187"/>
    </row>
    <row r="62" spans="1:24" ht="22.5" customHeight="1">
      <c r="Q62" s="2"/>
      <c r="R62" s="188" t="s">
        <v>2737</v>
      </c>
      <c r="S62" s="187"/>
      <c r="T62" s="187"/>
      <c r="U62" s="187"/>
      <c r="V62" s="187"/>
      <c r="W62" s="187"/>
      <c r="X62" s="187"/>
    </row>
    <row r="63" spans="1:24" ht="22.5" customHeight="1">
      <c r="Q63" s="2"/>
      <c r="R63" s="188" t="s">
        <v>2738</v>
      </c>
      <c r="S63" s="187"/>
      <c r="T63" s="187"/>
      <c r="U63" s="187"/>
      <c r="V63" s="187"/>
      <c r="W63" s="187"/>
      <c r="X63" s="187"/>
    </row>
    <row r="64" spans="1:24" ht="22.5" customHeight="1">
      <c r="Q64" s="2"/>
      <c r="R64" s="188" t="s">
        <v>2739</v>
      </c>
      <c r="S64" s="187"/>
      <c r="T64" s="187"/>
      <c r="U64" s="187"/>
      <c r="V64" s="187"/>
      <c r="W64" s="187"/>
      <c r="X64" s="187"/>
    </row>
    <row r="65" spans="17:24" ht="22.5" customHeight="1">
      <c r="Q65" s="2"/>
      <c r="R65" s="188" t="s">
        <v>2740</v>
      </c>
      <c r="S65" s="187"/>
      <c r="T65" s="187"/>
      <c r="U65" s="187"/>
      <c r="V65" s="187"/>
      <c r="W65" s="187"/>
      <c r="X65" s="187"/>
    </row>
    <row r="66" spans="17:24" ht="22.5" customHeight="1">
      <c r="Q66" s="2"/>
      <c r="R66" s="188" t="s">
        <v>2741</v>
      </c>
      <c r="S66" s="187"/>
      <c r="T66" s="187"/>
      <c r="U66" s="187"/>
      <c r="V66" s="187"/>
      <c r="W66" s="187"/>
      <c r="X66" s="187"/>
    </row>
    <row r="67" spans="17:24" ht="22.5" customHeight="1">
      <c r="Q67" s="2"/>
      <c r="S67" s="187"/>
      <c r="T67" s="187"/>
      <c r="U67" s="187"/>
      <c r="V67" s="187"/>
      <c r="W67" s="187"/>
      <c r="X67" s="187"/>
    </row>
    <row r="68" spans="17:24" ht="22.5" customHeight="1">
      <c r="Q68" s="2"/>
      <c r="S68" s="187"/>
      <c r="T68" s="187"/>
      <c r="U68" s="187"/>
      <c r="V68" s="187"/>
      <c r="W68" s="187"/>
      <c r="X68" s="187"/>
    </row>
    <row r="69" spans="17:24" ht="22.5" customHeight="1">
      <c r="Q69" s="2"/>
      <c r="S69" s="187"/>
      <c r="T69" s="187"/>
      <c r="U69" s="187"/>
      <c r="V69" s="187"/>
      <c r="W69" s="187"/>
      <c r="X69" s="187"/>
    </row>
    <row r="70" spans="17:24" ht="22.5" customHeight="1">
      <c r="Q70" s="2"/>
      <c r="S70" s="187"/>
      <c r="T70" s="187"/>
      <c r="U70" s="187"/>
      <c r="V70" s="187"/>
      <c r="W70" s="187"/>
      <c r="X70" s="187"/>
    </row>
    <row r="71" spans="17:24" ht="22.5" customHeight="1">
      <c r="Q71" s="2"/>
      <c r="S71" s="187"/>
      <c r="T71" s="187"/>
      <c r="U71" s="187"/>
      <c r="V71" s="187"/>
      <c r="W71" s="187"/>
      <c r="X71" s="187"/>
    </row>
    <row r="72" spans="17:24" ht="22.5" customHeight="1">
      <c r="Q72" s="2"/>
      <c r="R72" s="187"/>
      <c r="S72" s="187"/>
      <c r="T72" s="187"/>
      <c r="U72" s="187"/>
      <c r="V72" s="187"/>
      <c r="W72" s="187"/>
      <c r="X72" s="187"/>
    </row>
    <row r="73" spans="17:24" ht="22.5" customHeight="1">
      <c r="Q73" s="2"/>
      <c r="R73" s="187"/>
      <c r="S73" s="187"/>
      <c r="T73" s="187"/>
      <c r="U73" s="187"/>
      <c r="V73" s="187"/>
      <c r="W73" s="187"/>
      <c r="X73" s="187"/>
    </row>
    <row r="74" spans="17:24" ht="22.5" customHeight="1">
      <c r="Q74" s="2"/>
      <c r="R74" s="187"/>
      <c r="S74" s="187"/>
      <c r="T74" s="187"/>
      <c r="U74" s="187"/>
      <c r="V74" s="187"/>
      <c r="W74" s="187"/>
      <c r="X74" s="187"/>
    </row>
    <row r="75" spans="17:24" ht="22.5" customHeight="1">
      <c r="Q75" s="2"/>
      <c r="R75" s="187"/>
      <c r="S75" s="187"/>
      <c r="T75" s="187"/>
      <c r="U75" s="187"/>
      <c r="V75" s="187"/>
      <c r="W75" s="187"/>
      <c r="X75" s="187"/>
    </row>
    <row r="76" spans="17:24" ht="22.5" customHeight="1">
      <c r="Q76" s="2"/>
      <c r="R76" s="187"/>
      <c r="S76" s="187"/>
      <c r="T76" s="187"/>
      <c r="U76" s="187"/>
      <c r="V76" s="187"/>
      <c r="W76" s="187"/>
      <c r="X76" s="187"/>
    </row>
    <row r="77" spans="17:24" ht="22.5" customHeight="1">
      <c r="Q77" s="2"/>
      <c r="R77" s="187"/>
      <c r="S77" s="187"/>
      <c r="T77" s="187"/>
      <c r="U77" s="187"/>
      <c r="V77" s="187"/>
      <c r="W77" s="187"/>
      <c r="X77" s="187"/>
    </row>
    <row r="78" spans="17:24" ht="22.5" customHeight="1">
      <c r="Q78" s="2"/>
      <c r="R78" s="187"/>
      <c r="S78" s="187"/>
      <c r="T78" s="187"/>
      <c r="U78" s="187"/>
      <c r="V78" s="187"/>
      <c r="W78" s="187"/>
      <c r="X78" s="187"/>
    </row>
    <row r="79" spans="17:24" ht="22.5" customHeight="1">
      <c r="Q79" s="2"/>
      <c r="R79" s="188"/>
      <c r="S79" s="187"/>
      <c r="T79" s="187"/>
      <c r="U79" s="187"/>
      <c r="V79" s="187"/>
      <c r="W79" s="187"/>
      <c r="X79" s="187"/>
    </row>
    <row r="80" spans="17:24">
      <c r="R80" s="188"/>
      <c r="S80" s="187"/>
      <c r="T80" s="187"/>
      <c r="U80" s="187"/>
      <c r="V80" s="187"/>
      <c r="W80" s="187"/>
      <c r="X80" s="187"/>
    </row>
    <row r="81" spans="18:24">
      <c r="R81" s="188"/>
      <c r="S81" s="187"/>
      <c r="T81" s="187"/>
      <c r="U81" s="187"/>
      <c r="V81" s="187"/>
      <c r="W81" s="187"/>
      <c r="X81" s="187"/>
    </row>
    <row r="82" spans="18:24">
      <c r="R82" s="188"/>
      <c r="S82" s="187"/>
      <c r="T82" s="187"/>
      <c r="U82" s="187"/>
      <c r="V82" s="187"/>
      <c r="W82" s="187"/>
      <c r="X82" s="187"/>
    </row>
    <row r="83" spans="18:24">
      <c r="R83" s="188"/>
      <c r="S83" s="187"/>
      <c r="T83" s="187"/>
      <c r="U83" s="187"/>
      <c r="V83" s="187"/>
      <c r="W83" s="187"/>
      <c r="X83" s="187"/>
    </row>
    <row r="84" spans="18:24">
      <c r="R84" s="188"/>
      <c r="S84" s="187"/>
      <c r="T84" s="187"/>
      <c r="U84" s="187"/>
      <c r="V84" s="187"/>
      <c r="W84" s="187"/>
      <c r="X84" s="187"/>
    </row>
    <row r="85" spans="18:24">
      <c r="R85" s="188"/>
      <c r="S85" s="187"/>
      <c r="T85" s="187"/>
      <c r="U85" s="187"/>
      <c r="V85" s="187"/>
      <c r="W85" s="187"/>
      <c r="X85" s="187"/>
    </row>
    <row r="86" spans="18:24">
      <c r="R86" s="188"/>
      <c r="S86" s="187"/>
      <c r="T86" s="187"/>
      <c r="U86" s="187"/>
      <c r="V86" s="187"/>
      <c r="W86" s="187"/>
      <c r="X86" s="187"/>
    </row>
    <row r="87" spans="18:24">
      <c r="R87" s="188"/>
      <c r="S87" s="187"/>
      <c r="T87" s="187"/>
      <c r="U87" s="187"/>
      <c r="V87" s="187"/>
      <c r="W87" s="187"/>
      <c r="X87" s="187"/>
    </row>
    <row r="88" spans="18:24">
      <c r="R88" s="188"/>
      <c r="S88" s="187"/>
      <c r="T88" s="187"/>
      <c r="U88" s="187"/>
      <c r="V88" s="187"/>
      <c r="W88" s="187"/>
      <c r="X88" s="187"/>
    </row>
    <row r="89" spans="18:24">
      <c r="R89" s="188"/>
      <c r="S89" s="187"/>
      <c r="T89" s="187"/>
      <c r="U89" s="187"/>
      <c r="V89" s="187"/>
      <c r="W89" s="187"/>
      <c r="X89" s="187"/>
    </row>
    <row r="90" spans="18:24">
      <c r="R90" s="188"/>
      <c r="S90" s="187"/>
      <c r="T90" s="187"/>
      <c r="U90" s="187"/>
      <c r="V90" s="187"/>
      <c r="W90" s="187"/>
      <c r="X90" s="187"/>
    </row>
    <row r="91" spans="18:24">
      <c r="R91" s="188"/>
      <c r="S91" s="187"/>
      <c r="T91" s="187"/>
      <c r="U91" s="187"/>
      <c r="V91" s="187"/>
      <c r="W91" s="187"/>
      <c r="X91" s="187"/>
    </row>
    <row r="92" spans="18:24">
      <c r="R92" s="188"/>
      <c r="S92" s="187"/>
      <c r="T92" s="187"/>
      <c r="U92" s="187"/>
      <c r="V92" s="187"/>
      <c r="W92" s="187"/>
      <c r="X92" s="187"/>
    </row>
    <row r="93" spans="18:24">
      <c r="R93" s="188"/>
      <c r="S93" s="187"/>
      <c r="T93" s="187"/>
      <c r="U93" s="187"/>
      <c r="V93" s="187"/>
      <c r="W93" s="187"/>
      <c r="X93" s="187"/>
    </row>
  </sheetData>
  <sheetProtection password="F282" sheet="1" objects="1" scenarios="1"/>
  <mergeCells count="29">
    <mergeCell ref="K18:M18"/>
    <mergeCell ref="N18:P18"/>
    <mergeCell ref="B18:D18"/>
    <mergeCell ref="K5:P5"/>
    <mergeCell ref="K6:P6"/>
    <mergeCell ref="B15:D15"/>
    <mergeCell ref="B6:F6"/>
    <mergeCell ref="B12:D12"/>
    <mergeCell ref="K9:P9"/>
    <mergeCell ref="K12:M12"/>
    <mergeCell ref="N12:P12"/>
    <mergeCell ref="N15:P15"/>
    <mergeCell ref="B9:D9"/>
    <mergeCell ref="J15:L15"/>
    <mergeCell ref="B5:G5"/>
    <mergeCell ref="F12:H12"/>
    <mergeCell ref="F15:H15"/>
    <mergeCell ref="F18:H18"/>
    <mergeCell ref="C24:D24"/>
    <mergeCell ref="C25:D25"/>
    <mergeCell ref="C21:D21"/>
    <mergeCell ref="C22:D22"/>
    <mergeCell ref="C23:D23"/>
    <mergeCell ref="C20:D20"/>
    <mergeCell ref="C26:D26"/>
    <mergeCell ref="C27:D27"/>
    <mergeCell ref="C28:D28"/>
    <mergeCell ref="C29:D29"/>
    <mergeCell ref="C30:D30"/>
  </mergeCells>
  <phoneticPr fontId="2"/>
  <dataValidations count="11">
    <dataValidation type="list" allowBlank="1" showInputMessage="1" showErrorMessage="1" prompt="選択してください。" sqref="G21:G30">
      <formula1>$T$45:$T$49</formula1>
    </dataValidation>
    <dataValidation type="list" allowBlank="1" showInputMessage="1" showErrorMessage="1" prompt="選択してください。" sqref="H21:H30">
      <formula1>$U$45:$U$55</formula1>
    </dataValidation>
    <dataValidation imeMode="on" allowBlank="1" showInputMessage="1" showErrorMessage="1" sqref="J21:L30 F12:H13 B12 B15 F15 J15 B18 F18 C9:D10 C12:D13 C15:D16 G15:H16 K15:L16 C18:D19 G18:H19 C21:D30 D31 B9"/>
    <dataValidation imeMode="off" allowBlank="1" showInputMessage="1" showErrorMessage="1" sqref="I21:I30 B7 C7:D8 H7:I8 G7"/>
    <dataValidation type="list" imeMode="on" allowBlank="1" showInputMessage="1" showErrorMessage="1" prompt="選択してください。" sqref="F21:F30">
      <formula1>$C$33:$C$36</formula1>
    </dataValidation>
    <dataValidation type="list" allowBlank="1" showInputMessage="1" showErrorMessage="1" sqref="B3">
      <formula1>$Q$1:$Q$10</formula1>
    </dataValidation>
    <dataValidation type="list" allowBlank="1" showInputMessage="1" showErrorMessage="1" sqref="D3">
      <formula1>$R$1:$R$66</formula1>
    </dataValidation>
    <dataValidation type="list" allowBlank="1" showInputMessage="1" showErrorMessage="1" sqref="I12:I13">
      <formula1>$T$2:$T$6</formula1>
    </dataValidation>
    <dataValidation type="list" allowBlank="1" showInputMessage="1" showErrorMessage="1" sqref="E12">
      <formula1>$T$1:$T$9</formula1>
    </dataValidation>
    <dataValidation type="list" allowBlank="1" showInputMessage="1" showErrorMessage="1" sqref="E15 I15 M15">
      <formula1>$T$1:$T$10</formula1>
    </dataValidation>
    <dataValidation type="list" allowBlank="1" showInputMessage="1" showErrorMessage="1" sqref="E21:E30">
      <formula1>$S$2:$S$3</formula1>
    </dataValidation>
  </dataValidations>
  <pageMargins left="0.7" right="0.7" top="0.75" bottom="0.75" header="0.3" footer="0.3"/>
  <pageSetup paperSize="258" scale="81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theme="9"/>
  </sheetPr>
  <dimension ref="A1:DB137"/>
  <sheetViews>
    <sheetView zoomScale="85" zoomScaleNormal="85" zoomScaleSheetLayoutView="100" workbookViewId="0">
      <pane ySplit="1" topLeftCell="A2" activePane="bottomLeft" state="frozen"/>
      <selection pane="bottomLeft" activeCell="A2" sqref="A2"/>
    </sheetView>
  </sheetViews>
  <sheetFormatPr defaultRowHeight="13.5"/>
  <cols>
    <col min="1" max="1" width="26.25" style="194" customWidth="1"/>
    <col min="2" max="2" width="7.875" style="194" customWidth="1"/>
    <col min="3" max="4" width="7.875" style="194" hidden="1" customWidth="1"/>
    <col min="5" max="5" width="16.5" style="194" customWidth="1"/>
    <col min="6" max="6" width="4.375" style="194" customWidth="1"/>
    <col min="7" max="46" width="2.125" style="194" customWidth="1"/>
    <col min="47" max="47" width="3" style="194" customWidth="1"/>
    <col min="48" max="106" width="2.125" style="194" customWidth="1"/>
    <col min="107" max="16384" width="9" style="194"/>
  </cols>
  <sheetData>
    <row r="1" spans="1:106" ht="48" customHeight="1" thickBot="1">
      <c r="A1" s="1196" t="str">
        <f>IF(OR($B$24&lt;&gt;"",$B$70&lt;&gt;""),CE2,"")</f>
        <v/>
      </c>
      <c r="B1" s="1196"/>
      <c r="C1" s="1196"/>
      <c r="D1" s="1196"/>
      <c r="E1" s="1196"/>
      <c r="G1" s="1197" t="str">
        <f>IF(OR($B$24&lt;&gt;"",$B$70&lt;&gt;""),CE1,"")</f>
        <v/>
      </c>
      <c r="H1" s="1197"/>
      <c r="I1" s="1197"/>
      <c r="J1" s="1197"/>
      <c r="K1" s="1197"/>
      <c r="L1" s="1197"/>
      <c r="M1" s="1197"/>
      <c r="N1" s="1197"/>
      <c r="O1" s="1197"/>
      <c r="P1" s="1197"/>
      <c r="Q1" s="1197"/>
      <c r="R1" s="1197"/>
      <c r="S1" s="1197"/>
      <c r="T1" s="1197"/>
      <c r="U1" s="1197"/>
      <c r="V1" s="1197"/>
      <c r="W1" s="1197"/>
      <c r="X1" s="1197"/>
      <c r="Y1" s="1197"/>
      <c r="Z1" s="1197"/>
      <c r="AA1" s="1197"/>
      <c r="AB1" s="1197"/>
      <c r="AC1" s="1197"/>
      <c r="AD1" s="1197"/>
      <c r="AE1" s="1197"/>
      <c r="AF1" s="1197"/>
      <c r="AG1" s="1197"/>
      <c r="AH1" s="1197"/>
      <c r="AI1" s="1197"/>
      <c r="AJ1" s="1197"/>
      <c r="AK1" s="1197"/>
      <c r="AL1" s="1197"/>
      <c r="AM1" s="1197"/>
      <c r="AN1" s="1197"/>
      <c r="AO1" s="1197"/>
      <c r="AP1" s="1197"/>
      <c r="AQ1" s="1197"/>
      <c r="AR1" s="1197"/>
      <c r="AS1" s="1197"/>
      <c r="AT1" s="1197"/>
      <c r="AU1" s="1197"/>
      <c r="AV1" s="1197"/>
      <c r="AW1" s="1197"/>
      <c r="AX1" s="1197"/>
      <c r="CE1" s="1198" t="s">
        <v>2988</v>
      </c>
      <c r="CF1" s="1199"/>
      <c r="CG1" s="1199"/>
      <c r="CH1" s="1199"/>
      <c r="CI1" s="1199"/>
      <c r="CJ1" s="1199"/>
      <c r="CK1" s="1199"/>
      <c r="CL1" s="1199"/>
      <c r="CM1" s="1199"/>
      <c r="CN1" s="1199"/>
      <c r="CO1" s="1199"/>
      <c r="CP1" s="1199"/>
      <c r="CQ1" s="1199"/>
      <c r="CR1" s="1199"/>
      <c r="CS1" s="1199"/>
      <c r="CT1" s="1199"/>
      <c r="CU1" s="1199"/>
      <c r="CV1" s="1199"/>
      <c r="CW1" s="1199"/>
      <c r="CX1" s="1199"/>
      <c r="CY1" s="1199"/>
      <c r="CZ1" s="1199"/>
      <c r="DA1" s="1199"/>
      <c r="DB1" s="1199"/>
    </row>
    <row r="2" spans="1:106" ht="15.75" customHeight="1"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256"/>
      <c r="X2" s="257"/>
      <c r="Y2" s="257"/>
      <c r="Z2" s="258"/>
      <c r="AA2" s="256" t="s">
        <v>5</v>
      </c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1107" t="str">
        <f>IF(COUNTA(B22:B28)=3,"3人",IF(COUNTA(B22:B28)=4,"4人",""))</f>
        <v/>
      </c>
      <c r="AQ2" s="1107"/>
      <c r="AR2" s="1108"/>
      <c r="AS2" s="1420" t="s">
        <v>31</v>
      </c>
      <c r="AT2" s="1421"/>
      <c r="AU2" s="1421"/>
      <c r="AV2" s="1421"/>
      <c r="AW2" s="1422"/>
      <c r="AY2" s="387" t="s">
        <v>2367</v>
      </c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9"/>
      <c r="BZ2" s="1415" t="s">
        <v>2644</v>
      </c>
      <c r="CA2" s="1416"/>
      <c r="CB2" s="1416"/>
      <c r="CC2" s="1417"/>
      <c r="CE2" s="1199" t="s">
        <v>2987</v>
      </c>
      <c r="CF2" s="1199"/>
      <c r="CG2" s="1199"/>
      <c r="CH2" s="1199"/>
      <c r="CI2" s="1199"/>
      <c r="CJ2" s="1199"/>
      <c r="CK2" s="1199"/>
      <c r="CL2" s="1199"/>
      <c r="CM2" s="1199"/>
      <c r="CN2" s="1199"/>
      <c r="CO2" s="1199"/>
      <c r="CP2" s="1199"/>
      <c r="CQ2" s="1199"/>
      <c r="CR2" s="1199"/>
      <c r="CS2" s="1199"/>
      <c r="CT2" s="1199"/>
      <c r="CU2" s="1199"/>
      <c r="CV2" s="1199"/>
      <c r="CW2" s="1199"/>
      <c r="CX2" s="1199"/>
      <c r="CY2" s="1199"/>
      <c r="CZ2" s="1199"/>
      <c r="DA2" s="1199"/>
      <c r="DB2" s="1199"/>
    </row>
    <row r="3" spans="1:106" ht="15.75" customHeight="1" thickBot="1">
      <c r="B3" s="214" t="s">
        <v>2008</v>
      </c>
      <c r="C3" s="214"/>
      <c r="D3" s="214"/>
      <c r="E3" s="214" t="s">
        <v>2351</v>
      </c>
      <c r="F3" s="214" t="s">
        <v>2369</v>
      </c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256"/>
      <c r="X3" s="257"/>
      <c r="Y3" s="257"/>
      <c r="Z3" s="258"/>
      <c r="AA3" s="1115">
        <f>H8</f>
        <v>0</v>
      </c>
      <c r="AB3" s="1116"/>
      <c r="AC3" s="260" t="s">
        <v>6</v>
      </c>
      <c r="AD3" s="1116">
        <f>L8</f>
        <v>0</v>
      </c>
      <c r="AE3" s="1116"/>
      <c r="AF3" s="1117"/>
      <c r="AG3" s="1118" t="str">
        <f>基本情報入力!$I$5</f>
        <v/>
      </c>
      <c r="AH3" s="1082"/>
      <c r="AI3" s="1082"/>
      <c r="AJ3" s="1082"/>
      <c r="AK3" s="1082"/>
      <c r="AL3" s="1082"/>
      <c r="AM3" s="1082"/>
      <c r="AN3" s="1082"/>
      <c r="AO3" s="1082"/>
      <c r="AP3" s="1082"/>
      <c r="AQ3" s="1082"/>
      <c r="AR3" s="1119"/>
      <c r="AS3" s="1423"/>
      <c r="AT3" s="1424"/>
      <c r="AU3" s="1424"/>
      <c r="AV3" s="1424"/>
      <c r="AW3" s="1425"/>
      <c r="AY3" s="390" t="s">
        <v>2365</v>
      </c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1"/>
      <c r="BO3" s="391"/>
      <c r="BP3" s="391"/>
      <c r="BQ3" s="391"/>
      <c r="BR3" s="391"/>
      <c r="BS3" s="391"/>
      <c r="BT3" s="391"/>
      <c r="BU3" s="391"/>
      <c r="BV3" s="391"/>
      <c r="BW3" s="391"/>
      <c r="BX3" s="391"/>
      <c r="BY3" s="323"/>
      <c r="BZ3" s="1269"/>
      <c r="CA3" s="1269"/>
      <c r="CB3" s="1269"/>
      <c r="CC3" s="1418"/>
    </row>
    <row r="4" spans="1:106" ht="15.75" customHeight="1">
      <c r="B4" s="214"/>
      <c r="C4" s="214"/>
      <c r="D4" s="214"/>
      <c r="E4" s="214"/>
      <c r="F4" s="214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256"/>
      <c r="X4" s="256"/>
      <c r="Y4" s="256"/>
      <c r="Z4" s="261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 t="s">
        <v>7</v>
      </c>
      <c r="AM4" s="262"/>
      <c r="AN4" s="262"/>
      <c r="AO4" s="262"/>
      <c r="AP4" s="262"/>
      <c r="AQ4" s="262"/>
      <c r="AR4" s="262"/>
      <c r="AS4" s="262"/>
      <c r="AT4" s="262"/>
      <c r="AU4" s="262" t="str">
        <f>E19</f>
        <v>選択</v>
      </c>
      <c r="AV4" s="262"/>
      <c r="AW4" s="263"/>
      <c r="AY4" s="390" t="s">
        <v>2366</v>
      </c>
      <c r="AZ4" s="391"/>
      <c r="BA4" s="391"/>
      <c r="BB4" s="391"/>
      <c r="BC4" s="391"/>
      <c r="BD4" s="391"/>
      <c r="BE4" s="391"/>
      <c r="BF4" s="391"/>
      <c r="BG4" s="391"/>
      <c r="BH4" s="391"/>
      <c r="BI4" s="391"/>
      <c r="BJ4" s="391"/>
      <c r="BK4" s="391"/>
      <c r="BL4" s="391"/>
      <c r="BM4" s="391"/>
      <c r="BN4" s="391"/>
      <c r="BO4" s="391"/>
      <c r="BP4" s="391"/>
      <c r="BQ4" s="391"/>
      <c r="BR4" s="391"/>
      <c r="BS4" s="391"/>
      <c r="BT4" s="391"/>
      <c r="BU4" s="391"/>
      <c r="BV4" s="391"/>
      <c r="BW4" s="391"/>
      <c r="BX4" s="391"/>
      <c r="BY4" s="323"/>
      <c r="BZ4" s="1269"/>
      <c r="CA4" s="1269"/>
      <c r="CB4" s="1269"/>
      <c r="CC4" s="1418"/>
    </row>
    <row r="5" spans="1:106" ht="9.75" customHeight="1" thickBot="1">
      <c r="B5" s="214" t="s">
        <v>2005</v>
      </c>
      <c r="C5" s="214"/>
      <c r="D5" s="214"/>
      <c r="E5" s="214">
        <v>28</v>
      </c>
      <c r="F5" s="214" t="s">
        <v>2</v>
      </c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Y5" s="392"/>
      <c r="AZ5" s="393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3"/>
      <c r="BR5" s="393"/>
      <c r="BS5" s="393"/>
      <c r="BT5" s="393"/>
      <c r="BU5" s="393"/>
      <c r="BV5" s="393"/>
      <c r="BW5" s="393"/>
      <c r="BX5" s="393"/>
      <c r="BY5" s="393"/>
      <c r="BZ5" s="1241"/>
      <c r="CA5" s="1241"/>
      <c r="CB5" s="1241"/>
      <c r="CC5" s="1419"/>
    </row>
    <row r="6" spans="1:106" ht="15.75" customHeight="1">
      <c r="B6" s="214"/>
      <c r="C6" s="214"/>
      <c r="D6" s="214"/>
      <c r="E6" s="214">
        <v>6</v>
      </c>
      <c r="F6" s="214" t="s">
        <v>1889</v>
      </c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414" t="str">
        <f>F3</f>
        <v>⑤</v>
      </c>
      <c r="AN6" s="1414"/>
      <c r="AO6" s="205" t="s">
        <v>2095</v>
      </c>
      <c r="AP6" s="199"/>
      <c r="AQ6" s="199"/>
      <c r="AR6" s="199"/>
      <c r="AS6" s="199"/>
      <c r="AT6" s="199"/>
      <c r="AU6" s="199"/>
      <c r="AV6" s="199"/>
      <c r="AW6" s="199"/>
      <c r="AY6" s="1135" t="s">
        <v>1929</v>
      </c>
      <c r="AZ6" s="1135"/>
      <c r="BA6" s="1134" t="s">
        <v>1927</v>
      </c>
      <c r="BB6" s="1134"/>
      <c r="BC6" s="1134"/>
      <c r="BD6" s="1134"/>
      <c r="BE6" s="1134"/>
      <c r="BF6" s="1134"/>
      <c r="BG6" s="1134"/>
      <c r="BH6" s="1134"/>
      <c r="BI6" s="1134"/>
      <c r="BJ6" s="1134"/>
      <c r="BK6" s="1134"/>
      <c r="BL6" s="1134"/>
      <c r="BM6" s="1134"/>
      <c r="BN6" s="1134"/>
      <c r="BO6" s="1134"/>
      <c r="BP6" s="1134"/>
      <c r="BQ6" s="1134"/>
      <c r="BR6" s="1134"/>
      <c r="BS6" s="1134"/>
      <c r="BT6" s="1134"/>
      <c r="BU6" s="1134"/>
      <c r="BV6" s="1134"/>
      <c r="BW6" s="1134"/>
      <c r="BX6" s="1134"/>
      <c r="BY6" s="1134"/>
      <c r="BZ6" s="1134"/>
      <c r="CA6" s="1134"/>
      <c r="CB6" s="1134"/>
      <c r="CC6" s="1134"/>
    </row>
    <row r="7" spans="1:106" ht="15.75" customHeight="1">
      <c r="B7" s="355"/>
      <c r="C7" s="356"/>
      <c r="D7" s="356"/>
      <c r="E7" s="356">
        <v>28</v>
      </c>
      <c r="F7" s="356" t="s">
        <v>1890</v>
      </c>
      <c r="G7" s="199"/>
      <c r="H7" s="1067" t="s">
        <v>5</v>
      </c>
      <c r="I7" s="1067"/>
      <c r="J7" s="1067"/>
      <c r="K7" s="1067"/>
      <c r="L7" s="1067"/>
      <c r="M7" s="1067"/>
      <c r="N7" s="1067"/>
      <c r="O7" s="1067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Y7" s="1135"/>
      <c r="AZ7" s="1135"/>
      <c r="BA7" s="1134"/>
      <c r="BB7" s="1134"/>
      <c r="BC7" s="1134"/>
      <c r="BD7" s="1134"/>
      <c r="BE7" s="1134"/>
      <c r="BF7" s="1134"/>
      <c r="BG7" s="1134"/>
      <c r="BH7" s="1134"/>
      <c r="BI7" s="1134"/>
      <c r="BJ7" s="1134"/>
      <c r="BK7" s="1134"/>
      <c r="BL7" s="1134"/>
      <c r="BM7" s="1134"/>
      <c r="BN7" s="1134"/>
      <c r="BO7" s="1134"/>
      <c r="BP7" s="1134"/>
      <c r="BQ7" s="1134"/>
      <c r="BR7" s="1134"/>
      <c r="BS7" s="1134"/>
      <c r="BT7" s="1134"/>
      <c r="BU7" s="1134"/>
      <c r="BV7" s="1134"/>
      <c r="BW7" s="1134"/>
      <c r="BX7" s="1134"/>
      <c r="BY7" s="1134"/>
      <c r="BZ7" s="1134"/>
      <c r="CA7" s="1134"/>
      <c r="CB7" s="1134"/>
      <c r="CC7" s="1134"/>
    </row>
    <row r="8" spans="1:106" ht="15.75" customHeight="1">
      <c r="B8" s="357"/>
      <c r="C8" s="356"/>
      <c r="D8" s="356"/>
      <c r="E8" s="358" t="s">
        <v>2007</v>
      </c>
      <c r="F8" s="356" t="s">
        <v>2006</v>
      </c>
      <c r="G8" s="199"/>
      <c r="H8" s="1061">
        <f>基本情報入力!B3</f>
        <v>0</v>
      </c>
      <c r="I8" s="1062"/>
      <c r="J8" s="1062"/>
      <c r="K8" s="1068" t="s">
        <v>6</v>
      </c>
      <c r="L8" s="1062">
        <f>基本情報入力!D3</f>
        <v>0</v>
      </c>
      <c r="M8" s="1062"/>
      <c r="N8" s="1062"/>
      <c r="O8" s="1065"/>
      <c r="P8" s="199"/>
      <c r="Q8" s="199"/>
      <c r="R8" s="199"/>
      <c r="S8" s="199"/>
      <c r="T8" s="199"/>
      <c r="U8" s="199"/>
      <c r="V8" s="199"/>
      <c r="W8" s="1007" t="s">
        <v>8</v>
      </c>
      <c r="X8" s="1007"/>
      <c r="Y8" s="1007"/>
      <c r="Z8" s="1070">
        <f>$E$6</f>
        <v>6</v>
      </c>
      <c r="AA8" s="1070"/>
      <c r="AB8" s="199" t="s">
        <v>3</v>
      </c>
      <c r="AC8" s="1070">
        <f>$E$7</f>
        <v>28</v>
      </c>
      <c r="AD8" s="1070"/>
      <c r="AE8" s="199" t="s">
        <v>4</v>
      </c>
      <c r="AF8" s="458" t="s">
        <v>1872</v>
      </c>
      <c r="AG8" s="463" t="str">
        <f>$E$8</f>
        <v>火</v>
      </c>
      <c r="AH8" s="199" t="s">
        <v>1873</v>
      </c>
      <c r="AI8" s="1007" t="s">
        <v>1874</v>
      </c>
      <c r="AJ8" s="1007"/>
      <c r="AK8" s="1007"/>
      <c r="AL8" s="1007"/>
      <c r="AM8" s="1007"/>
      <c r="AN8" s="1007"/>
      <c r="AO8" s="1007"/>
      <c r="AP8" s="1006"/>
      <c r="AQ8" s="1006"/>
      <c r="AR8" s="1006"/>
      <c r="AS8" s="1007" t="s">
        <v>9</v>
      </c>
      <c r="AT8" s="1007"/>
      <c r="AU8" s="1007"/>
      <c r="AV8" s="1007"/>
      <c r="AW8" s="1007"/>
      <c r="AY8" s="1135"/>
      <c r="AZ8" s="1135"/>
      <c r="BA8" s="1134"/>
      <c r="BB8" s="1134"/>
      <c r="BC8" s="1134"/>
      <c r="BD8" s="1134"/>
      <c r="BE8" s="1134"/>
      <c r="BF8" s="1134"/>
      <c r="BG8" s="1134"/>
      <c r="BH8" s="1134"/>
      <c r="BI8" s="1134"/>
      <c r="BJ8" s="1134"/>
      <c r="BK8" s="1134"/>
      <c r="BL8" s="1134"/>
      <c r="BM8" s="1134"/>
      <c r="BN8" s="1134"/>
      <c r="BO8" s="1134"/>
      <c r="BP8" s="1134"/>
      <c r="BQ8" s="1134"/>
      <c r="BR8" s="1134"/>
      <c r="BS8" s="1134"/>
      <c r="BT8" s="1134"/>
      <c r="BU8" s="1134"/>
      <c r="BV8" s="1134"/>
      <c r="BW8" s="1134"/>
      <c r="BX8" s="1134"/>
      <c r="BY8" s="1134"/>
      <c r="BZ8" s="1134"/>
      <c r="CA8" s="1134"/>
      <c r="CB8" s="1134"/>
      <c r="CC8" s="1134"/>
    </row>
    <row r="9" spans="1:106" ht="9.75" customHeight="1">
      <c r="B9" s="214"/>
      <c r="C9" s="214"/>
      <c r="D9" s="214"/>
      <c r="E9" s="214"/>
      <c r="F9" s="214"/>
      <c r="G9" s="199"/>
      <c r="H9" s="1063"/>
      <c r="I9" s="1064"/>
      <c r="J9" s="1064"/>
      <c r="K9" s="1069"/>
      <c r="L9" s="1064"/>
      <c r="M9" s="1064"/>
      <c r="N9" s="1064"/>
      <c r="O9" s="1066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BA9" s="1134"/>
      <c r="BB9" s="1134"/>
      <c r="BC9" s="1134"/>
      <c r="BD9" s="1134"/>
      <c r="BE9" s="1134"/>
      <c r="BF9" s="1134"/>
      <c r="BG9" s="1134"/>
      <c r="BH9" s="1134"/>
      <c r="BI9" s="1134"/>
      <c r="BJ9" s="1134"/>
      <c r="BK9" s="1134"/>
      <c r="BL9" s="1134"/>
      <c r="BM9" s="1134"/>
      <c r="BN9" s="1134"/>
      <c r="BO9" s="1134"/>
      <c r="BP9" s="1134"/>
      <c r="BQ9" s="1134"/>
      <c r="BR9" s="1134"/>
      <c r="BS9" s="1134"/>
      <c r="BT9" s="1134"/>
      <c r="BU9" s="1134"/>
      <c r="BV9" s="1134"/>
      <c r="BW9" s="1134"/>
      <c r="BX9" s="1134"/>
      <c r="BY9" s="1134"/>
      <c r="BZ9" s="1134"/>
      <c r="CA9" s="1134"/>
      <c r="CB9" s="1134"/>
      <c r="CC9" s="1134"/>
    </row>
    <row r="10" spans="1:106" ht="15.75" customHeight="1">
      <c r="B10" s="214"/>
      <c r="C10" s="356"/>
      <c r="D10" s="356"/>
      <c r="E10" s="356"/>
      <c r="F10" s="356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</row>
    <row r="11" spans="1:106" ht="21.75" customHeight="1">
      <c r="B11" s="214" t="s">
        <v>1928</v>
      </c>
      <c r="C11" s="214"/>
      <c r="D11" s="394">
        <v>42604</v>
      </c>
      <c r="E11" s="394"/>
      <c r="F11" s="214"/>
      <c r="G11" s="270"/>
      <c r="H11" s="270"/>
      <c r="I11" s="270"/>
      <c r="J11" s="270"/>
      <c r="K11" s="270"/>
      <c r="L11" s="1413" t="str">
        <f>$E$3</f>
        <v>東京都高等学校秋季剣道大会</v>
      </c>
      <c r="M11" s="1413"/>
      <c r="N11" s="1413"/>
      <c r="O11" s="1413"/>
      <c r="P11" s="1413"/>
      <c r="Q11" s="1413"/>
      <c r="R11" s="1413"/>
      <c r="S11" s="1413"/>
      <c r="T11" s="1413"/>
      <c r="U11" s="1413"/>
      <c r="V11" s="1413"/>
      <c r="W11" s="1413"/>
      <c r="X11" s="1413"/>
      <c r="Y11" s="1413"/>
      <c r="Z11" s="1413"/>
      <c r="AA11" s="1413"/>
      <c r="AB11" s="1413"/>
      <c r="AC11" s="1413"/>
      <c r="AD11" s="1413"/>
      <c r="AE11" s="1413"/>
      <c r="AF11" s="1413"/>
      <c r="AG11" s="270" t="s">
        <v>2010</v>
      </c>
      <c r="AH11" s="270"/>
      <c r="AI11" s="270"/>
      <c r="AJ11" s="270"/>
      <c r="AK11" s="270"/>
      <c r="AL11" s="270"/>
      <c r="AM11" s="270"/>
      <c r="AN11" s="270"/>
      <c r="AO11" s="270"/>
      <c r="AP11" s="270"/>
      <c r="AQ11" s="270"/>
      <c r="AR11" s="270"/>
      <c r="AS11" s="270"/>
      <c r="AT11" s="270"/>
      <c r="AU11" s="270"/>
      <c r="AV11" s="270"/>
      <c r="AW11" s="270"/>
    </row>
    <row r="12" spans="1:106" ht="15.75" customHeight="1">
      <c r="B12" s="214" t="s">
        <v>2015</v>
      </c>
      <c r="C12" s="214"/>
      <c r="D12" s="466">
        <v>42604</v>
      </c>
      <c r="E12" s="466"/>
      <c r="F12" s="214" t="s">
        <v>2363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</row>
    <row r="13" spans="1:106" ht="21" customHeight="1">
      <c r="B13" s="214"/>
      <c r="C13" s="214"/>
      <c r="D13" s="214"/>
      <c r="E13" s="214" t="s">
        <v>1947</v>
      </c>
      <c r="F13" s="214" t="s">
        <v>2359</v>
      </c>
      <c r="G13" s="199"/>
      <c r="H13" s="199"/>
      <c r="I13" s="199"/>
      <c r="J13" s="1037" t="s">
        <v>10</v>
      </c>
      <c r="K13" s="1038"/>
      <c r="L13" s="1038"/>
      <c r="M13" s="1038"/>
      <c r="N13" s="1038"/>
      <c r="O13" s="1038"/>
      <c r="P13" s="1039"/>
      <c r="Q13" s="987" t="str">
        <f>基本情報入力!$B$5</f>
        <v/>
      </c>
      <c r="R13" s="996"/>
      <c r="S13" s="996"/>
      <c r="T13" s="996"/>
      <c r="U13" s="996"/>
      <c r="V13" s="996"/>
      <c r="W13" s="996"/>
      <c r="X13" s="996"/>
      <c r="Y13" s="996"/>
      <c r="Z13" s="996"/>
      <c r="AA13" s="996"/>
      <c r="AB13" s="996"/>
      <c r="AC13" s="996"/>
      <c r="AD13" s="996"/>
      <c r="AE13" s="996"/>
      <c r="AF13" s="996"/>
      <c r="AG13" s="996"/>
      <c r="AH13" s="996"/>
      <c r="AI13" s="997"/>
      <c r="AJ13" s="922" t="s">
        <v>11</v>
      </c>
      <c r="AK13" s="923"/>
      <c r="AL13" s="923"/>
      <c r="AM13" s="924"/>
      <c r="AN13" s="199"/>
      <c r="AO13" s="199"/>
      <c r="AP13" s="199"/>
      <c r="AQ13" s="1396" t="str">
        <f>E19</f>
        <v>選択</v>
      </c>
      <c r="AR13" s="1397"/>
      <c r="AS13" s="1397"/>
      <c r="AT13" s="1397"/>
      <c r="AU13" s="1398"/>
      <c r="AV13" s="199"/>
      <c r="AW13" s="199"/>
    </row>
    <row r="14" spans="1:106" ht="21" customHeight="1">
      <c r="B14" s="214"/>
      <c r="C14" s="214"/>
      <c r="D14" s="214"/>
      <c r="E14" s="214" t="s">
        <v>1948</v>
      </c>
      <c r="F14" s="214" t="s">
        <v>2360</v>
      </c>
      <c r="G14" s="199"/>
      <c r="H14" s="199"/>
      <c r="I14" s="199"/>
      <c r="J14" s="1037" t="s">
        <v>12</v>
      </c>
      <c r="K14" s="1038"/>
      <c r="L14" s="1038"/>
      <c r="M14" s="1038"/>
      <c r="N14" s="1038"/>
      <c r="O14" s="1038"/>
      <c r="P14" s="1039"/>
      <c r="Q14" s="987">
        <f>基本情報入力!$B$9</f>
        <v>0</v>
      </c>
      <c r="R14" s="996"/>
      <c r="S14" s="996"/>
      <c r="T14" s="996"/>
      <c r="U14" s="996"/>
      <c r="V14" s="996"/>
      <c r="W14" s="996"/>
      <c r="X14" s="996"/>
      <c r="Y14" s="996"/>
      <c r="Z14" s="996"/>
      <c r="AA14" s="996"/>
      <c r="AB14" s="996"/>
      <c r="AC14" s="996"/>
      <c r="AD14" s="996"/>
      <c r="AE14" s="996"/>
      <c r="AF14" s="996"/>
      <c r="AG14" s="996"/>
      <c r="AH14" s="996"/>
      <c r="AI14" s="997"/>
      <c r="AJ14" s="925"/>
      <c r="AK14" s="912"/>
      <c r="AL14" s="912"/>
      <c r="AM14" s="911"/>
      <c r="AN14" s="199"/>
      <c r="AO14" s="199"/>
      <c r="AP14" s="199"/>
      <c r="AQ14" s="1399" t="s">
        <v>2358</v>
      </c>
      <c r="AR14" s="1400"/>
      <c r="AS14" s="1400"/>
      <c r="AT14" s="1400"/>
      <c r="AU14" s="1401"/>
      <c r="AV14" s="199"/>
      <c r="AW14" s="199"/>
    </row>
    <row r="15" spans="1:106" ht="21" customHeight="1">
      <c r="B15" s="214"/>
      <c r="C15" s="214"/>
      <c r="D15" s="214"/>
      <c r="E15" s="214" t="s">
        <v>1978</v>
      </c>
      <c r="F15" s="214"/>
      <c r="G15" s="199"/>
      <c r="H15" s="199"/>
      <c r="I15" s="199"/>
      <c r="J15" s="1037" t="s">
        <v>1802</v>
      </c>
      <c r="K15" s="1038"/>
      <c r="L15" s="1038"/>
      <c r="M15" s="1038"/>
      <c r="N15" s="1038"/>
      <c r="O15" s="1038"/>
      <c r="P15" s="1039"/>
      <c r="Q15" s="987">
        <f>基本情報入力!$E$12</f>
        <v>0</v>
      </c>
      <c r="R15" s="996"/>
      <c r="S15" s="996"/>
      <c r="T15" s="996"/>
      <c r="U15" s="996"/>
      <c r="V15" s="996">
        <f>基本情報入力!$B$12</f>
        <v>0</v>
      </c>
      <c r="W15" s="996"/>
      <c r="X15" s="996"/>
      <c r="Y15" s="996"/>
      <c r="Z15" s="996"/>
      <c r="AA15" s="996"/>
      <c r="AB15" s="996"/>
      <c r="AC15" s="996"/>
      <c r="AD15" s="996"/>
      <c r="AE15" s="996"/>
      <c r="AF15" s="996"/>
      <c r="AG15" s="996"/>
      <c r="AH15" s="996"/>
      <c r="AI15" s="996"/>
      <c r="AJ15" s="996"/>
      <c r="AK15" s="196" t="s">
        <v>13</v>
      </c>
      <c r="AL15" s="196"/>
      <c r="AM15" s="197"/>
      <c r="AN15" s="199"/>
      <c r="AO15" s="199"/>
      <c r="AP15" s="199"/>
      <c r="AQ15" s="1402"/>
      <c r="AR15" s="1264"/>
      <c r="AS15" s="1264"/>
      <c r="AT15" s="1264"/>
      <c r="AU15" s="1265"/>
      <c r="AV15" s="199"/>
      <c r="AW15" s="199"/>
    </row>
    <row r="16" spans="1:106" ht="21" customHeight="1">
      <c r="B16" s="214"/>
      <c r="C16" s="214"/>
      <c r="D16" s="214"/>
      <c r="E16" s="214" t="s">
        <v>1979</v>
      </c>
      <c r="F16" s="214"/>
      <c r="G16" s="199"/>
      <c r="H16" s="199"/>
      <c r="I16" s="199"/>
      <c r="J16" s="1037" t="s">
        <v>14</v>
      </c>
      <c r="K16" s="1038"/>
      <c r="L16" s="1038"/>
      <c r="M16" s="1038"/>
      <c r="N16" s="1038"/>
      <c r="O16" s="1038"/>
      <c r="P16" s="1039"/>
      <c r="Q16" s="987">
        <f>基本情報入力!$E$15</f>
        <v>0</v>
      </c>
      <c r="R16" s="996"/>
      <c r="S16" s="996"/>
      <c r="T16" s="996"/>
      <c r="U16" s="996"/>
      <c r="V16" s="996">
        <f>基本情報入力!$B$15</f>
        <v>0</v>
      </c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272" t="s">
        <v>13</v>
      </c>
      <c r="AL16" s="263"/>
      <c r="AM16" s="273"/>
      <c r="AN16" s="199"/>
      <c r="AO16" s="199"/>
      <c r="AP16" s="199"/>
      <c r="AQ16" s="1403"/>
      <c r="AR16" s="1270"/>
      <c r="AS16" s="1270"/>
      <c r="AT16" s="1270"/>
      <c r="AU16" s="1271"/>
      <c r="AV16" s="199"/>
      <c r="AW16" s="199"/>
    </row>
    <row r="17" spans="1:49" ht="21" customHeight="1">
      <c r="A17" s="1190" t="s">
        <v>2761</v>
      </c>
      <c r="B17" s="1432"/>
      <c r="C17" s="580"/>
      <c r="D17" s="580"/>
      <c r="E17" s="1435" t="str">
        <f>IF(OR(E19="Ⅰ部",E19="Ⅱ部"),"","↓出場枠を選択してください")</f>
        <v>↓出場枠を選択してください</v>
      </c>
      <c r="G17" s="199"/>
      <c r="H17" s="199"/>
      <c r="I17" s="199"/>
      <c r="J17" s="1037" t="s">
        <v>15</v>
      </c>
      <c r="K17" s="1038"/>
      <c r="L17" s="1038"/>
      <c r="M17" s="1038"/>
      <c r="N17" s="1038"/>
      <c r="O17" s="1038"/>
      <c r="P17" s="1039"/>
      <c r="Q17" s="987">
        <f>基本情報入力!B18</f>
        <v>0</v>
      </c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263"/>
      <c r="AK17" s="272"/>
      <c r="AL17" s="263"/>
      <c r="AM17" s="273"/>
      <c r="AN17" s="199"/>
      <c r="AO17" s="199"/>
      <c r="AP17" s="199"/>
      <c r="AQ17" s="1411" t="s">
        <v>16</v>
      </c>
      <c r="AR17" s="1412"/>
      <c r="AS17" s="1412"/>
      <c r="AT17" s="1412"/>
      <c r="AU17" s="1412"/>
      <c r="AV17" s="199"/>
      <c r="AW17" s="199"/>
    </row>
    <row r="18" spans="1:49" ht="15.75" customHeight="1">
      <c r="A18" s="1433"/>
      <c r="B18" s="1434"/>
      <c r="C18" s="581"/>
      <c r="D18" s="581"/>
      <c r="E18" s="1436" t="str">
        <f t="shared" ref="E18" si="0">IF(OR($E$19="Ⅰ部",$E$19="Ⅱ部"),"","↓出場枠を選択してください")</f>
        <v>↓出場枠を選択してください</v>
      </c>
      <c r="G18" s="199"/>
      <c r="H18" s="199"/>
      <c r="I18" s="199"/>
      <c r="J18" s="199" t="s">
        <v>17</v>
      </c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</row>
    <row r="19" spans="1:49" ht="15.75" customHeight="1" thickBot="1">
      <c r="A19" s="1426" t="s">
        <v>31</v>
      </c>
      <c r="B19" s="1427"/>
      <c r="C19" s="395"/>
      <c r="D19" s="395"/>
      <c r="E19" s="1430" t="s">
        <v>2362</v>
      </c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</row>
    <row r="20" spans="1:49" ht="12" customHeight="1">
      <c r="A20" s="1428" t="s">
        <v>2361</v>
      </c>
      <c r="B20" s="1429"/>
      <c r="C20" s="396"/>
      <c r="D20" s="397"/>
      <c r="E20" s="1431"/>
      <c r="G20" s="199"/>
      <c r="H20" s="1040" t="s">
        <v>18</v>
      </c>
      <c r="I20" s="1041"/>
      <c r="J20" s="1041"/>
      <c r="K20" s="1042"/>
      <c r="L20" s="1045" t="s">
        <v>19</v>
      </c>
      <c r="M20" s="1041"/>
      <c r="N20" s="1041"/>
      <c r="O20" s="1042"/>
      <c r="P20" s="1045" t="s">
        <v>20</v>
      </c>
      <c r="Q20" s="1041"/>
      <c r="R20" s="1041"/>
      <c r="S20" s="1041"/>
      <c r="T20" s="1041"/>
      <c r="U20" s="1041"/>
      <c r="V20" s="1041"/>
      <c r="W20" s="1041"/>
      <c r="X20" s="1041"/>
      <c r="Y20" s="1041"/>
      <c r="Z20" s="1041"/>
      <c r="AA20" s="1041"/>
      <c r="AB20" s="1041"/>
      <c r="AC20" s="1041"/>
      <c r="AD20" s="1042"/>
      <c r="AE20" s="1045" t="s">
        <v>21</v>
      </c>
      <c r="AF20" s="1041"/>
      <c r="AG20" s="1042"/>
      <c r="AH20" s="1045" t="s">
        <v>22</v>
      </c>
      <c r="AI20" s="1041"/>
      <c r="AJ20" s="1042"/>
      <c r="AK20" s="1121" t="s">
        <v>23</v>
      </c>
      <c r="AL20" s="1122"/>
      <c r="AM20" s="1123"/>
      <c r="AN20" s="1121" t="s">
        <v>24</v>
      </c>
      <c r="AO20" s="1124"/>
      <c r="AP20" s="1124"/>
      <c r="AQ20" s="1124"/>
      <c r="AR20" s="1124"/>
      <c r="AS20" s="1124"/>
      <c r="AT20" s="1124"/>
      <c r="AU20" s="1124"/>
      <c r="AV20" s="1125"/>
      <c r="AW20" s="199"/>
    </row>
    <row r="21" spans="1:49" ht="12" customHeight="1">
      <c r="A21" s="398" t="s">
        <v>18</v>
      </c>
      <c r="B21" s="398" t="s">
        <v>19</v>
      </c>
      <c r="C21" s="399" t="s">
        <v>1930</v>
      </c>
      <c r="D21" s="398" t="s">
        <v>22</v>
      </c>
      <c r="E21" s="400" t="s">
        <v>24</v>
      </c>
      <c r="G21" s="199"/>
      <c r="H21" s="1043"/>
      <c r="I21" s="910"/>
      <c r="J21" s="910"/>
      <c r="K21" s="1044"/>
      <c r="L21" s="1046"/>
      <c r="M21" s="1047"/>
      <c r="N21" s="1047"/>
      <c r="O21" s="1048"/>
      <c r="P21" s="1046"/>
      <c r="Q21" s="1047"/>
      <c r="R21" s="1047"/>
      <c r="S21" s="1047"/>
      <c r="T21" s="1047"/>
      <c r="U21" s="1047"/>
      <c r="V21" s="1047"/>
      <c r="W21" s="1047"/>
      <c r="X21" s="1047"/>
      <c r="Y21" s="1047"/>
      <c r="Z21" s="1047"/>
      <c r="AA21" s="1047"/>
      <c r="AB21" s="1047"/>
      <c r="AC21" s="1047"/>
      <c r="AD21" s="1048"/>
      <c r="AE21" s="1120"/>
      <c r="AF21" s="910"/>
      <c r="AG21" s="1044"/>
      <c r="AH21" s="1120"/>
      <c r="AI21" s="910"/>
      <c r="AJ21" s="1044"/>
      <c r="AK21" s="909" t="s">
        <v>25</v>
      </c>
      <c r="AL21" s="912"/>
      <c r="AM21" s="911"/>
      <c r="AN21" s="909"/>
      <c r="AO21" s="1067"/>
      <c r="AP21" s="1067"/>
      <c r="AQ21" s="1067"/>
      <c r="AR21" s="1067"/>
      <c r="AS21" s="1067"/>
      <c r="AT21" s="1067"/>
      <c r="AU21" s="1067"/>
      <c r="AV21" s="1126"/>
      <c r="AW21" s="199"/>
    </row>
    <row r="22" spans="1:49" ht="28.5" customHeight="1">
      <c r="A22" s="590" t="s">
        <v>3144</v>
      </c>
      <c r="B22" s="115"/>
      <c r="C22" s="533" t="e">
        <f>VLOOKUP(B22,生徒情報入力!$A$9:$AD$158,29)</f>
        <v>#N/A</v>
      </c>
      <c r="D22" s="534" t="e">
        <f t="shared" ref="D22:D28" si="1">DATEDIF(C22,$D$12,"y")</f>
        <v>#N/A</v>
      </c>
      <c r="E22" s="116"/>
      <c r="F22" s="278"/>
      <c r="G22" s="199"/>
      <c r="H22" s="1130" t="s">
        <v>2045</v>
      </c>
      <c r="I22" s="994"/>
      <c r="J22" s="994"/>
      <c r="K22" s="994"/>
      <c r="L22" s="1127" t="str">
        <f>IF(B22="","",B22)</f>
        <v/>
      </c>
      <c r="M22" s="1128"/>
      <c r="N22" s="1128"/>
      <c r="O22" s="1059"/>
      <c r="P22" s="279"/>
      <c r="Q22" s="1131" t="str">
        <f>IF(B22="","",VLOOKUP(B22,生徒情報入力!$A$9:$AD$158,5))</f>
        <v/>
      </c>
      <c r="R22" s="1131"/>
      <c r="S22" s="1131"/>
      <c r="T22" s="1131"/>
      <c r="U22" s="1131"/>
      <c r="V22" s="1131"/>
      <c r="W22" s="1131"/>
      <c r="X22" s="1131"/>
      <c r="Y22" s="1131"/>
      <c r="Z22" s="1131"/>
      <c r="AA22" s="1131"/>
      <c r="AB22" s="1131"/>
      <c r="AC22" s="1131"/>
      <c r="AD22" s="280"/>
      <c r="AE22" s="1127" t="str">
        <f>IF(B22="","",VLOOKUP(B22,生徒情報入力!$A$9:$AD$158,11))</f>
        <v/>
      </c>
      <c r="AF22" s="1128"/>
      <c r="AG22" s="1059"/>
      <c r="AH22" s="1127" t="str">
        <f>IF(B22="","",D22)</f>
        <v/>
      </c>
      <c r="AI22" s="1128"/>
      <c r="AJ22" s="1059"/>
      <c r="AK22" s="1127" t="str">
        <f>IF(B22="","",VLOOKUP(B22,生徒情報入力!$A$9:$AD$158,12))</f>
        <v/>
      </c>
      <c r="AL22" s="1128"/>
      <c r="AM22" s="1059"/>
      <c r="AN22" s="1127" t="str">
        <f>IF(B22="","",E22)</f>
        <v/>
      </c>
      <c r="AO22" s="1128"/>
      <c r="AP22" s="1128"/>
      <c r="AQ22" s="1128"/>
      <c r="AR22" s="1128"/>
      <c r="AS22" s="1128"/>
      <c r="AT22" s="1128"/>
      <c r="AU22" s="1128"/>
      <c r="AV22" s="1129"/>
      <c r="AW22" s="199"/>
    </row>
    <row r="23" spans="1:49" ht="28.5" customHeight="1">
      <c r="A23" s="277" t="s">
        <v>2046</v>
      </c>
      <c r="B23" s="115"/>
      <c r="C23" s="533" t="e">
        <f>VLOOKUP(B23,生徒情報入力!$A$9:$AD$158,29)</f>
        <v>#N/A</v>
      </c>
      <c r="D23" s="534" t="e">
        <f t="shared" si="1"/>
        <v>#N/A</v>
      </c>
      <c r="E23" s="116"/>
      <c r="G23" s="199"/>
      <c r="H23" s="1130" t="s">
        <v>2046</v>
      </c>
      <c r="I23" s="994"/>
      <c r="J23" s="994"/>
      <c r="K23" s="994"/>
      <c r="L23" s="1127" t="str">
        <f t="shared" ref="L23:L28" si="2">IF(B23="","",B23)</f>
        <v/>
      </c>
      <c r="M23" s="1128"/>
      <c r="N23" s="1128"/>
      <c r="O23" s="1059"/>
      <c r="P23" s="279"/>
      <c r="Q23" s="1131" t="str">
        <f>IF(B23="","",VLOOKUP(B23,生徒情報入力!$A$9:$AD$158,5))</f>
        <v/>
      </c>
      <c r="R23" s="1131"/>
      <c r="S23" s="1131"/>
      <c r="T23" s="1131"/>
      <c r="U23" s="1131"/>
      <c r="V23" s="1131"/>
      <c r="W23" s="1131"/>
      <c r="X23" s="1131"/>
      <c r="Y23" s="1131"/>
      <c r="Z23" s="1131"/>
      <c r="AA23" s="1131"/>
      <c r="AB23" s="1131"/>
      <c r="AC23" s="1131"/>
      <c r="AD23" s="280"/>
      <c r="AE23" s="1127" t="str">
        <f>IF(B23="","",VLOOKUP(B23,生徒情報入力!$A$9:$AD$158,11))</f>
        <v/>
      </c>
      <c r="AF23" s="1128"/>
      <c r="AG23" s="1059"/>
      <c r="AH23" s="1127" t="str">
        <f t="shared" ref="AH23:AH28" si="3">IF(B23="","",D23)</f>
        <v/>
      </c>
      <c r="AI23" s="1128"/>
      <c r="AJ23" s="1059"/>
      <c r="AK23" s="1127" t="str">
        <f>IF(B23="","",VLOOKUP(B23,生徒情報入力!$A$9:$AD$158,12))</f>
        <v/>
      </c>
      <c r="AL23" s="1128"/>
      <c r="AM23" s="1059"/>
      <c r="AN23" s="1127" t="str">
        <f t="shared" ref="AN23:AN28" si="4">IF(B23="","",E23)</f>
        <v/>
      </c>
      <c r="AO23" s="1128"/>
      <c r="AP23" s="1128"/>
      <c r="AQ23" s="1128"/>
      <c r="AR23" s="1128"/>
      <c r="AS23" s="1128"/>
      <c r="AT23" s="1128"/>
      <c r="AU23" s="1128"/>
      <c r="AV23" s="1129"/>
      <c r="AW23" s="199"/>
    </row>
    <row r="24" spans="1:49" ht="28.5" customHeight="1">
      <c r="A24" s="277" t="s">
        <v>2047</v>
      </c>
      <c r="B24" s="115"/>
      <c r="C24" s="533" t="e">
        <f>VLOOKUP(B24,生徒情報入力!$A$9:$AD$158,29)</f>
        <v>#N/A</v>
      </c>
      <c r="D24" s="534" t="e">
        <f t="shared" si="1"/>
        <v>#N/A</v>
      </c>
      <c r="E24" s="116"/>
      <c r="G24" s="199"/>
      <c r="H24" s="1130" t="s">
        <v>2047</v>
      </c>
      <c r="I24" s="994"/>
      <c r="J24" s="994"/>
      <c r="K24" s="994"/>
      <c r="L24" s="1127" t="str">
        <f t="shared" si="2"/>
        <v/>
      </c>
      <c r="M24" s="1128"/>
      <c r="N24" s="1128"/>
      <c r="O24" s="1059"/>
      <c r="P24" s="279"/>
      <c r="Q24" s="1131" t="str">
        <f>IF(B24="","",VLOOKUP(B24,生徒情報入力!$A$9:$AD$158,5))</f>
        <v/>
      </c>
      <c r="R24" s="1131"/>
      <c r="S24" s="1131"/>
      <c r="T24" s="1131"/>
      <c r="U24" s="1131"/>
      <c r="V24" s="1131"/>
      <c r="W24" s="1131"/>
      <c r="X24" s="1131"/>
      <c r="Y24" s="1131"/>
      <c r="Z24" s="1131"/>
      <c r="AA24" s="1131"/>
      <c r="AB24" s="1131"/>
      <c r="AC24" s="1131"/>
      <c r="AD24" s="280"/>
      <c r="AE24" s="1127" t="str">
        <f>IF(B24="","",VLOOKUP(B24,生徒情報入力!$A$9:$AD$158,11))</f>
        <v/>
      </c>
      <c r="AF24" s="1128"/>
      <c r="AG24" s="1059"/>
      <c r="AH24" s="1127" t="str">
        <f t="shared" si="3"/>
        <v/>
      </c>
      <c r="AI24" s="1128"/>
      <c r="AJ24" s="1059"/>
      <c r="AK24" s="1127" t="str">
        <f>IF(B24="","",VLOOKUP(B24,生徒情報入力!$A$9:$AD$158,12))</f>
        <v/>
      </c>
      <c r="AL24" s="1128"/>
      <c r="AM24" s="1059"/>
      <c r="AN24" s="1127" t="str">
        <f t="shared" si="4"/>
        <v/>
      </c>
      <c r="AO24" s="1128"/>
      <c r="AP24" s="1128"/>
      <c r="AQ24" s="1128"/>
      <c r="AR24" s="1128"/>
      <c r="AS24" s="1128"/>
      <c r="AT24" s="1128"/>
      <c r="AU24" s="1128"/>
      <c r="AV24" s="1129"/>
      <c r="AW24" s="199"/>
    </row>
    <row r="25" spans="1:49" ht="28.5" customHeight="1">
      <c r="A25" s="277" t="s">
        <v>2048</v>
      </c>
      <c r="B25" s="115"/>
      <c r="C25" s="533" t="e">
        <f>VLOOKUP(B25,生徒情報入力!$A$9:$AD$158,29)</f>
        <v>#N/A</v>
      </c>
      <c r="D25" s="534" t="e">
        <f t="shared" si="1"/>
        <v>#N/A</v>
      </c>
      <c r="E25" s="116"/>
      <c r="G25" s="199"/>
      <c r="H25" s="1130" t="s">
        <v>2048</v>
      </c>
      <c r="I25" s="994"/>
      <c r="J25" s="994"/>
      <c r="K25" s="994"/>
      <c r="L25" s="1127" t="str">
        <f t="shared" si="2"/>
        <v/>
      </c>
      <c r="M25" s="1128"/>
      <c r="N25" s="1128"/>
      <c r="O25" s="1059"/>
      <c r="P25" s="279"/>
      <c r="Q25" s="1131" t="str">
        <f>IF(B25="","",VLOOKUP(B25,生徒情報入力!$A$9:$AD$158,5))</f>
        <v/>
      </c>
      <c r="R25" s="1131"/>
      <c r="S25" s="1131"/>
      <c r="T25" s="1131"/>
      <c r="U25" s="1131"/>
      <c r="V25" s="1131"/>
      <c r="W25" s="1131"/>
      <c r="X25" s="1131"/>
      <c r="Y25" s="1131"/>
      <c r="Z25" s="1131"/>
      <c r="AA25" s="1131"/>
      <c r="AB25" s="1131"/>
      <c r="AC25" s="1131"/>
      <c r="AD25" s="280"/>
      <c r="AE25" s="1127" t="str">
        <f>IF(B25="","",VLOOKUP(B25,生徒情報入力!$A$9:$AD$158,11))</f>
        <v/>
      </c>
      <c r="AF25" s="1128"/>
      <c r="AG25" s="1059"/>
      <c r="AH25" s="1127" t="str">
        <f t="shared" si="3"/>
        <v/>
      </c>
      <c r="AI25" s="1128"/>
      <c r="AJ25" s="1059"/>
      <c r="AK25" s="1127" t="str">
        <f>IF(B25="","",VLOOKUP(B25,生徒情報入力!$A$9:$AD$158,12))</f>
        <v/>
      </c>
      <c r="AL25" s="1128"/>
      <c r="AM25" s="1059"/>
      <c r="AN25" s="1127" t="str">
        <f t="shared" si="4"/>
        <v/>
      </c>
      <c r="AO25" s="1128"/>
      <c r="AP25" s="1128"/>
      <c r="AQ25" s="1128"/>
      <c r="AR25" s="1128"/>
      <c r="AS25" s="1128"/>
      <c r="AT25" s="1128"/>
      <c r="AU25" s="1128"/>
      <c r="AV25" s="1129"/>
      <c r="AW25" s="199"/>
    </row>
    <row r="26" spans="1:49" ht="28.5" customHeight="1" thickBot="1">
      <c r="A26" s="277" t="s">
        <v>2049</v>
      </c>
      <c r="B26" s="115"/>
      <c r="C26" s="533" t="e">
        <f>VLOOKUP(B26,生徒情報入力!$A$9:$AD$158,29)</f>
        <v>#N/A</v>
      </c>
      <c r="D26" s="534" t="e">
        <f t="shared" si="1"/>
        <v>#N/A</v>
      </c>
      <c r="E26" s="116"/>
      <c r="G26" s="199"/>
      <c r="H26" s="1153" t="s">
        <v>2049</v>
      </c>
      <c r="I26" s="1083"/>
      <c r="J26" s="1083"/>
      <c r="K26" s="1083"/>
      <c r="L26" s="1027" t="str">
        <f t="shared" si="2"/>
        <v/>
      </c>
      <c r="M26" s="1028"/>
      <c r="N26" s="1028"/>
      <c r="O26" s="1029"/>
      <c r="P26" s="281"/>
      <c r="Q26" s="1154" t="str">
        <f>IF(B26="","",VLOOKUP(B26,生徒情報入力!$A$9:$AD$158,5))</f>
        <v/>
      </c>
      <c r="R26" s="1154"/>
      <c r="S26" s="1154"/>
      <c r="T26" s="1154"/>
      <c r="U26" s="1154"/>
      <c r="V26" s="1154"/>
      <c r="W26" s="1154"/>
      <c r="X26" s="1154"/>
      <c r="Y26" s="1154"/>
      <c r="Z26" s="1154"/>
      <c r="AA26" s="1154"/>
      <c r="AB26" s="1154"/>
      <c r="AC26" s="1154"/>
      <c r="AD26" s="282"/>
      <c r="AE26" s="1027" t="str">
        <f>IF(B26="","",VLOOKUP(B26,生徒情報入力!$A$9:$AD$158,11))</f>
        <v/>
      </c>
      <c r="AF26" s="1028"/>
      <c r="AG26" s="1029"/>
      <c r="AH26" s="1027" t="str">
        <f t="shared" si="3"/>
        <v/>
      </c>
      <c r="AI26" s="1028"/>
      <c r="AJ26" s="1029"/>
      <c r="AK26" s="1027" t="str">
        <f>IF(B26="","",VLOOKUP(B26,生徒情報入力!$A$9:$AD$158,12))</f>
        <v/>
      </c>
      <c r="AL26" s="1028"/>
      <c r="AM26" s="1029"/>
      <c r="AN26" s="1027" t="str">
        <f t="shared" si="4"/>
        <v/>
      </c>
      <c r="AO26" s="1028"/>
      <c r="AP26" s="1028"/>
      <c r="AQ26" s="1028"/>
      <c r="AR26" s="1028"/>
      <c r="AS26" s="1028"/>
      <c r="AT26" s="1028"/>
      <c r="AU26" s="1028"/>
      <c r="AV26" s="1145"/>
      <c r="AW26" s="199"/>
    </row>
    <row r="27" spans="1:49" ht="28.5" customHeight="1" thickTop="1">
      <c r="A27" s="277" t="s">
        <v>2759</v>
      </c>
      <c r="B27" s="115"/>
      <c r="C27" s="533" t="e">
        <f>VLOOKUP(B27,生徒情報入力!$A$9:$AD$158,29)</f>
        <v>#N/A</v>
      </c>
      <c r="D27" s="534" t="e">
        <f t="shared" si="1"/>
        <v>#N/A</v>
      </c>
      <c r="E27" s="116"/>
      <c r="G27" s="199"/>
      <c r="H27" s="1146" t="s">
        <v>2050</v>
      </c>
      <c r="I27" s="1147"/>
      <c r="J27" s="1147"/>
      <c r="K27" s="1147"/>
      <c r="L27" s="1148" t="str">
        <f t="shared" si="2"/>
        <v/>
      </c>
      <c r="M27" s="1149"/>
      <c r="N27" s="1149"/>
      <c r="O27" s="1150"/>
      <c r="P27" s="283"/>
      <c r="Q27" s="1151" t="str">
        <f>IF(B27="","",VLOOKUP(B27,生徒情報入力!$A$9:$AD$158,5))</f>
        <v/>
      </c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284"/>
      <c r="AE27" s="1148" t="str">
        <f>IF(B27="","",VLOOKUP(B27,生徒情報入力!$A$9:$AD$158,11))</f>
        <v/>
      </c>
      <c r="AF27" s="1149"/>
      <c r="AG27" s="1150"/>
      <c r="AH27" s="1148" t="str">
        <f t="shared" si="3"/>
        <v/>
      </c>
      <c r="AI27" s="1149"/>
      <c r="AJ27" s="1150"/>
      <c r="AK27" s="1148" t="str">
        <f>IF(B27="","",VLOOKUP(B27,生徒情報入力!$A$9:$AD$158,12))</f>
        <v/>
      </c>
      <c r="AL27" s="1149"/>
      <c r="AM27" s="1150"/>
      <c r="AN27" s="1148" t="str">
        <f t="shared" si="4"/>
        <v/>
      </c>
      <c r="AO27" s="1149"/>
      <c r="AP27" s="1149"/>
      <c r="AQ27" s="1149"/>
      <c r="AR27" s="1149"/>
      <c r="AS27" s="1149"/>
      <c r="AT27" s="1149"/>
      <c r="AU27" s="1149"/>
      <c r="AV27" s="1152"/>
      <c r="AW27" s="199"/>
    </row>
    <row r="28" spans="1:49" ht="28.5" customHeight="1" thickBot="1">
      <c r="A28" s="277" t="s">
        <v>2760</v>
      </c>
      <c r="B28" s="115"/>
      <c r="C28" s="533" t="e">
        <f>VLOOKUP(B28,生徒情報入力!$A$9:$AD$158,29)</f>
        <v>#N/A</v>
      </c>
      <c r="D28" s="534" t="e">
        <f t="shared" si="1"/>
        <v>#N/A</v>
      </c>
      <c r="E28" s="116"/>
      <c r="G28" s="199"/>
      <c r="H28" s="1162" t="s">
        <v>2050</v>
      </c>
      <c r="I28" s="1163"/>
      <c r="J28" s="1163"/>
      <c r="K28" s="1163"/>
      <c r="L28" s="1155" t="str">
        <f t="shared" si="2"/>
        <v/>
      </c>
      <c r="M28" s="1156"/>
      <c r="N28" s="1156"/>
      <c r="O28" s="1164"/>
      <c r="P28" s="285"/>
      <c r="Q28" s="1165" t="str">
        <f>IF(B28="","",VLOOKUP(B28,生徒情報入力!$A$9:$AD$158,5))</f>
        <v/>
      </c>
      <c r="R28" s="1165"/>
      <c r="S28" s="1165"/>
      <c r="T28" s="1165"/>
      <c r="U28" s="1165"/>
      <c r="V28" s="1165"/>
      <c r="W28" s="1165"/>
      <c r="X28" s="1165"/>
      <c r="Y28" s="1165"/>
      <c r="Z28" s="1165"/>
      <c r="AA28" s="1165"/>
      <c r="AB28" s="1165"/>
      <c r="AC28" s="1165"/>
      <c r="AD28" s="286"/>
      <c r="AE28" s="1155" t="str">
        <f>IF(B28="","",VLOOKUP(B28,生徒情報入力!$A$9:$AD$158,11))</f>
        <v/>
      </c>
      <c r="AF28" s="1156"/>
      <c r="AG28" s="1164"/>
      <c r="AH28" s="1155" t="str">
        <f t="shared" si="3"/>
        <v/>
      </c>
      <c r="AI28" s="1156"/>
      <c r="AJ28" s="1164"/>
      <c r="AK28" s="1155" t="str">
        <f>IF(B28="","",VLOOKUP(B28,生徒情報入力!$A$9:$AD$158,12))</f>
        <v/>
      </c>
      <c r="AL28" s="1156"/>
      <c r="AM28" s="1164"/>
      <c r="AN28" s="1155" t="str">
        <f t="shared" si="4"/>
        <v/>
      </c>
      <c r="AO28" s="1156"/>
      <c r="AP28" s="1156"/>
      <c r="AQ28" s="1156"/>
      <c r="AR28" s="1156"/>
      <c r="AS28" s="1156"/>
      <c r="AT28" s="1156"/>
      <c r="AU28" s="1156"/>
      <c r="AV28" s="1157"/>
      <c r="AW28" s="199"/>
    </row>
    <row r="29" spans="1:49" ht="15.75" customHeight="1">
      <c r="B29" s="287" t="s">
        <v>2803</v>
      </c>
      <c r="E29" s="288" t="s">
        <v>2805</v>
      </c>
      <c r="G29" s="199"/>
      <c r="H29" s="199"/>
      <c r="I29" s="199" t="s">
        <v>2352</v>
      </c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</row>
    <row r="30" spans="1:49" ht="15.75" customHeight="1"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</row>
    <row r="31" spans="1:49" ht="15.75" customHeight="1"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</row>
    <row r="32" spans="1:49" ht="15.75" customHeight="1"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</row>
    <row r="33" spans="7:82" ht="15.75" customHeight="1"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</row>
    <row r="34" spans="7:82" ht="8.25" customHeight="1">
      <c r="G34" s="199"/>
      <c r="H34" s="199"/>
      <c r="I34" s="199"/>
      <c r="J34" s="199"/>
      <c r="K34" s="1071" t="s">
        <v>26</v>
      </c>
      <c r="L34" s="1072"/>
      <c r="M34" s="1072"/>
      <c r="N34" s="1073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90"/>
      <c r="AU34" s="199"/>
      <c r="AV34" s="199"/>
      <c r="AW34" s="199"/>
    </row>
    <row r="35" spans="7:82" ht="15.75" customHeight="1">
      <c r="G35" s="199"/>
      <c r="H35" s="199"/>
      <c r="I35" s="199"/>
      <c r="J35" s="199"/>
      <c r="K35" s="1074"/>
      <c r="L35" s="1075"/>
      <c r="M35" s="1075"/>
      <c r="N35" s="1076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 t="s">
        <v>0</v>
      </c>
      <c r="AI35" s="199"/>
      <c r="AJ35" s="199"/>
      <c r="AK35" s="1070">
        <f>$E$5</f>
        <v>28</v>
      </c>
      <c r="AL35" s="1080"/>
      <c r="AM35" s="257" t="s">
        <v>2</v>
      </c>
      <c r="AN35" s="1070">
        <f>$E$6</f>
        <v>6</v>
      </c>
      <c r="AO35" s="1080"/>
      <c r="AP35" s="257" t="s">
        <v>3</v>
      </c>
      <c r="AQ35" s="1070">
        <f>$E$7</f>
        <v>28</v>
      </c>
      <c r="AR35" s="1080"/>
      <c r="AS35" s="257" t="s">
        <v>4</v>
      </c>
      <c r="AT35" s="291"/>
      <c r="AU35" s="199"/>
      <c r="AV35" s="199"/>
      <c r="AW35" s="199"/>
    </row>
    <row r="36" spans="7:82" ht="13.5" customHeight="1">
      <c r="G36" s="199"/>
      <c r="H36" s="199"/>
      <c r="I36" s="199"/>
      <c r="J36" s="199"/>
      <c r="K36" s="1074"/>
      <c r="L36" s="1075"/>
      <c r="M36" s="1075"/>
      <c r="N36" s="1076"/>
      <c r="O36" s="257"/>
      <c r="P36" s="1158" t="str">
        <f>Q13</f>
        <v/>
      </c>
      <c r="Q36" s="1158"/>
      <c r="R36" s="1158"/>
      <c r="S36" s="1158"/>
      <c r="T36" s="1158"/>
      <c r="U36" s="1158"/>
      <c r="V36" s="1158"/>
      <c r="W36" s="1158"/>
      <c r="X36" s="1158"/>
      <c r="Y36" s="1158"/>
      <c r="Z36" s="1158"/>
      <c r="AA36" s="1158"/>
      <c r="AB36" s="1158"/>
      <c r="AC36" s="292" t="s">
        <v>1385</v>
      </c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91"/>
      <c r="AU36" s="199"/>
      <c r="AV36" s="199"/>
      <c r="AW36" s="199"/>
    </row>
    <row r="37" spans="7:82" ht="12" customHeight="1">
      <c r="G37" s="199"/>
      <c r="H37" s="199"/>
      <c r="I37" s="199"/>
      <c r="J37" s="199"/>
      <c r="K37" s="1074"/>
      <c r="L37" s="1075"/>
      <c r="M37" s="1075"/>
      <c r="N37" s="1076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91"/>
      <c r="AU37" s="199"/>
      <c r="AV37" s="199"/>
      <c r="AW37" s="199"/>
    </row>
    <row r="38" spans="7:82" ht="14.25">
      <c r="G38" s="199"/>
      <c r="H38" s="199"/>
      <c r="I38" s="199"/>
      <c r="J38" s="199"/>
      <c r="K38" s="1074"/>
      <c r="L38" s="1075"/>
      <c r="M38" s="1075"/>
      <c r="N38" s="1076"/>
      <c r="O38" s="257"/>
      <c r="P38" s="257"/>
      <c r="Q38" s="292" t="s">
        <v>1386</v>
      </c>
      <c r="R38" s="257"/>
      <c r="S38" s="257"/>
      <c r="T38" s="257"/>
      <c r="U38" s="1159">
        <v>8500</v>
      </c>
      <c r="V38" s="1082"/>
      <c r="W38" s="1082"/>
      <c r="X38" s="1082"/>
      <c r="Y38" s="1082"/>
      <c r="Z38" s="1082"/>
      <c r="AA38" s="257" t="s">
        <v>1387</v>
      </c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  <c r="AP38" s="257"/>
      <c r="AQ38" s="257"/>
      <c r="AR38" s="257"/>
      <c r="AS38" s="257"/>
      <c r="AT38" s="291"/>
      <c r="AU38" s="199"/>
      <c r="AV38" s="199"/>
      <c r="AW38" s="199"/>
    </row>
    <row r="39" spans="7:82" ht="12" customHeight="1">
      <c r="G39" s="199"/>
      <c r="H39" s="199"/>
      <c r="I39" s="199"/>
      <c r="J39" s="199"/>
      <c r="K39" s="1074"/>
      <c r="L39" s="1075"/>
      <c r="M39" s="1075"/>
      <c r="N39" s="1076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57"/>
      <c r="AT39" s="291"/>
      <c r="AU39" s="199"/>
      <c r="AV39" s="199"/>
      <c r="AW39" s="199"/>
    </row>
    <row r="40" spans="7:82" ht="15.75" customHeight="1">
      <c r="G40" s="199"/>
      <c r="H40" s="199"/>
      <c r="I40" s="199"/>
      <c r="J40" s="199"/>
      <c r="K40" s="1074"/>
      <c r="L40" s="1075"/>
      <c r="M40" s="1075"/>
      <c r="N40" s="1076"/>
      <c r="O40" s="257"/>
      <c r="P40" s="257"/>
      <c r="Q40" s="257"/>
      <c r="R40" s="257" t="s">
        <v>2012</v>
      </c>
      <c r="S40" s="257"/>
      <c r="T40" s="257"/>
      <c r="U40" s="257" t="str">
        <f>$E$3</f>
        <v>東京都高等学校秋季剣道大会</v>
      </c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91"/>
      <c r="AU40" s="199"/>
      <c r="AV40" s="199"/>
      <c r="AW40" s="199"/>
    </row>
    <row r="41" spans="7:82" ht="15.75" customHeight="1">
      <c r="G41" s="199"/>
      <c r="H41" s="199"/>
      <c r="I41" s="199"/>
      <c r="J41" s="199"/>
      <c r="K41" s="1074"/>
      <c r="L41" s="1075"/>
      <c r="M41" s="1075"/>
      <c r="N41" s="1076"/>
      <c r="O41" s="257"/>
      <c r="P41" s="257"/>
      <c r="Q41" s="257" t="s">
        <v>2370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91"/>
      <c r="AU41" s="199"/>
      <c r="AV41" s="199"/>
      <c r="AW41" s="199"/>
    </row>
    <row r="42" spans="7:82" ht="15.75" customHeight="1">
      <c r="G42" s="199"/>
      <c r="H42" s="199"/>
      <c r="I42" s="199"/>
      <c r="J42" s="199"/>
      <c r="K42" s="1074"/>
      <c r="L42" s="1075"/>
      <c r="M42" s="1075"/>
      <c r="N42" s="1076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  <c r="AP42" s="257"/>
      <c r="AQ42" s="257"/>
      <c r="AR42" s="257"/>
      <c r="AS42" s="257"/>
      <c r="AT42" s="291"/>
      <c r="AU42" s="199"/>
      <c r="AV42" s="199"/>
      <c r="AW42" s="199"/>
    </row>
    <row r="43" spans="7:82" ht="25.5" customHeight="1">
      <c r="G43" s="199"/>
      <c r="H43" s="199"/>
      <c r="I43" s="199"/>
      <c r="J43" s="199"/>
      <c r="K43" s="1074"/>
      <c r="L43" s="1075"/>
      <c r="M43" s="1075"/>
      <c r="N43" s="1076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1160" t="s">
        <v>1</v>
      </c>
      <c r="AA43" s="1160"/>
      <c r="AB43" s="1160"/>
      <c r="AC43" s="1160"/>
      <c r="AD43" s="1160"/>
      <c r="AE43" s="1160"/>
      <c r="AF43" s="1160"/>
      <c r="AG43" s="1160"/>
      <c r="AH43" s="1160"/>
      <c r="AI43" s="1160"/>
      <c r="AJ43" s="1160"/>
      <c r="AK43" s="1160"/>
      <c r="AL43" s="1160"/>
      <c r="AM43" s="1160"/>
      <c r="AN43" s="1160"/>
      <c r="AO43" s="1160"/>
      <c r="AP43" s="1160"/>
      <c r="AQ43" s="1160"/>
      <c r="AR43" s="1160"/>
      <c r="AS43" s="257"/>
      <c r="AT43" s="291"/>
      <c r="AU43" s="199"/>
      <c r="AV43" s="199"/>
      <c r="AW43" s="199"/>
    </row>
    <row r="44" spans="7:82" ht="25.5" customHeight="1">
      <c r="G44" s="199"/>
      <c r="H44" s="199"/>
      <c r="I44" s="199"/>
      <c r="J44" s="199"/>
      <c r="K44" s="1074"/>
      <c r="L44" s="1075"/>
      <c r="M44" s="1075"/>
      <c r="N44" s="1076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199"/>
      <c r="AA44" s="257"/>
      <c r="AB44" s="257"/>
      <c r="AC44" s="199"/>
      <c r="AD44" s="257"/>
      <c r="AE44" s="1081" t="s">
        <v>27</v>
      </c>
      <c r="AF44" s="1006"/>
      <c r="AG44" s="1006"/>
      <c r="AH44" s="1006"/>
      <c r="AI44" s="1006"/>
      <c r="AJ44" s="1006"/>
      <c r="AK44" s="1006"/>
      <c r="AL44" s="1006"/>
      <c r="AM44" s="1006"/>
      <c r="AN44" s="1006"/>
      <c r="AO44" s="1006"/>
      <c r="AP44" s="257"/>
      <c r="AQ44" s="257" t="s">
        <v>13</v>
      </c>
      <c r="AR44" s="257"/>
      <c r="AS44" s="257"/>
      <c r="AT44" s="291"/>
      <c r="AU44" s="199"/>
      <c r="AV44" s="199"/>
      <c r="AW44" s="199"/>
    </row>
    <row r="45" spans="7:82" ht="25.5" customHeight="1">
      <c r="G45" s="199"/>
      <c r="H45" s="199"/>
      <c r="I45" s="199"/>
      <c r="J45" s="199"/>
      <c r="K45" s="1074"/>
      <c r="L45" s="1075"/>
      <c r="M45" s="1075"/>
      <c r="N45" s="1076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199"/>
      <c r="AA45" s="257"/>
      <c r="AB45" s="257"/>
      <c r="AC45" s="257"/>
      <c r="AD45" s="199"/>
      <c r="AE45" s="1161" t="s">
        <v>28</v>
      </c>
      <c r="AF45" s="1161"/>
      <c r="AG45" s="1161"/>
      <c r="AH45" s="1161"/>
      <c r="AI45" s="1161"/>
      <c r="AJ45" s="1161"/>
      <c r="AK45" s="1161"/>
      <c r="AL45" s="1161"/>
      <c r="AM45" s="1161"/>
      <c r="AN45" s="1161"/>
      <c r="AO45" s="1161"/>
      <c r="AP45" s="257"/>
      <c r="AQ45" s="257" t="s">
        <v>13</v>
      </c>
      <c r="AR45" s="257"/>
      <c r="AS45" s="257"/>
      <c r="AT45" s="291"/>
      <c r="AU45" s="199"/>
      <c r="AV45" s="199"/>
      <c r="AW45" s="199"/>
    </row>
    <row r="46" spans="7:82" ht="8.25" customHeight="1">
      <c r="G46" s="199"/>
      <c r="H46" s="199"/>
      <c r="I46" s="199"/>
      <c r="J46" s="199"/>
      <c r="K46" s="1077"/>
      <c r="L46" s="1078"/>
      <c r="M46" s="1078"/>
      <c r="N46" s="1079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73"/>
      <c r="AU46" s="199"/>
      <c r="AV46" s="199"/>
      <c r="AW46" s="199"/>
    </row>
    <row r="47" spans="7:82" ht="15.75" customHeight="1" thickBot="1"/>
    <row r="48" spans="7:82" ht="15.75" customHeight="1"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256"/>
      <c r="X48" s="257"/>
      <c r="Y48" s="257"/>
      <c r="Z48" s="258"/>
      <c r="AA48" s="256" t="s">
        <v>5</v>
      </c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1351" t="str">
        <f>IF(COUNTA(B68:B74)=3,"3人",IF(COUNTA(B68:B74)=4,"4人",""))</f>
        <v/>
      </c>
      <c r="AQ48" s="1351"/>
      <c r="AR48" s="1352"/>
      <c r="AS48" s="1166" t="s">
        <v>32</v>
      </c>
      <c r="AT48" s="1167"/>
      <c r="AU48" s="1167"/>
      <c r="AV48" s="1167"/>
      <c r="AW48" s="1168"/>
      <c r="AZ48" s="387" t="s">
        <v>2367</v>
      </c>
      <c r="BA48" s="388"/>
      <c r="BB48" s="388"/>
      <c r="BC48" s="388"/>
      <c r="BD48" s="388"/>
      <c r="BE48" s="388"/>
      <c r="BF48" s="388"/>
      <c r="BG48" s="388"/>
      <c r="BH48" s="388"/>
      <c r="BI48" s="388"/>
      <c r="BJ48" s="388"/>
      <c r="BK48" s="388"/>
      <c r="BL48" s="388"/>
      <c r="BM48" s="388"/>
      <c r="BN48" s="388"/>
      <c r="BO48" s="388"/>
      <c r="BP48" s="388"/>
      <c r="BQ48" s="388"/>
      <c r="BR48" s="388"/>
      <c r="BS48" s="388"/>
      <c r="BT48" s="388"/>
      <c r="BU48" s="388"/>
      <c r="BV48" s="388"/>
      <c r="BW48" s="388"/>
      <c r="BX48" s="388"/>
      <c r="BY48" s="388"/>
      <c r="BZ48" s="389"/>
      <c r="CA48" s="1415" t="s">
        <v>2644</v>
      </c>
      <c r="CB48" s="1416"/>
      <c r="CC48" s="1416"/>
      <c r="CD48" s="1417"/>
    </row>
    <row r="49" spans="1:82" ht="15.75" customHeight="1" thickBot="1"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256"/>
      <c r="X49" s="257"/>
      <c r="Y49" s="257"/>
      <c r="Z49" s="258"/>
      <c r="AA49" s="1115">
        <f>H54</f>
        <v>0</v>
      </c>
      <c r="AB49" s="1116"/>
      <c r="AC49" s="260" t="s">
        <v>6</v>
      </c>
      <c r="AD49" s="1116">
        <f>L54</f>
        <v>0</v>
      </c>
      <c r="AE49" s="1116"/>
      <c r="AF49" s="1117"/>
      <c r="AG49" s="1118" t="str">
        <f>基本情報入力!$I$5</f>
        <v/>
      </c>
      <c r="AH49" s="1082"/>
      <c r="AI49" s="1082"/>
      <c r="AJ49" s="1082"/>
      <c r="AK49" s="1082"/>
      <c r="AL49" s="1082"/>
      <c r="AM49" s="1082"/>
      <c r="AN49" s="1082"/>
      <c r="AO49" s="1082"/>
      <c r="AP49" s="1082"/>
      <c r="AQ49" s="1082"/>
      <c r="AR49" s="1119"/>
      <c r="AS49" s="1169"/>
      <c r="AT49" s="1170"/>
      <c r="AU49" s="1170"/>
      <c r="AV49" s="1170"/>
      <c r="AW49" s="1171"/>
      <c r="AZ49" s="390" t="s">
        <v>2365</v>
      </c>
      <c r="BA49" s="391"/>
      <c r="BB49" s="391"/>
      <c r="BC49" s="391"/>
      <c r="BD49" s="391"/>
      <c r="BE49" s="391"/>
      <c r="BF49" s="391"/>
      <c r="BG49" s="391"/>
      <c r="BH49" s="391"/>
      <c r="BI49" s="391"/>
      <c r="BJ49" s="391"/>
      <c r="BK49" s="391"/>
      <c r="BL49" s="391"/>
      <c r="BM49" s="391"/>
      <c r="BN49" s="391"/>
      <c r="BO49" s="391"/>
      <c r="BP49" s="391"/>
      <c r="BQ49" s="391"/>
      <c r="BR49" s="391"/>
      <c r="BS49" s="391"/>
      <c r="BT49" s="391"/>
      <c r="BU49" s="391"/>
      <c r="BV49" s="391"/>
      <c r="BW49" s="391"/>
      <c r="BX49" s="391"/>
      <c r="BY49" s="391"/>
      <c r="BZ49" s="323"/>
      <c r="CA49" s="1269"/>
      <c r="CB49" s="1269"/>
      <c r="CC49" s="1269"/>
      <c r="CD49" s="1418"/>
    </row>
    <row r="50" spans="1:82" ht="15.75" customHeight="1"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256"/>
      <c r="X50" s="256"/>
      <c r="Y50" s="256"/>
      <c r="Z50" s="261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/>
      <c r="AL50" s="262" t="s">
        <v>7</v>
      </c>
      <c r="AM50" s="262"/>
      <c r="AN50" s="262"/>
      <c r="AO50" s="262"/>
      <c r="AP50" s="262"/>
      <c r="AQ50" s="262"/>
      <c r="AR50" s="262"/>
      <c r="AS50" s="262"/>
      <c r="AT50" s="262"/>
      <c r="AU50" s="262" t="str">
        <f>E65</f>
        <v>選択</v>
      </c>
      <c r="AV50" s="262"/>
      <c r="AW50" s="263"/>
      <c r="AZ50" s="390" t="s">
        <v>2366</v>
      </c>
      <c r="BA50" s="391"/>
      <c r="BB50" s="391"/>
      <c r="BC50" s="391"/>
      <c r="BD50" s="391"/>
      <c r="BE50" s="391"/>
      <c r="BF50" s="391"/>
      <c r="BG50" s="391"/>
      <c r="BH50" s="391"/>
      <c r="BI50" s="391"/>
      <c r="BJ50" s="391"/>
      <c r="BK50" s="391"/>
      <c r="BL50" s="391"/>
      <c r="BM50" s="391"/>
      <c r="BN50" s="391"/>
      <c r="BO50" s="391"/>
      <c r="BP50" s="391"/>
      <c r="BQ50" s="391"/>
      <c r="BR50" s="391"/>
      <c r="BS50" s="391"/>
      <c r="BT50" s="391"/>
      <c r="BU50" s="391"/>
      <c r="BV50" s="391"/>
      <c r="BW50" s="391"/>
      <c r="BX50" s="391"/>
      <c r="BY50" s="391"/>
      <c r="BZ50" s="323"/>
      <c r="CA50" s="1269"/>
      <c r="CB50" s="1269"/>
      <c r="CC50" s="1269"/>
      <c r="CD50" s="1418"/>
    </row>
    <row r="51" spans="1:82" ht="9.75" customHeight="1" thickBot="1"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Z51" s="392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393"/>
      <c r="BW51" s="393"/>
      <c r="BX51" s="393"/>
      <c r="BY51" s="393"/>
      <c r="BZ51" s="393"/>
      <c r="CA51" s="1241"/>
      <c r="CB51" s="1241"/>
      <c r="CC51" s="1241"/>
      <c r="CD51" s="1419"/>
    </row>
    <row r="52" spans="1:82" ht="15.75" customHeight="1"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414" t="str">
        <f>F3</f>
        <v>⑤</v>
      </c>
      <c r="AN52" s="1414"/>
      <c r="AO52" s="205" t="s">
        <v>2097</v>
      </c>
      <c r="AP52" s="199"/>
      <c r="AQ52" s="199"/>
      <c r="AR52" s="199"/>
      <c r="AS52" s="199"/>
      <c r="AT52" s="199"/>
      <c r="AU52" s="199"/>
      <c r="AV52" s="199"/>
      <c r="AW52" s="199"/>
      <c r="BB52" s="401"/>
      <c r="BC52" s="401"/>
      <c r="BD52" s="401"/>
      <c r="BE52" s="401"/>
      <c r="BF52" s="401"/>
      <c r="BG52" s="401"/>
      <c r="BH52" s="401"/>
      <c r="BI52" s="401"/>
      <c r="BJ52" s="401"/>
      <c r="BK52" s="401"/>
      <c r="BL52" s="401"/>
      <c r="BM52" s="401"/>
      <c r="BN52" s="401"/>
      <c r="BO52" s="401"/>
      <c r="BP52" s="401"/>
      <c r="BQ52" s="401"/>
      <c r="BR52" s="401"/>
      <c r="BS52" s="401"/>
      <c r="BT52" s="401"/>
      <c r="BU52" s="401"/>
      <c r="BV52" s="401"/>
      <c r="BW52" s="401"/>
      <c r="BX52" s="401"/>
      <c r="BY52" s="401"/>
      <c r="BZ52" s="401"/>
      <c r="CA52" s="401"/>
      <c r="CB52" s="401"/>
      <c r="CC52" s="401"/>
      <c r="CD52" s="401"/>
    </row>
    <row r="53" spans="1:82" ht="15.75" customHeight="1">
      <c r="G53" s="199"/>
      <c r="H53" s="1067" t="s">
        <v>5</v>
      </c>
      <c r="I53" s="1067"/>
      <c r="J53" s="1067"/>
      <c r="K53" s="1067"/>
      <c r="L53" s="1067"/>
      <c r="M53" s="1067"/>
      <c r="N53" s="1067"/>
      <c r="O53" s="1067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Z53" s="1135" t="s">
        <v>1929</v>
      </c>
      <c r="BA53" s="1135"/>
      <c r="BB53" s="1134" t="s">
        <v>1927</v>
      </c>
      <c r="BC53" s="1134"/>
      <c r="BD53" s="1134"/>
      <c r="BE53" s="1134"/>
      <c r="BF53" s="1134"/>
      <c r="BG53" s="1134"/>
      <c r="BH53" s="1134"/>
      <c r="BI53" s="1134"/>
      <c r="BJ53" s="1134"/>
      <c r="BK53" s="1134"/>
      <c r="BL53" s="1134"/>
      <c r="BM53" s="1134"/>
      <c r="BN53" s="1134"/>
      <c r="BO53" s="1134"/>
      <c r="BP53" s="1134"/>
      <c r="BQ53" s="1134"/>
      <c r="BR53" s="1134"/>
      <c r="BS53" s="1134"/>
      <c r="BT53" s="1134"/>
      <c r="BU53" s="1134"/>
      <c r="BV53" s="1134"/>
      <c r="BW53" s="1134"/>
      <c r="BX53" s="1134"/>
      <c r="BY53" s="1134"/>
      <c r="BZ53" s="1134"/>
      <c r="CA53" s="1134"/>
      <c r="CB53" s="1134"/>
      <c r="CC53" s="1134"/>
      <c r="CD53" s="1134"/>
    </row>
    <row r="54" spans="1:82" ht="15.75" customHeight="1">
      <c r="G54" s="199"/>
      <c r="H54" s="1061">
        <f>基本情報入力!$B$3</f>
        <v>0</v>
      </c>
      <c r="I54" s="1062"/>
      <c r="J54" s="1062"/>
      <c r="K54" s="1068" t="s">
        <v>6</v>
      </c>
      <c r="L54" s="1062">
        <f>基本情報入力!$D$3</f>
        <v>0</v>
      </c>
      <c r="M54" s="1062"/>
      <c r="N54" s="1062"/>
      <c r="O54" s="1065"/>
      <c r="P54" s="199"/>
      <c r="Q54" s="199"/>
      <c r="R54" s="199"/>
      <c r="S54" s="199"/>
      <c r="T54" s="199"/>
      <c r="U54" s="199"/>
      <c r="V54" s="199"/>
      <c r="W54" s="1007" t="s">
        <v>8</v>
      </c>
      <c r="X54" s="1007"/>
      <c r="Y54" s="1007"/>
      <c r="Z54" s="1070">
        <f>$E$6</f>
        <v>6</v>
      </c>
      <c r="AA54" s="1070"/>
      <c r="AB54" s="199" t="s">
        <v>3</v>
      </c>
      <c r="AC54" s="1070">
        <f>$E$7</f>
        <v>28</v>
      </c>
      <c r="AD54" s="1070"/>
      <c r="AE54" s="199" t="s">
        <v>4</v>
      </c>
      <c r="AF54" s="458" t="s">
        <v>1872</v>
      </c>
      <c r="AG54" s="463" t="str">
        <f>$E$8</f>
        <v>火</v>
      </c>
      <c r="AH54" s="199" t="s">
        <v>1873</v>
      </c>
      <c r="AI54" s="1007" t="s">
        <v>1874</v>
      </c>
      <c r="AJ54" s="1007"/>
      <c r="AK54" s="1007"/>
      <c r="AL54" s="1007"/>
      <c r="AM54" s="1007"/>
      <c r="AN54" s="1007"/>
      <c r="AO54" s="1007"/>
      <c r="AP54" s="1006"/>
      <c r="AQ54" s="1006"/>
      <c r="AR54" s="1006"/>
      <c r="AS54" s="1007" t="s">
        <v>9</v>
      </c>
      <c r="AT54" s="1007"/>
      <c r="AU54" s="1007"/>
      <c r="AV54" s="1007"/>
      <c r="AW54" s="1007"/>
      <c r="AZ54" s="1135"/>
      <c r="BA54" s="1135"/>
      <c r="BB54" s="1134"/>
      <c r="BC54" s="1134"/>
      <c r="BD54" s="1134"/>
      <c r="BE54" s="1134"/>
      <c r="BF54" s="1134"/>
      <c r="BG54" s="1134"/>
      <c r="BH54" s="1134"/>
      <c r="BI54" s="1134"/>
      <c r="BJ54" s="1134"/>
      <c r="BK54" s="1134"/>
      <c r="BL54" s="1134"/>
      <c r="BM54" s="1134"/>
      <c r="BN54" s="1134"/>
      <c r="BO54" s="1134"/>
      <c r="BP54" s="1134"/>
      <c r="BQ54" s="1134"/>
      <c r="BR54" s="1134"/>
      <c r="BS54" s="1134"/>
      <c r="BT54" s="1134"/>
      <c r="BU54" s="1134"/>
      <c r="BV54" s="1134"/>
      <c r="BW54" s="1134"/>
      <c r="BX54" s="1134"/>
      <c r="BY54" s="1134"/>
      <c r="BZ54" s="1134"/>
      <c r="CA54" s="1134"/>
      <c r="CB54" s="1134"/>
      <c r="CC54" s="1134"/>
      <c r="CD54" s="1134"/>
    </row>
    <row r="55" spans="1:82" ht="9.75" customHeight="1">
      <c r="G55" s="199"/>
      <c r="H55" s="1063"/>
      <c r="I55" s="1064"/>
      <c r="J55" s="1064"/>
      <c r="K55" s="1069"/>
      <c r="L55" s="1064"/>
      <c r="M55" s="1064"/>
      <c r="N55" s="1064"/>
      <c r="O55" s="1066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Z55" s="1135"/>
      <c r="BA55" s="1135"/>
      <c r="BB55" s="1134"/>
      <c r="BC55" s="1134"/>
      <c r="BD55" s="1134"/>
      <c r="BE55" s="1134"/>
      <c r="BF55" s="1134"/>
      <c r="BG55" s="1134"/>
      <c r="BH55" s="1134"/>
      <c r="BI55" s="1134"/>
      <c r="BJ55" s="1134"/>
      <c r="BK55" s="1134"/>
      <c r="BL55" s="1134"/>
      <c r="BM55" s="1134"/>
      <c r="BN55" s="1134"/>
      <c r="BO55" s="1134"/>
      <c r="BP55" s="1134"/>
      <c r="BQ55" s="1134"/>
      <c r="BR55" s="1134"/>
      <c r="BS55" s="1134"/>
      <c r="BT55" s="1134"/>
      <c r="BU55" s="1134"/>
      <c r="BV55" s="1134"/>
      <c r="BW55" s="1134"/>
      <c r="BX55" s="1134"/>
      <c r="BY55" s="1134"/>
      <c r="BZ55" s="1134"/>
      <c r="CA55" s="1134"/>
      <c r="CB55" s="1134"/>
      <c r="CC55" s="1134"/>
      <c r="CD55" s="1134"/>
    </row>
    <row r="56" spans="1:82" ht="15.75" customHeight="1"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BB56" s="1134"/>
      <c r="BC56" s="1134"/>
      <c r="BD56" s="1134"/>
      <c r="BE56" s="1134"/>
      <c r="BF56" s="1134"/>
      <c r="BG56" s="1134"/>
      <c r="BH56" s="1134"/>
      <c r="BI56" s="1134"/>
      <c r="BJ56" s="1134"/>
      <c r="BK56" s="1134"/>
      <c r="BL56" s="1134"/>
      <c r="BM56" s="1134"/>
      <c r="BN56" s="1134"/>
      <c r="BO56" s="1134"/>
      <c r="BP56" s="1134"/>
      <c r="BQ56" s="1134"/>
      <c r="BR56" s="1134"/>
      <c r="BS56" s="1134"/>
      <c r="BT56" s="1134"/>
      <c r="BU56" s="1134"/>
      <c r="BV56" s="1134"/>
      <c r="BW56" s="1134"/>
      <c r="BX56" s="1134"/>
      <c r="BY56" s="1134"/>
      <c r="BZ56" s="1134"/>
      <c r="CA56" s="1134"/>
      <c r="CB56" s="1134"/>
      <c r="CC56" s="1134"/>
      <c r="CD56" s="1134"/>
    </row>
    <row r="57" spans="1:82" ht="17.25">
      <c r="G57" s="270"/>
      <c r="H57" s="270"/>
      <c r="I57" s="270"/>
      <c r="J57" s="270"/>
      <c r="K57" s="270"/>
      <c r="L57" s="1413" t="str">
        <f>$E$3</f>
        <v>東京都高等学校秋季剣道大会</v>
      </c>
      <c r="M57" s="1413"/>
      <c r="N57" s="1413"/>
      <c r="O57" s="1413"/>
      <c r="P57" s="1413"/>
      <c r="Q57" s="1413"/>
      <c r="R57" s="1413"/>
      <c r="S57" s="1413"/>
      <c r="T57" s="1413"/>
      <c r="U57" s="1413"/>
      <c r="V57" s="1413"/>
      <c r="W57" s="1413"/>
      <c r="X57" s="1413"/>
      <c r="Y57" s="1413"/>
      <c r="Z57" s="1413"/>
      <c r="AA57" s="1413"/>
      <c r="AB57" s="1413"/>
      <c r="AC57" s="1413"/>
      <c r="AD57" s="1413"/>
      <c r="AE57" s="1413"/>
      <c r="AF57" s="1413"/>
      <c r="AG57" s="270" t="s">
        <v>2014</v>
      </c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</row>
    <row r="58" spans="1:82" ht="15.75" customHeight="1"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</row>
    <row r="59" spans="1:82" ht="21" customHeight="1">
      <c r="G59" s="199"/>
      <c r="H59" s="199"/>
      <c r="I59" s="199"/>
      <c r="J59" s="1037" t="s">
        <v>10</v>
      </c>
      <c r="K59" s="1038"/>
      <c r="L59" s="1038"/>
      <c r="M59" s="1038"/>
      <c r="N59" s="1038"/>
      <c r="O59" s="1038"/>
      <c r="P59" s="1039"/>
      <c r="Q59" s="987" t="str">
        <f>基本情報入力!B5</f>
        <v/>
      </c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/>
      <c r="AD59" s="996"/>
      <c r="AE59" s="996"/>
      <c r="AF59" s="996"/>
      <c r="AG59" s="996"/>
      <c r="AH59" s="996"/>
      <c r="AI59" s="997"/>
      <c r="AJ59" s="922" t="s">
        <v>11</v>
      </c>
      <c r="AK59" s="923"/>
      <c r="AL59" s="923"/>
      <c r="AM59" s="924"/>
      <c r="AN59" s="199"/>
      <c r="AO59" s="199"/>
      <c r="AP59" s="199"/>
      <c r="AQ59" s="1396" t="str">
        <f>E65</f>
        <v>選択</v>
      </c>
      <c r="AR59" s="1397"/>
      <c r="AS59" s="1397"/>
      <c r="AT59" s="1397"/>
      <c r="AU59" s="1398"/>
      <c r="AV59" s="199"/>
      <c r="AW59" s="199"/>
    </row>
    <row r="60" spans="1:82" ht="21" customHeight="1">
      <c r="G60" s="199"/>
      <c r="H60" s="199"/>
      <c r="I60" s="199"/>
      <c r="J60" s="1037" t="s">
        <v>12</v>
      </c>
      <c r="K60" s="1038"/>
      <c r="L60" s="1038"/>
      <c r="M60" s="1038"/>
      <c r="N60" s="1038"/>
      <c r="O60" s="1038"/>
      <c r="P60" s="1039"/>
      <c r="Q60" s="987">
        <f>基本情報入力!B9</f>
        <v>0</v>
      </c>
      <c r="R60" s="996"/>
      <c r="S60" s="996"/>
      <c r="T60" s="996"/>
      <c r="U60" s="996"/>
      <c r="V60" s="996"/>
      <c r="W60" s="996"/>
      <c r="X60" s="996"/>
      <c r="Y60" s="996"/>
      <c r="Z60" s="996"/>
      <c r="AA60" s="996"/>
      <c r="AB60" s="996"/>
      <c r="AC60" s="996"/>
      <c r="AD60" s="996"/>
      <c r="AE60" s="996"/>
      <c r="AF60" s="996"/>
      <c r="AG60" s="996"/>
      <c r="AH60" s="996"/>
      <c r="AI60" s="997"/>
      <c r="AJ60" s="925"/>
      <c r="AK60" s="912"/>
      <c r="AL60" s="912"/>
      <c r="AM60" s="911"/>
      <c r="AN60" s="199"/>
      <c r="AO60" s="199"/>
      <c r="AP60" s="199"/>
      <c r="AQ60" s="1399" t="s">
        <v>2357</v>
      </c>
      <c r="AR60" s="1400"/>
      <c r="AS60" s="1400"/>
      <c r="AT60" s="1400"/>
      <c r="AU60" s="1401"/>
      <c r="AV60" s="199"/>
      <c r="AW60" s="199"/>
    </row>
    <row r="61" spans="1:82" ht="21" customHeight="1">
      <c r="G61" s="199"/>
      <c r="H61" s="199"/>
      <c r="I61" s="199"/>
      <c r="J61" s="1037" t="s">
        <v>1802</v>
      </c>
      <c r="K61" s="1038"/>
      <c r="L61" s="1038"/>
      <c r="M61" s="1038"/>
      <c r="N61" s="1038"/>
      <c r="O61" s="1038"/>
      <c r="P61" s="1039"/>
      <c r="Q61" s="987">
        <f>基本情報入力!$E$12</f>
        <v>0</v>
      </c>
      <c r="R61" s="996"/>
      <c r="S61" s="996"/>
      <c r="T61" s="996"/>
      <c r="U61" s="996"/>
      <c r="V61" s="996">
        <f>基本情報入力!$B$12</f>
        <v>0</v>
      </c>
      <c r="W61" s="996"/>
      <c r="X61" s="996"/>
      <c r="Y61" s="996"/>
      <c r="Z61" s="996"/>
      <c r="AA61" s="996"/>
      <c r="AB61" s="996"/>
      <c r="AC61" s="996"/>
      <c r="AD61" s="996"/>
      <c r="AE61" s="996"/>
      <c r="AF61" s="996"/>
      <c r="AG61" s="996"/>
      <c r="AH61" s="996"/>
      <c r="AI61" s="996"/>
      <c r="AJ61" s="996"/>
      <c r="AK61" s="196" t="s">
        <v>13</v>
      </c>
      <c r="AL61" s="196"/>
      <c r="AM61" s="197"/>
      <c r="AN61" s="199"/>
      <c r="AO61" s="199"/>
      <c r="AP61" s="199"/>
      <c r="AQ61" s="1402"/>
      <c r="AR61" s="1264"/>
      <c r="AS61" s="1264"/>
      <c r="AT61" s="1264"/>
      <c r="AU61" s="1265"/>
      <c r="AV61" s="199"/>
      <c r="AW61" s="199"/>
    </row>
    <row r="62" spans="1:82" ht="21" customHeight="1">
      <c r="G62" s="199"/>
      <c r="H62" s="199"/>
      <c r="I62" s="199"/>
      <c r="J62" s="1037" t="s">
        <v>14</v>
      </c>
      <c r="K62" s="1038"/>
      <c r="L62" s="1038"/>
      <c r="M62" s="1038"/>
      <c r="N62" s="1038"/>
      <c r="O62" s="1038"/>
      <c r="P62" s="1039"/>
      <c r="Q62" s="987">
        <f>基本情報入力!I15</f>
        <v>0</v>
      </c>
      <c r="R62" s="996"/>
      <c r="S62" s="996"/>
      <c r="T62" s="996"/>
      <c r="U62" s="996"/>
      <c r="V62" s="996">
        <f>基本情報入力!F15</f>
        <v>0</v>
      </c>
      <c r="W62" s="996"/>
      <c r="X62" s="996"/>
      <c r="Y62" s="996"/>
      <c r="Z62" s="996"/>
      <c r="AA62" s="996"/>
      <c r="AB62" s="996"/>
      <c r="AC62" s="996"/>
      <c r="AD62" s="996"/>
      <c r="AE62" s="996"/>
      <c r="AF62" s="996"/>
      <c r="AG62" s="996"/>
      <c r="AH62" s="996"/>
      <c r="AI62" s="996"/>
      <c r="AJ62" s="996"/>
      <c r="AK62" s="272" t="s">
        <v>13</v>
      </c>
      <c r="AL62" s="263"/>
      <c r="AM62" s="273"/>
      <c r="AN62" s="199"/>
      <c r="AO62" s="199"/>
      <c r="AP62" s="199"/>
      <c r="AQ62" s="1403"/>
      <c r="AR62" s="1270"/>
      <c r="AS62" s="1270"/>
      <c r="AT62" s="1270"/>
      <c r="AU62" s="1271"/>
      <c r="AV62" s="199"/>
      <c r="AW62" s="199"/>
    </row>
    <row r="63" spans="1:82" ht="21" customHeight="1">
      <c r="A63" s="1190" t="s">
        <v>3145</v>
      </c>
      <c r="B63" s="1432"/>
      <c r="C63" s="580"/>
      <c r="D63" s="580"/>
      <c r="E63" s="1435" t="str">
        <f>IF(OR(E65="Ⅰ部",E65="Ⅱ部"),"","↓出場枠を選択してください")</f>
        <v>↓出場枠を選択してください</v>
      </c>
      <c r="G63" s="199"/>
      <c r="H63" s="199"/>
      <c r="I63" s="199"/>
      <c r="J63" s="1037" t="s">
        <v>15</v>
      </c>
      <c r="K63" s="1038"/>
      <c r="L63" s="1038"/>
      <c r="M63" s="1038"/>
      <c r="N63" s="1038"/>
      <c r="O63" s="1038"/>
      <c r="P63" s="1039"/>
      <c r="Q63" s="987">
        <f>基本情報入力!F18</f>
        <v>0</v>
      </c>
      <c r="R63" s="996"/>
      <c r="S63" s="996"/>
      <c r="T63" s="996"/>
      <c r="U63" s="996"/>
      <c r="V63" s="996"/>
      <c r="W63" s="996"/>
      <c r="X63" s="996"/>
      <c r="Y63" s="996"/>
      <c r="Z63" s="996"/>
      <c r="AA63" s="996"/>
      <c r="AB63" s="996"/>
      <c r="AC63" s="996"/>
      <c r="AD63" s="996"/>
      <c r="AE63" s="996"/>
      <c r="AF63" s="996"/>
      <c r="AG63" s="996"/>
      <c r="AH63" s="996"/>
      <c r="AI63" s="996"/>
      <c r="AJ63" s="263"/>
      <c r="AK63" s="272"/>
      <c r="AL63" s="263"/>
      <c r="AM63" s="273"/>
      <c r="AN63" s="199"/>
      <c r="AO63" s="199"/>
      <c r="AP63" s="199"/>
      <c r="AQ63" s="1411" t="s">
        <v>16</v>
      </c>
      <c r="AR63" s="1412"/>
      <c r="AS63" s="1412"/>
      <c r="AT63" s="1412"/>
      <c r="AU63" s="1412"/>
      <c r="AV63" s="199"/>
      <c r="AW63" s="199"/>
    </row>
    <row r="64" spans="1:82" ht="15.75" customHeight="1">
      <c r="A64" s="1433"/>
      <c r="B64" s="1434"/>
      <c r="C64" s="581"/>
      <c r="D64" s="581"/>
      <c r="E64" s="1436" t="str">
        <f t="shared" ref="E64" si="5">IF(OR($E$19="Ⅰ部",$E$19="Ⅱ部"),"","↓出場枠を選択してください")</f>
        <v>↓出場枠を選択してください</v>
      </c>
      <c r="G64" s="199"/>
      <c r="H64" s="199"/>
      <c r="I64" s="199"/>
      <c r="J64" s="199" t="s">
        <v>17</v>
      </c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</row>
    <row r="65" spans="1:49" ht="15.75" customHeight="1" thickBot="1">
      <c r="A65" s="1426" t="s">
        <v>2368</v>
      </c>
      <c r="B65" s="1427"/>
      <c r="C65" s="395"/>
      <c r="D65" s="395"/>
      <c r="E65" s="1430" t="s">
        <v>2362</v>
      </c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</row>
    <row r="66" spans="1:49" ht="12" customHeight="1">
      <c r="A66" s="1428" t="s">
        <v>2361</v>
      </c>
      <c r="B66" s="1429"/>
      <c r="C66" s="396"/>
      <c r="D66" s="397"/>
      <c r="E66" s="1431"/>
      <c r="G66" s="199"/>
      <c r="H66" s="1040" t="s">
        <v>18</v>
      </c>
      <c r="I66" s="1041"/>
      <c r="J66" s="1041"/>
      <c r="K66" s="1042"/>
      <c r="L66" s="1045" t="s">
        <v>19</v>
      </c>
      <c r="M66" s="1041"/>
      <c r="N66" s="1041"/>
      <c r="O66" s="1042"/>
      <c r="P66" s="1045" t="s">
        <v>20</v>
      </c>
      <c r="Q66" s="1041"/>
      <c r="R66" s="1041"/>
      <c r="S66" s="1041"/>
      <c r="T66" s="1041"/>
      <c r="U66" s="1041"/>
      <c r="V66" s="1041"/>
      <c r="W66" s="1041"/>
      <c r="X66" s="1041"/>
      <c r="Y66" s="1041"/>
      <c r="Z66" s="1041"/>
      <c r="AA66" s="1041"/>
      <c r="AB66" s="1041"/>
      <c r="AC66" s="1041"/>
      <c r="AD66" s="1042"/>
      <c r="AE66" s="1045" t="s">
        <v>21</v>
      </c>
      <c r="AF66" s="1041"/>
      <c r="AG66" s="1042"/>
      <c r="AH66" s="1045" t="s">
        <v>22</v>
      </c>
      <c r="AI66" s="1041"/>
      <c r="AJ66" s="1042"/>
      <c r="AK66" s="1121" t="s">
        <v>23</v>
      </c>
      <c r="AL66" s="1122"/>
      <c r="AM66" s="1123"/>
      <c r="AN66" s="1121" t="s">
        <v>24</v>
      </c>
      <c r="AO66" s="1124"/>
      <c r="AP66" s="1124"/>
      <c r="AQ66" s="1124"/>
      <c r="AR66" s="1124"/>
      <c r="AS66" s="1124"/>
      <c r="AT66" s="1124"/>
      <c r="AU66" s="1124"/>
      <c r="AV66" s="1125"/>
      <c r="AW66" s="199"/>
    </row>
    <row r="67" spans="1:49" ht="12" customHeight="1">
      <c r="A67" s="398" t="s">
        <v>18</v>
      </c>
      <c r="B67" s="398" t="s">
        <v>19</v>
      </c>
      <c r="C67" s="398" t="s">
        <v>20</v>
      </c>
      <c r="D67" s="398" t="s">
        <v>22</v>
      </c>
      <c r="E67" s="400" t="s">
        <v>24</v>
      </c>
      <c r="G67" s="199"/>
      <c r="H67" s="1043"/>
      <c r="I67" s="910"/>
      <c r="J67" s="910"/>
      <c r="K67" s="1044"/>
      <c r="L67" s="1046"/>
      <c r="M67" s="1047"/>
      <c r="N67" s="1047"/>
      <c r="O67" s="1048"/>
      <c r="P67" s="1046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7"/>
      <c r="AD67" s="1048"/>
      <c r="AE67" s="1120"/>
      <c r="AF67" s="910"/>
      <c r="AG67" s="1044"/>
      <c r="AH67" s="1120"/>
      <c r="AI67" s="910"/>
      <c r="AJ67" s="1044"/>
      <c r="AK67" s="909" t="s">
        <v>25</v>
      </c>
      <c r="AL67" s="912"/>
      <c r="AM67" s="911"/>
      <c r="AN67" s="909"/>
      <c r="AO67" s="1067"/>
      <c r="AP67" s="1067"/>
      <c r="AQ67" s="1067"/>
      <c r="AR67" s="1067"/>
      <c r="AS67" s="1067"/>
      <c r="AT67" s="1067"/>
      <c r="AU67" s="1067"/>
      <c r="AV67" s="1126"/>
      <c r="AW67" s="199"/>
    </row>
    <row r="68" spans="1:49" ht="28.5" customHeight="1">
      <c r="A68" s="590" t="s">
        <v>3144</v>
      </c>
      <c r="B68" s="115"/>
      <c r="C68" s="533" t="e">
        <f>VLOOKUP(B68,生徒情報入力!$A$9:$AD$158,29)</f>
        <v>#N/A</v>
      </c>
      <c r="D68" s="534" t="e">
        <f t="shared" ref="D68:D74" si="6">DATEDIF(C68,$D$12,"y")</f>
        <v>#N/A</v>
      </c>
      <c r="E68" s="116"/>
      <c r="G68" s="199"/>
      <c r="H68" s="1130" t="s">
        <v>2045</v>
      </c>
      <c r="I68" s="994"/>
      <c r="J68" s="994"/>
      <c r="K68" s="994"/>
      <c r="L68" s="1127" t="str">
        <f>IF(B68="","",B68)</f>
        <v/>
      </c>
      <c r="M68" s="1128"/>
      <c r="N68" s="1128"/>
      <c r="O68" s="1059"/>
      <c r="P68" s="279"/>
      <c r="Q68" s="1131" t="str">
        <f>IF(B68="","",VLOOKUP(B68,生徒情報入力!$A$9:$AD$158,5))</f>
        <v/>
      </c>
      <c r="R68" s="1131"/>
      <c r="S68" s="1131"/>
      <c r="T68" s="1131"/>
      <c r="U68" s="1131"/>
      <c r="V68" s="1131"/>
      <c r="W68" s="1131"/>
      <c r="X68" s="1131"/>
      <c r="Y68" s="1131"/>
      <c r="Z68" s="1131"/>
      <c r="AA68" s="1131"/>
      <c r="AB68" s="1131"/>
      <c r="AC68" s="1131"/>
      <c r="AD68" s="280"/>
      <c r="AE68" s="1127" t="str">
        <f>IF(B68="","",VLOOKUP(B68,生徒情報入力!$A$9:$AD$158,11))</f>
        <v/>
      </c>
      <c r="AF68" s="1128"/>
      <c r="AG68" s="1059"/>
      <c r="AH68" s="1127" t="str">
        <f>IF(B68="","",D68)</f>
        <v/>
      </c>
      <c r="AI68" s="1128"/>
      <c r="AJ68" s="1059"/>
      <c r="AK68" s="1127" t="str">
        <f>IF(B68="","",VLOOKUP(B68,生徒情報入力!$A$9:$AD$158,12))</f>
        <v/>
      </c>
      <c r="AL68" s="1128"/>
      <c r="AM68" s="1059"/>
      <c r="AN68" s="1127" t="str">
        <f>IF(B68="","",E68)</f>
        <v/>
      </c>
      <c r="AO68" s="1128"/>
      <c r="AP68" s="1128"/>
      <c r="AQ68" s="1128"/>
      <c r="AR68" s="1128"/>
      <c r="AS68" s="1128"/>
      <c r="AT68" s="1128"/>
      <c r="AU68" s="1128"/>
      <c r="AV68" s="1129"/>
      <c r="AW68" s="199"/>
    </row>
    <row r="69" spans="1:49" ht="28.5" customHeight="1">
      <c r="A69" s="277" t="s">
        <v>2046</v>
      </c>
      <c r="B69" s="115"/>
      <c r="C69" s="533" t="e">
        <f>VLOOKUP(B69,生徒情報入力!$A$9:$AD$158,29)</f>
        <v>#N/A</v>
      </c>
      <c r="D69" s="534" t="e">
        <f t="shared" si="6"/>
        <v>#N/A</v>
      </c>
      <c r="E69" s="116"/>
      <c r="G69" s="199"/>
      <c r="H69" s="1130" t="s">
        <v>2046</v>
      </c>
      <c r="I69" s="994"/>
      <c r="J69" s="994"/>
      <c r="K69" s="994"/>
      <c r="L69" s="1127" t="str">
        <f t="shared" ref="L69:L74" si="7">IF(B69="","",B69)</f>
        <v/>
      </c>
      <c r="M69" s="1128"/>
      <c r="N69" s="1128"/>
      <c r="O69" s="1059"/>
      <c r="P69" s="279"/>
      <c r="Q69" s="1131" t="str">
        <f>IF(B69="","",VLOOKUP(B69,生徒情報入力!$A$9:$AD$158,5))</f>
        <v/>
      </c>
      <c r="R69" s="1131"/>
      <c r="S69" s="1131"/>
      <c r="T69" s="1131"/>
      <c r="U69" s="1131"/>
      <c r="V69" s="1131"/>
      <c r="W69" s="1131"/>
      <c r="X69" s="1131"/>
      <c r="Y69" s="1131"/>
      <c r="Z69" s="1131"/>
      <c r="AA69" s="1131"/>
      <c r="AB69" s="1131"/>
      <c r="AC69" s="1131"/>
      <c r="AD69" s="280"/>
      <c r="AE69" s="1127" t="str">
        <f>IF(B69="","",VLOOKUP(B69,生徒情報入力!$A$9:$AD$158,11))</f>
        <v/>
      </c>
      <c r="AF69" s="1128"/>
      <c r="AG69" s="1059"/>
      <c r="AH69" s="1127" t="str">
        <f t="shared" ref="AH69:AH74" si="8">IF(B69="","",D69)</f>
        <v/>
      </c>
      <c r="AI69" s="1128"/>
      <c r="AJ69" s="1059"/>
      <c r="AK69" s="1127" t="str">
        <f>IF(B69="","",VLOOKUP(B69,生徒情報入力!$A$9:$AD$158,12))</f>
        <v/>
      </c>
      <c r="AL69" s="1128"/>
      <c r="AM69" s="1059"/>
      <c r="AN69" s="1127" t="str">
        <f t="shared" ref="AN69:AN74" si="9">IF(B69="","",E69)</f>
        <v/>
      </c>
      <c r="AO69" s="1128"/>
      <c r="AP69" s="1128"/>
      <c r="AQ69" s="1128"/>
      <c r="AR69" s="1128"/>
      <c r="AS69" s="1128"/>
      <c r="AT69" s="1128"/>
      <c r="AU69" s="1128"/>
      <c r="AV69" s="1129"/>
      <c r="AW69" s="199"/>
    </row>
    <row r="70" spans="1:49" ht="28.5" customHeight="1">
      <c r="A70" s="277" t="s">
        <v>2047</v>
      </c>
      <c r="B70" s="115"/>
      <c r="C70" s="533" t="e">
        <f>VLOOKUP(B70,生徒情報入力!$A$9:$AD$158,29)</f>
        <v>#N/A</v>
      </c>
      <c r="D70" s="534" t="e">
        <f t="shared" ref="D70:D72" si="10">DATEDIF(C70,$D$12,"y")</f>
        <v>#N/A</v>
      </c>
      <c r="E70" s="116"/>
      <c r="G70" s="199"/>
      <c r="H70" s="1130" t="s">
        <v>2047</v>
      </c>
      <c r="I70" s="994"/>
      <c r="J70" s="994"/>
      <c r="K70" s="994"/>
      <c r="L70" s="1127" t="str">
        <f t="shared" si="7"/>
        <v/>
      </c>
      <c r="M70" s="1128"/>
      <c r="N70" s="1128"/>
      <c r="O70" s="1059"/>
      <c r="P70" s="279"/>
      <c r="Q70" s="1131" t="str">
        <f>IF(B70="","",VLOOKUP(B70,生徒情報入力!$A$9:$AD$158,5))</f>
        <v/>
      </c>
      <c r="R70" s="1131"/>
      <c r="S70" s="1131"/>
      <c r="T70" s="1131"/>
      <c r="U70" s="1131"/>
      <c r="V70" s="1131"/>
      <c r="W70" s="1131"/>
      <c r="X70" s="1131"/>
      <c r="Y70" s="1131"/>
      <c r="Z70" s="1131"/>
      <c r="AA70" s="1131"/>
      <c r="AB70" s="1131"/>
      <c r="AC70" s="1131"/>
      <c r="AD70" s="280"/>
      <c r="AE70" s="1127" t="str">
        <f>IF(B70="","",VLOOKUP(B70,生徒情報入力!$A$9:$AD$158,11))</f>
        <v/>
      </c>
      <c r="AF70" s="1128"/>
      <c r="AG70" s="1059"/>
      <c r="AH70" s="1127" t="str">
        <f t="shared" si="8"/>
        <v/>
      </c>
      <c r="AI70" s="1128"/>
      <c r="AJ70" s="1059"/>
      <c r="AK70" s="1127" t="str">
        <f>IF(B70="","",VLOOKUP(B70,生徒情報入力!$A$9:$AD$158,12))</f>
        <v/>
      </c>
      <c r="AL70" s="1128"/>
      <c r="AM70" s="1059"/>
      <c r="AN70" s="1127" t="str">
        <f t="shared" si="9"/>
        <v/>
      </c>
      <c r="AO70" s="1128"/>
      <c r="AP70" s="1128"/>
      <c r="AQ70" s="1128"/>
      <c r="AR70" s="1128"/>
      <c r="AS70" s="1128"/>
      <c r="AT70" s="1128"/>
      <c r="AU70" s="1128"/>
      <c r="AV70" s="1129"/>
      <c r="AW70" s="199"/>
    </row>
    <row r="71" spans="1:49" ht="28.5" customHeight="1">
      <c r="A71" s="277" t="s">
        <v>2048</v>
      </c>
      <c r="B71" s="115"/>
      <c r="C71" s="533" t="e">
        <f>VLOOKUP(B71,生徒情報入力!$A$9:$AD$158,29)</f>
        <v>#N/A</v>
      </c>
      <c r="D71" s="534" t="e">
        <f t="shared" si="10"/>
        <v>#N/A</v>
      </c>
      <c r="E71" s="116"/>
      <c r="G71" s="199"/>
      <c r="H71" s="1130" t="s">
        <v>2048</v>
      </c>
      <c r="I71" s="994"/>
      <c r="J71" s="994"/>
      <c r="K71" s="994"/>
      <c r="L71" s="1127" t="str">
        <f t="shared" si="7"/>
        <v/>
      </c>
      <c r="M71" s="1128"/>
      <c r="N71" s="1128"/>
      <c r="O71" s="1059"/>
      <c r="P71" s="279"/>
      <c r="Q71" s="1131" t="str">
        <f>IF(B71="","",VLOOKUP(B71,生徒情報入力!$A$9:$AD$158,5))</f>
        <v/>
      </c>
      <c r="R71" s="1131"/>
      <c r="S71" s="1131"/>
      <c r="T71" s="1131"/>
      <c r="U71" s="1131"/>
      <c r="V71" s="1131"/>
      <c r="W71" s="1131"/>
      <c r="X71" s="1131"/>
      <c r="Y71" s="1131"/>
      <c r="Z71" s="1131"/>
      <c r="AA71" s="1131"/>
      <c r="AB71" s="1131"/>
      <c r="AC71" s="1131"/>
      <c r="AD71" s="280"/>
      <c r="AE71" s="1127" t="str">
        <f>IF(B71="","",VLOOKUP(B71,生徒情報入力!$A$9:$AD$158,11))</f>
        <v/>
      </c>
      <c r="AF71" s="1128"/>
      <c r="AG71" s="1059"/>
      <c r="AH71" s="1127" t="str">
        <f t="shared" si="8"/>
        <v/>
      </c>
      <c r="AI71" s="1128"/>
      <c r="AJ71" s="1059"/>
      <c r="AK71" s="1127" t="str">
        <f>IF(B71="","",VLOOKUP(B71,生徒情報入力!$A$9:$AD$158,12))</f>
        <v/>
      </c>
      <c r="AL71" s="1128"/>
      <c r="AM71" s="1059"/>
      <c r="AN71" s="1127" t="str">
        <f t="shared" si="9"/>
        <v/>
      </c>
      <c r="AO71" s="1128"/>
      <c r="AP71" s="1128"/>
      <c r="AQ71" s="1128"/>
      <c r="AR71" s="1128"/>
      <c r="AS71" s="1128"/>
      <c r="AT71" s="1128"/>
      <c r="AU71" s="1128"/>
      <c r="AV71" s="1129"/>
      <c r="AW71" s="199"/>
    </row>
    <row r="72" spans="1:49" ht="28.5" customHeight="1" thickBot="1">
      <c r="A72" s="277" t="s">
        <v>2049</v>
      </c>
      <c r="B72" s="115"/>
      <c r="C72" s="533" t="e">
        <f>VLOOKUP(B72,生徒情報入力!$A$9:$AD$158,29)</f>
        <v>#N/A</v>
      </c>
      <c r="D72" s="534" t="e">
        <f t="shared" si="10"/>
        <v>#N/A</v>
      </c>
      <c r="E72" s="116"/>
      <c r="G72" s="199"/>
      <c r="H72" s="1153" t="s">
        <v>2049</v>
      </c>
      <c r="I72" s="1083"/>
      <c r="J72" s="1083"/>
      <c r="K72" s="1083"/>
      <c r="L72" s="1027" t="str">
        <f t="shared" si="7"/>
        <v/>
      </c>
      <c r="M72" s="1028"/>
      <c r="N72" s="1028"/>
      <c r="O72" s="1029"/>
      <c r="P72" s="281"/>
      <c r="Q72" s="1154" t="str">
        <f>IF(B72="","",VLOOKUP(B72,生徒情報入力!$A$9:$AD$158,5))</f>
        <v/>
      </c>
      <c r="R72" s="1154"/>
      <c r="S72" s="1154"/>
      <c r="T72" s="1154"/>
      <c r="U72" s="1154"/>
      <c r="V72" s="1154"/>
      <c r="W72" s="1154"/>
      <c r="X72" s="1154"/>
      <c r="Y72" s="1154"/>
      <c r="Z72" s="1154"/>
      <c r="AA72" s="1154"/>
      <c r="AB72" s="1154"/>
      <c r="AC72" s="1154"/>
      <c r="AD72" s="282"/>
      <c r="AE72" s="1027" t="str">
        <f>IF(B72="","",VLOOKUP(B72,生徒情報入力!$A$9:$AD$158,11))</f>
        <v/>
      </c>
      <c r="AF72" s="1028"/>
      <c r="AG72" s="1029"/>
      <c r="AH72" s="1027" t="str">
        <f t="shared" si="8"/>
        <v/>
      </c>
      <c r="AI72" s="1028"/>
      <c r="AJ72" s="1029"/>
      <c r="AK72" s="1027" t="str">
        <f>IF(B72="","",VLOOKUP(B72,生徒情報入力!$A$9:$AD$158,12))</f>
        <v/>
      </c>
      <c r="AL72" s="1028"/>
      <c r="AM72" s="1029"/>
      <c r="AN72" s="1027" t="str">
        <f t="shared" si="9"/>
        <v/>
      </c>
      <c r="AO72" s="1028"/>
      <c r="AP72" s="1028"/>
      <c r="AQ72" s="1028"/>
      <c r="AR72" s="1028"/>
      <c r="AS72" s="1028"/>
      <c r="AT72" s="1028"/>
      <c r="AU72" s="1028"/>
      <c r="AV72" s="1145"/>
      <c r="AW72" s="199"/>
    </row>
    <row r="73" spans="1:49" ht="28.5" customHeight="1" thickTop="1">
      <c r="A73" s="277" t="s">
        <v>2759</v>
      </c>
      <c r="B73" s="115"/>
      <c r="C73" s="533" t="e">
        <f>VLOOKUP(B73,生徒情報入力!$A$9:$AD$158,29)</f>
        <v>#N/A</v>
      </c>
      <c r="D73" s="534" t="e">
        <f t="shared" si="6"/>
        <v>#N/A</v>
      </c>
      <c r="E73" s="116"/>
      <c r="G73" s="199"/>
      <c r="H73" s="1146" t="s">
        <v>2050</v>
      </c>
      <c r="I73" s="1147"/>
      <c r="J73" s="1147"/>
      <c r="K73" s="1147"/>
      <c r="L73" s="1148" t="str">
        <f t="shared" si="7"/>
        <v/>
      </c>
      <c r="M73" s="1149"/>
      <c r="N73" s="1149"/>
      <c r="O73" s="1150"/>
      <c r="P73" s="283"/>
      <c r="Q73" s="1151" t="str">
        <f>IF(B73="","",VLOOKUP(B73,生徒情報入力!$A$9:$AD$158,5))</f>
        <v/>
      </c>
      <c r="R73" s="1151"/>
      <c r="S73" s="1151"/>
      <c r="T73" s="1151"/>
      <c r="U73" s="1151"/>
      <c r="V73" s="1151"/>
      <c r="W73" s="1151"/>
      <c r="X73" s="1151"/>
      <c r="Y73" s="1151"/>
      <c r="Z73" s="1151"/>
      <c r="AA73" s="1151"/>
      <c r="AB73" s="1151"/>
      <c r="AC73" s="1151"/>
      <c r="AD73" s="284"/>
      <c r="AE73" s="1148" t="str">
        <f>IF(B73="","",VLOOKUP(B73,生徒情報入力!$A$9:$AD$158,11))</f>
        <v/>
      </c>
      <c r="AF73" s="1149"/>
      <c r="AG73" s="1150"/>
      <c r="AH73" s="1148" t="str">
        <f t="shared" si="8"/>
        <v/>
      </c>
      <c r="AI73" s="1149"/>
      <c r="AJ73" s="1150"/>
      <c r="AK73" s="1148" t="str">
        <f>IF(B73="","",VLOOKUP(B73,生徒情報入力!$A$9:$AD$158,12))</f>
        <v/>
      </c>
      <c r="AL73" s="1149"/>
      <c r="AM73" s="1150"/>
      <c r="AN73" s="1148" t="str">
        <f t="shared" si="9"/>
        <v/>
      </c>
      <c r="AO73" s="1149"/>
      <c r="AP73" s="1149"/>
      <c r="AQ73" s="1149"/>
      <c r="AR73" s="1149"/>
      <c r="AS73" s="1149"/>
      <c r="AT73" s="1149"/>
      <c r="AU73" s="1149"/>
      <c r="AV73" s="1152"/>
      <c r="AW73" s="199"/>
    </row>
    <row r="74" spans="1:49" ht="28.5" customHeight="1" thickBot="1">
      <c r="A74" s="277" t="s">
        <v>2760</v>
      </c>
      <c r="B74" s="115"/>
      <c r="C74" s="533" t="e">
        <f>VLOOKUP(B74,生徒情報入力!$A$9:$AD$158,29)</f>
        <v>#N/A</v>
      </c>
      <c r="D74" s="534" t="e">
        <f t="shared" si="6"/>
        <v>#N/A</v>
      </c>
      <c r="E74" s="116"/>
      <c r="G74" s="199"/>
      <c r="H74" s="1162" t="s">
        <v>2050</v>
      </c>
      <c r="I74" s="1163"/>
      <c r="J74" s="1163"/>
      <c r="K74" s="1163"/>
      <c r="L74" s="1155" t="str">
        <f t="shared" si="7"/>
        <v/>
      </c>
      <c r="M74" s="1156"/>
      <c r="N74" s="1156"/>
      <c r="O74" s="1164"/>
      <c r="P74" s="285"/>
      <c r="Q74" s="1165" t="str">
        <f>IF(B74="","",VLOOKUP(B74,生徒情報入力!$A$9:$AD$158,5))</f>
        <v/>
      </c>
      <c r="R74" s="1165"/>
      <c r="S74" s="1165"/>
      <c r="T74" s="1165"/>
      <c r="U74" s="1165"/>
      <c r="V74" s="1165"/>
      <c r="W74" s="1165"/>
      <c r="X74" s="1165"/>
      <c r="Y74" s="1165"/>
      <c r="Z74" s="1165"/>
      <c r="AA74" s="1165"/>
      <c r="AB74" s="1165"/>
      <c r="AC74" s="1165"/>
      <c r="AD74" s="286"/>
      <c r="AE74" s="1155" t="str">
        <f>IF(B74="","",VLOOKUP(B74,生徒情報入力!$A$9:$AD$158,11))</f>
        <v/>
      </c>
      <c r="AF74" s="1156"/>
      <c r="AG74" s="1164"/>
      <c r="AH74" s="1155" t="str">
        <f t="shared" si="8"/>
        <v/>
      </c>
      <c r="AI74" s="1156"/>
      <c r="AJ74" s="1164"/>
      <c r="AK74" s="1155" t="str">
        <f>IF(B74="","",VLOOKUP(B74,生徒情報入力!$A$9:$AD$158,12))</f>
        <v/>
      </c>
      <c r="AL74" s="1156"/>
      <c r="AM74" s="1164"/>
      <c r="AN74" s="1155" t="str">
        <f t="shared" si="9"/>
        <v/>
      </c>
      <c r="AO74" s="1156"/>
      <c r="AP74" s="1156"/>
      <c r="AQ74" s="1156"/>
      <c r="AR74" s="1156"/>
      <c r="AS74" s="1156"/>
      <c r="AT74" s="1156"/>
      <c r="AU74" s="1156"/>
      <c r="AV74" s="1157"/>
      <c r="AW74" s="199"/>
    </row>
    <row r="75" spans="1:49" ht="15.75" customHeight="1">
      <c r="B75" s="287" t="s">
        <v>2803</v>
      </c>
      <c r="E75" s="288" t="s">
        <v>2805</v>
      </c>
      <c r="G75" s="199"/>
      <c r="H75" s="199"/>
      <c r="I75" s="199" t="s">
        <v>2352</v>
      </c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</row>
    <row r="76" spans="1:49" ht="15.75" customHeight="1"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</row>
    <row r="77" spans="1:49" ht="15.75" customHeight="1"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</row>
    <row r="78" spans="1:49" ht="15.75" customHeight="1"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</row>
    <row r="79" spans="1:49" ht="15.75" customHeight="1"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</row>
    <row r="80" spans="1:49" ht="8.25" customHeight="1">
      <c r="G80" s="199"/>
      <c r="H80" s="199"/>
      <c r="I80" s="199"/>
      <c r="J80" s="199"/>
      <c r="K80" s="1071" t="s">
        <v>26</v>
      </c>
      <c r="L80" s="1072"/>
      <c r="M80" s="1072"/>
      <c r="N80" s="1073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90"/>
      <c r="AU80" s="199"/>
      <c r="AV80" s="199"/>
      <c r="AW80" s="199"/>
    </row>
    <row r="81" spans="7:49" ht="15.75" customHeight="1">
      <c r="G81" s="199"/>
      <c r="H81" s="199"/>
      <c r="I81" s="199"/>
      <c r="J81" s="199"/>
      <c r="K81" s="1074"/>
      <c r="L81" s="1075"/>
      <c r="M81" s="1075"/>
      <c r="N81" s="1076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 t="s">
        <v>0</v>
      </c>
      <c r="AI81" s="199"/>
      <c r="AJ81" s="199"/>
      <c r="AK81" s="1070">
        <f>$E$5</f>
        <v>28</v>
      </c>
      <c r="AL81" s="1080"/>
      <c r="AM81" s="257" t="s">
        <v>2</v>
      </c>
      <c r="AN81" s="1070">
        <f>$E$6</f>
        <v>6</v>
      </c>
      <c r="AO81" s="1080"/>
      <c r="AP81" s="257" t="s">
        <v>3</v>
      </c>
      <c r="AQ81" s="1070">
        <f>$E$7</f>
        <v>28</v>
      </c>
      <c r="AR81" s="1080"/>
      <c r="AS81" s="257" t="s">
        <v>4</v>
      </c>
      <c r="AT81" s="291"/>
      <c r="AU81" s="199"/>
      <c r="AV81" s="199"/>
      <c r="AW81" s="199"/>
    </row>
    <row r="82" spans="7:49" ht="14.25">
      <c r="G82" s="199"/>
      <c r="H82" s="199"/>
      <c r="I82" s="199"/>
      <c r="J82" s="199"/>
      <c r="K82" s="1074"/>
      <c r="L82" s="1075"/>
      <c r="M82" s="1075"/>
      <c r="N82" s="1076"/>
      <c r="O82" s="257"/>
      <c r="P82" s="1158" t="str">
        <f>Q59</f>
        <v/>
      </c>
      <c r="Q82" s="1158"/>
      <c r="R82" s="1158"/>
      <c r="S82" s="1158"/>
      <c r="T82" s="1158"/>
      <c r="U82" s="1158"/>
      <c r="V82" s="1158"/>
      <c r="W82" s="1158"/>
      <c r="X82" s="1158"/>
      <c r="Y82" s="1158"/>
      <c r="Z82" s="1158"/>
      <c r="AA82" s="1158"/>
      <c r="AB82" s="1158"/>
      <c r="AC82" s="292" t="s">
        <v>1385</v>
      </c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  <c r="AP82" s="257"/>
      <c r="AQ82" s="257"/>
      <c r="AR82" s="257"/>
      <c r="AS82" s="257"/>
      <c r="AT82" s="291"/>
      <c r="AU82" s="199"/>
      <c r="AV82" s="199"/>
      <c r="AW82" s="199"/>
    </row>
    <row r="83" spans="7:49" ht="12" customHeight="1">
      <c r="G83" s="199"/>
      <c r="H83" s="199"/>
      <c r="I83" s="199"/>
      <c r="J83" s="199"/>
      <c r="K83" s="1074"/>
      <c r="L83" s="1075"/>
      <c r="M83" s="1075"/>
      <c r="N83" s="1076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  <c r="AP83" s="257"/>
      <c r="AQ83" s="257"/>
      <c r="AR83" s="257"/>
      <c r="AS83" s="257"/>
      <c r="AT83" s="291"/>
      <c r="AU83" s="199"/>
      <c r="AV83" s="199"/>
      <c r="AW83" s="199"/>
    </row>
    <row r="84" spans="7:49" ht="14.25">
      <c r="G84" s="199"/>
      <c r="H84" s="199"/>
      <c r="I84" s="199"/>
      <c r="J84" s="199"/>
      <c r="K84" s="1074"/>
      <c r="L84" s="1075"/>
      <c r="M84" s="1075"/>
      <c r="N84" s="1076"/>
      <c r="O84" s="257"/>
      <c r="P84" s="257"/>
      <c r="Q84" s="292" t="s">
        <v>1386</v>
      </c>
      <c r="R84" s="257"/>
      <c r="S84" s="257"/>
      <c r="T84" s="257"/>
      <c r="U84" s="1159">
        <v>8500</v>
      </c>
      <c r="V84" s="1082"/>
      <c r="W84" s="1082"/>
      <c r="X84" s="1082"/>
      <c r="Y84" s="1082"/>
      <c r="Z84" s="1082"/>
      <c r="AA84" s="257" t="s">
        <v>1387</v>
      </c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  <c r="AP84" s="257"/>
      <c r="AQ84" s="257"/>
      <c r="AR84" s="257"/>
      <c r="AS84" s="257"/>
      <c r="AT84" s="291"/>
      <c r="AU84" s="199"/>
      <c r="AV84" s="199"/>
      <c r="AW84" s="199"/>
    </row>
    <row r="85" spans="7:49" ht="12" customHeight="1">
      <c r="G85" s="199"/>
      <c r="H85" s="199"/>
      <c r="I85" s="199"/>
      <c r="J85" s="199"/>
      <c r="K85" s="1074"/>
      <c r="L85" s="1075"/>
      <c r="M85" s="1075"/>
      <c r="N85" s="1076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  <c r="AP85" s="257"/>
      <c r="AQ85" s="257"/>
      <c r="AR85" s="257"/>
      <c r="AS85" s="257"/>
      <c r="AT85" s="291"/>
      <c r="AU85" s="199"/>
      <c r="AV85" s="199"/>
      <c r="AW85" s="199"/>
    </row>
    <row r="86" spans="7:49" ht="15.75" customHeight="1">
      <c r="G86" s="199"/>
      <c r="H86" s="199"/>
      <c r="I86" s="199"/>
      <c r="J86" s="199"/>
      <c r="K86" s="1074"/>
      <c r="L86" s="1075"/>
      <c r="M86" s="1075"/>
      <c r="N86" s="1076"/>
      <c r="O86" s="257"/>
      <c r="P86" s="257"/>
      <c r="Q86" s="257"/>
      <c r="R86" s="257" t="s">
        <v>2012</v>
      </c>
      <c r="S86" s="257"/>
      <c r="T86" s="257"/>
      <c r="U86" s="257" t="str">
        <f>$E$3</f>
        <v>東京都高等学校秋季剣道大会</v>
      </c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  <c r="AP86" s="257"/>
      <c r="AQ86" s="257"/>
      <c r="AR86" s="257"/>
      <c r="AS86" s="257"/>
      <c r="AT86" s="291"/>
      <c r="AU86" s="199"/>
      <c r="AV86" s="199"/>
      <c r="AW86" s="199"/>
    </row>
    <row r="87" spans="7:49" ht="15.75" customHeight="1">
      <c r="G87" s="199"/>
      <c r="H87" s="199"/>
      <c r="I87" s="199"/>
      <c r="J87" s="199"/>
      <c r="K87" s="1074"/>
      <c r="L87" s="1075"/>
      <c r="M87" s="1075"/>
      <c r="N87" s="1076"/>
      <c r="O87" s="257"/>
      <c r="P87" s="257"/>
      <c r="Q87" s="257" t="s">
        <v>2371</v>
      </c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  <c r="AP87" s="257"/>
      <c r="AQ87" s="257"/>
      <c r="AR87" s="257"/>
      <c r="AS87" s="257"/>
      <c r="AT87" s="291"/>
      <c r="AU87" s="199"/>
      <c r="AV87" s="199"/>
      <c r="AW87" s="199"/>
    </row>
    <row r="88" spans="7:49" ht="15.75" customHeight="1">
      <c r="G88" s="199"/>
      <c r="H88" s="199"/>
      <c r="I88" s="199"/>
      <c r="J88" s="199"/>
      <c r="K88" s="1074"/>
      <c r="L88" s="1075"/>
      <c r="M88" s="1075"/>
      <c r="N88" s="1076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  <c r="AP88" s="257"/>
      <c r="AQ88" s="257"/>
      <c r="AR88" s="257"/>
      <c r="AS88" s="257"/>
      <c r="AT88" s="291"/>
      <c r="AU88" s="199"/>
      <c r="AV88" s="199"/>
      <c r="AW88" s="199"/>
    </row>
    <row r="89" spans="7:49" ht="25.5" customHeight="1">
      <c r="G89" s="199"/>
      <c r="H89" s="199"/>
      <c r="I89" s="199"/>
      <c r="J89" s="199"/>
      <c r="K89" s="1074"/>
      <c r="L89" s="1075"/>
      <c r="M89" s="1075"/>
      <c r="N89" s="1076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1160" t="s">
        <v>1</v>
      </c>
      <c r="AA89" s="1160"/>
      <c r="AB89" s="1160"/>
      <c r="AC89" s="1160"/>
      <c r="AD89" s="1160"/>
      <c r="AE89" s="1160"/>
      <c r="AF89" s="1160"/>
      <c r="AG89" s="1160"/>
      <c r="AH89" s="1160"/>
      <c r="AI89" s="1160"/>
      <c r="AJ89" s="1160"/>
      <c r="AK89" s="1160"/>
      <c r="AL89" s="1160"/>
      <c r="AM89" s="1160"/>
      <c r="AN89" s="1160"/>
      <c r="AO89" s="1160"/>
      <c r="AP89" s="1160"/>
      <c r="AQ89" s="1160"/>
      <c r="AR89" s="1160"/>
      <c r="AS89" s="257"/>
      <c r="AT89" s="291"/>
      <c r="AU89" s="199"/>
      <c r="AV89" s="199"/>
      <c r="AW89" s="199"/>
    </row>
    <row r="90" spans="7:49" ht="25.5" customHeight="1">
      <c r="G90" s="199"/>
      <c r="H90" s="199"/>
      <c r="I90" s="199"/>
      <c r="J90" s="199"/>
      <c r="K90" s="1074"/>
      <c r="L90" s="1075"/>
      <c r="M90" s="1075"/>
      <c r="N90" s="1076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199"/>
      <c r="AA90" s="257"/>
      <c r="AB90" s="257"/>
      <c r="AC90" s="199"/>
      <c r="AD90" s="257"/>
      <c r="AE90" s="1081" t="s">
        <v>27</v>
      </c>
      <c r="AF90" s="1006"/>
      <c r="AG90" s="1006"/>
      <c r="AH90" s="1006"/>
      <c r="AI90" s="1006"/>
      <c r="AJ90" s="1006"/>
      <c r="AK90" s="1006"/>
      <c r="AL90" s="1006"/>
      <c r="AM90" s="1006"/>
      <c r="AN90" s="1006"/>
      <c r="AO90" s="1006"/>
      <c r="AP90" s="257"/>
      <c r="AQ90" s="257" t="s">
        <v>13</v>
      </c>
      <c r="AR90" s="257"/>
      <c r="AS90" s="257"/>
      <c r="AT90" s="291"/>
      <c r="AU90" s="199"/>
      <c r="AV90" s="199"/>
      <c r="AW90" s="199"/>
    </row>
    <row r="91" spans="7:49" ht="25.5" customHeight="1">
      <c r="G91" s="199"/>
      <c r="H91" s="199"/>
      <c r="I91" s="199"/>
      <c r="J91" s="199"/>
      <c r="K91" s="1074"/>
      <c r="L91" s="1075"/>
      <c r="M91" s="1075"/>
      <c r="N91" s="1076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199"/>
      <c r="AA91" s="257"/>
      <c r="AB91" s="257"/>
      <c r="AC91" s="257"/>
      <c r="AD91" s="199"/>
      <c r="AE91" s="1161" t="s">
        <v>28</v>
      </c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257"/>
      <c r="AQ91" s="257" t="s">
        <v>13</v>
      </c>
      <c r="AR91" s="257"/>
      <c r="AS91" s="257"/>
      <c r="AT91" s="291"/>
      <c r="AU91" s="199"/>
      <c r="AV91" s="199"/>
      <c r="AW91" s="199"/>
    </row>
    <row r="92" spans="7:49" ht="8.25" customHeight="1">
      <c r="G92" s="199"/>
      <c r="H92" s="199"/>
      <c r="I92" s="199"/>
      <c r="J92" s="199"/>
      <c r="K92" s="1077"/>
      <c r="L92" s="1078"/>
      <c r="M92" s="1078"/>
      <c r="N92" s="1079"/>
      <c r="O92" s="263"/>
      <c r="P92" s="263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263"/>
      <c r="AG92" s="263"/>
      <c r="AH92" s="263"/>
      <c r="AI92" s="263"/>
      <c r="AJ92" s="263"/>
      <c r="AK92" s="263"/>
      <c r="AL92" s="263"/>
      <c r="AM92" s="263"/>
      <c r="AN92" s="263"/>
      <c r="AO92" s="263"/>
      <c r="AP92" s="263"/>
      <c r="AQ92" s="263"/>
      <c r="AR92" s="263"/>
      <c r="AS92" s="263"/>
      <c r="AT92" s="273"/>
      <c r="AU92" s="199"/>
      <c r="AV92" s="199"/>
      <c r="AW92" s="199"/>
    </row>
    <row r="93" spans="7:49" ht="15.75" customHeight="1"/>
    <row r="94" spans="7:49" ht="15.75" customHeight="1"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</row>
    <row r="95" spans="7:49" ht="15.75" customHeight="1"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293" t="s">
        <v>1950</v>
      </c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</row>
    <row r="96" spans="7:49" ht="15.75" customHeight="1"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</row>
    <row r="97" spans="7:49" ht="15.75" customHeight="1"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005" t="s">
        <v>1951</v>
      </c>
      <c r="AF97" s="1006"/>
      <c r="AG97" s="1006"/>
      <c r="AH97" s="1006"/>
      <c r="AI97" s="1006"/>
      <c r="AJ97" s="1006"/>
      <c r="AK97" s="1006"/>
      <c r="AL97" s="998">
        <f>E5</f>
        <v>28</v>
      </c>
      <c r="AM97" s="998"/>
      <c r="AN97" s="998" t="s">
        <v>2</v>
      </c>
      <c r="AO97" s="998"/>
      <c r="AP97" s="998">
        <f>E6</f>
        <v>6</v>
      </c>
      <c r="AQ97" s="998"/>
      <c r="AR97" s="998" t="s">
        <v>3</v>
      </c>
      <c r="AS97" s="1007"/>
      <c r="AT97" s="998">
        <f>E7</f>
        <v>28</v>
      </c>
      <c r="AU97" s="998"/>
      <c r="AV97" s="998" t="s">
        <v>1952</v>
      </c>
      <c r="AW97" s="998"/>
    </row>
    <row r="98" spans="7:49" ht="15.75" customHeight="1"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</row>
    <row r="99" spans="7:49" ht="15.75" customHeight="1">
      <c r="G99" s="199"/>
      <c r="H99" s="199"/>
      <c r="I99" s="199"/>
      <c r="J99" s="199" t="s">
        <v>1953</v>
      </c>
      <c r="K99" s="199"/>
      <c r="L99" s="199"/>
      <c r="M99" s="199"/>
      <c r="N99" s="199"/>
      <c r="O99" s="199"/>
      <c r="P99" s="199"/>
      <c r="Q99" s="199" t="str">
        <f>$E$3</f>
        <v>東京都高等学校秋季剣道大会</v>
      </c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</row>
    <row r="100" spans="7:49" ht="15.75" customHeight="1"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</row>
    <row r="101" spans="7:49" ht="15.75" customHeight="1">
      <c r="G101" s="199"/>
      <c r="H101" s="199"/>
      <c r="I101" s="199"/>
      <c r="J101" s="199" t="s">
        <v>1954</v>
      </c>
      <c r="K101" s="199"/>
      <c r="L101" s="199"/>
      <c r="M101" s="199"/>
      <c r="N101" s="199"/>
      <c r="O101" s="199"/>
      <c r="P101" s="199"/>
      <c r="Q101" s="199" t="s">
        <v>2356</v>
      </c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</row>
    <row r="102" spans="7:49" ht="15.75" customHeight="1"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199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99"/>
      <c r="AE102" s="199"/>
      <c r="AF102" s="199"/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199"/>
      <c r="AQ102" s="199"/>
      <c r="AR102" s="199"/>
      <c r="AS102" s="199"/>
      <c r="AT102" s="199"/>
      <c r="AU102" s="199"/>
      <c r="AV102" s="199"/>
      <c r="AW102" s="199"/>
    </row>
    <row r="103" spans="7:49" ht="15.75" customHeight="1">
      <c r="G103" s="199"/>
      <c r="H103" s="199"/>
      <c r="I103" s="199"/>
      <c r="J103" s="199" t="s">
        <v>1956</v>
      </c>
      <c r="K103" s="199"/>
      <c r="L103" s="199"/>
      <c r="M103" s="199"/>
      <c r="N103" s="199"/>
      <c r="O103" s="199"/>
      <c r="P103" s="199"/>
      <c r="Q103" s="1409">
        <f>D12</f>
        <v>42604</v>
      </c>
      <c r="R103" s="1409"/>
      <c r="S103" s="1409"/>
      <c r="T103" s="1409"/>
      <c r="U103" s="1409"/>
      <c r="V103" s="1409"/>
      <c r="W103" s="1409"/>
      <c r="X103" s="1409"/>
      <c r="Y103" s="1409"/>
      <c r="Z103" s="1409"/>
      <c r="AA103" s="1409"/>
      <c r="AB103" s="1409"/>
      <c r="AC103" s="1409"/>
      <c r="AD103" s="1409"/>
      <c r="AE103" s="1409"/>
      <c r="AF103" s="1409"/>
      <c r="AG103" s="199"/>
      <c r="AH103" s="199" t="s">
        <v>2364</v>
      </c>
      <c r="AI103" s="199"/>
      <c r="AJ103" s="199"/>
      <c r="AK103" s="199"/>
      <c r="AL103" s="199"/>
      <c r="AM103" s="199"/>
      <c r="AN103" s="199"/>
      <c r="AO103" s="199"/>
      <c r="AP103" s="199"/>
      <c r="AQ103" s="199"/>
      <c r="AR103" s="199"/>
      <c r="AS103" s="199"/>
      <c r="AT103" s="199"/>
      <c r="AU103" s="199"/>
      <c r="AV103" s="199"/>
      <c r="AW103" s="199"/>
    </row>
    <row r="104" spans="7:49" ht="15.75" customHeight="1">
      <c r="G104" s="199"/>
      <c r="H104" s="199"/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199"/>
      <c r="AG104" s="199"/>
      <c r="AH104" s="199"/>
      <c r="AI104" s="199"/>
      <c r="AJ104" s="199"/>
      <c r="AK104" s="199"/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  <c r="AW104" s="199"/>
    </row>
    <row r="105" spans="7:49" ht="15.75" customHeight="1"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199"/>
      <c r="R105" s="199"/>
      <c r="S105" s="199"/>
      <c r="T105" s="199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</row>
    <row r="106" spans="7:49">
      <c r="G106" s="199"/>
      <c r="H106" s="199"/>
      <c r="I106" s="199" t="s">
        <v>1958</v>
      </c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</row>
    <row r="107" spans="7:49">
      <c r="G107" s="199"/>
      <c r="H107" s="199"/>
      <c r="I107" s="199" t="s">
        <v>1959</v>
      </c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</row>
    <row r="108" spans="7:49">
      <c r="G108" s="199"/>
      <c r="H108" s="199"/>
      <c r="I108" s="199" t="s">
        <v>1960</v>
      </c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</row>
    <row r="109" spans="7:49">
      <c r="G109" s="199"/>
      <c r="H109" s="199"/>
      <c r="I109" s="199" t="s">
        <v>3003</v>
      </c>
      <c r="J109" s="199"/>
      <c r="K109" s="460"/>
      <c r="L109" s="460"/>
      <c r="M109" s="460"/>
      <c r="N109" s="460"/>
      <c r="O109" s="460"/>
      <c r="P109" s="460"/>
      <c r="Q109" s="460"/>
      <c r="R109" s="460"/>
      <c r="S109" s="460"/>
      <c r="T109" s="460"/>
      <c r="U109" s="460"/>
      <c r="V109" s="460"/>
      <c r="W109" s="460"/>
      <c r="X109" s="460"/>
      <c r="Y109" s="460"/>
      <c r="Z109" s="460"/>
      <c r="AA109" s="460"/>
      <c r="AB109" s="460"/>
      <c r="AC109" s="460"/>
      <c r="AD109" s="460"/>
      <c r="AE109" s="460"/>
      <c r="AF109" s="460"/>
      <c r="AG109" s="460"/>
      <c r="AH109" s="460"/>
      <c r="AI109" s="460"/>
      <c r="AJ109" s="460"/>
      <c r="AK109" s="460"/>
      <c r="AL109" s="460"/>
      <c r="AM109" s="460"/>
      <c r="AN109" s="460"/>
      <c r="AO109" s="460"/>
      <c r="AP109" s="460"/>
      <c r="AQ109" s="460"/>
      <c r="AR109" s="460"/>
      <c r="AS109" s="460"/>
      <c r="AT109" s="460"/>
      <c r="AU109" s="460"/>
      <c r="AV109" s="460"/>
      <c r="AW109" s="460"/>
    </row>
    <row r="110" spans="7:49">
      <c r="G110" s="199"/>
      <c r="H110" s="199"/>
      <c r="I110" s="199"/>
      <c r="J110" s="199" t="s">
        <v>3004</v>
      </c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</row>
    <row r="111" spans="7:49">
      <c r="G111" s="199"/>
      <c r="H111" s="199"/>
      <c r="I111" s="199" t="s">
        <v>1961</v>
      </c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</row>
    <row r="112" spans="7:49"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</row>
    <row r="113" spans="7:49"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</row>
    <row r="114" spans="7:49"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410" t="s">
        <v>1962</v>
      </c>
      <c r="AA114" s="1410"/>
      <c r="AB114" s="1410"/>
      <c r="AC114" s="1410"/>
      <c r="AD114" s="1410"/>
      <c r="AE114" s="1410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</row>
    <row r="115" spans="7:49">
      <c r="G115" s="402"/>
      <c r="H115" s="402"/>
      <c r="I115" s="402"/>
      <c r="J115" s="402"/>
      <c r="K115" s="402"/>
      <c r="L115" s="402"/>
      <c r="M115" s="402"/>
      <c r="N115" s="402"/>
      <c r="O115" s="402"/>
      <c r="P115" s="402"/>
      <c r="Q115" s="402"/>
      <c r="R115" s="402"/>
      <c r="S115" s="402"/>
      <c r="T115" s="402"/>
      <c r="U115" s="402"/>
      <c r="V115" s="402"/>
      <c r="W115" s="402"/>
      <c r="X115" s="402"/>
      <c r="Y115" s="402"/>
      <c r="Z115" s="1410"/>
      <c r="AA115" s="1410"/>
      <c r="AB115" s="1410"/>
      <c r="AC115" s="1410"/>
      <c r="AD115" s="1410"/>
      <c r="AE115" s="1410"/>
      <c r="AF115" s="402"/>
      <c r="AG115" s="402"/>
      <c r="AH115" s="402"/>
      <c r="AI115" s="402"/>
      <c r="AJ115" s="402"/>
      <c r="AK115" s="402"/>
      <c r="AL115" s="402"/>
      <c r="AM115" s="402"/>
      <c r="AN115" s="402"/>
      <c r="AO115" s="402"/>
      <c r="AP115" s="402"/>
      <c r="AQ115" s="402"/>
      <c r="AR115" s="402"/>
      <c r="AS115" s="402"/>
      <c r="AT115" s="402"/>
      <c r="AU115" s="402"/>
      <c r="AV115" s="402"/>
      <c r="AW115" s="402"/>
    </row>
    <row r="116" spans="7:49"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</row>
    <row r="117" spans="7:49"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</row>
    <row r="118" spans="7:49" ht="17.25">
      <c r="G118" s="270"/>
      <c r="H118" s="459"/>
      <c r="I118" s="459"/>
      <c r="J118" s="459"/>
      <c r="K118" s="459"/>
      <c r="L118" s="459"/>
      <c r="M118" s="459"/>
      <c r="N118" s="459"/>
      <c r="O118" s="1404" t="str">
        <f>E3</f>
        <v>東京都高等学校秋季剣道大会</v>
      </c>
      <c r="P118" s="1404"/>
      <c r="Q118" s="1404"/>
      <c r="R118" s="1404"/>
      <c r="S118" s="1404"/>
      <c r="T118" s="1404"/>
      <c r="U118" s="1404"/>
      <c r="V118" s="1404"/>
      <c r="W118" s="1404"/>
      <c r="X118" s="1404"/>
      <c r="Y118" s="1404"/>
      <c r="Z118" s="1404"/>
      <c r="AA118" s="1404"/>
      <c r="AB118" s="1404"/>
      <c r="AC118" s="1404"/>
      <c r="AD118" s="1404"/>
      <c r="AE118" s="1404"/>
      <c r="AF118" s="1404"/>
      <c r="AG118" s="1404"/>
      <c r="AH118" s="459"/>
      <c r="AI118" s="403" t="s">
        <v>2353</v>
      </c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  <c r="AT118" s="459"/>
      <c r="AU118" s="459"/>
      <c r="AV118" s="459"/>
      <c r="AW118" s="459"/>
    </row>
    <row r="119" spans="7:49" ht="17.25">
      <c r="G119" s="199"/>
      <c r="H119" s="199"/>
      <c r="I119" s="199"/>
      <c r="J119" s="199"/>
      <c r="K119" s="237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</row>
    <row r="120" spans="7:49" ht="22.5" customHeight="1"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</row>
    <row r="121" spans="7:49" ht="22.5" customHeight="1">
      <c r="G121" s="199"/>
      <c r="H121" s="199"/>
      <c r="I121" s="199"/>
      <c r="J121" s="199"/>
      <c r="K121" s="199"/>
      <c r="L121" s="199"/>
      <c r="M121" s="295"/>
      <c r="N121" s="296" t="s">
        <v>2308</v>
      </c>
      <c r="O121" s="296"/>
      <c r="P121" s="296">
        <f>基本情報入力!$B$3</f>
        <v>0</v>
      </c>
      <c r="Q121" s="296" t="s">
        <v>2307</v>
      </c>
      <c r="R121" s="296"/>
      <c r="S121" s="297"/>
      <c r="T121" s="298" t="s">
        <v>1965</v>
      </c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201">
        <f>基本情報入力!$B$3</f>
        <v>0</v>
      </c>
      <c r="AE121" s="1201"/>
      <c r="AF121" s="1201"/>
      <c r="AG121" s="1201"/>
      <c r="AH121" s="196"/>
      <c r="AI121" s="196" t="s">
        <v>1980</v>
      </c>
      <c r="AJ121" s="196"/>
      <c r="AK121" s="1201">
        <f>基本情報入力!$D$3</f>
        <v>0</v>
      </c>
      <c r="AL121" s="1201"/>
      <c r="AM121" s="1201"/>
      <c r="AN121" s="1201"/>
      <c r="AO121" s="1201"/>
      <c r="AP121" s="196"/>
      <c r="AQ121" s="196"/>
      <c r="AR121" s="197"/>
      <c r="AS121" s="258"/>
      <c r="AT121" s="257"/>
      <c r="AU121" s="199"/>
      <c r="AV121" s="199"/>
      <c r="AW121" s="199"/>
    </row>
    <row r="122" spans="7:49" ht="22.5" customHeight="1">
      <c r="G122" s="199"/>
      <c r="H122" s="199"/>
      <c r="I122" s="199"/>
      <c r="J122" s="199"/>
      <c r="K122" s="199"/>
      <c r="L122" s="199"/>
      <c r="M122" s="1186" t="s">
        <v>1966</v>
      </c>
      <c r="N122" s="1187"/>
      <c r="O122" s="1187"/>
      <c r="P122" s="1187"/>
      <c r="Q122" s="1187"/>
      <c r="R122" s="1187"/>
      <c r="S122" s="1188"/>
      <c r="T122" s="295"/>
      <c r="U122" s="1187" t="str">
        <f>基本情報入力!$B$5</f>
        <v/>
      </c>
      <c r="V122" s="1187"/>
      <c r="W122" s="1187"/>
      <c r="X122" s="1187"/>
      <c r="Y122" s="1187"/>
      <c r="Z122" s="1187"/>
      <c r="AA122" s="1187"/>
      <c r="AB122" s="1187"/>
      <c r="AC122" s="1187"/>
      <c r="AD122" s="1187"/>
      <c r="AE122" s="1187"/>
      <c r="AF122" s="1187"/>
      <c r="AG122" s="1187"/>
      <c r="AH122" s="1187"/>
      <c r="AI122" s="1187"/>
      <c r="AJ122" s="1187"/>
      <c r="AK122" s="1187"/>
      <c r="AL122" s="1187"/>
      <c r="AM122" s="1187"/>
      <c r="AN122" s="1187"/>
      <c r="AO122" s="1187"/>
      <c r="AP122" s="1187"/>
      <c r="AQ122" s="1187"/>
      <c r="AR122" s="297"/>
      <c r="AS122" s="199"/>
      <c r="AT122" s="199"/>
      <c r="AU122" s="199"/>
      <c r="AV122" s="199"/>
      <c r="AW122" s="199"/>
    </row>
    <row r="123" spans="7:49" ht="22.5" customHeight="1">
      <c r="G123" s="199"/>
      <c r="H123" s="199"/>
      <c r="I123" s="199"/>
      <c r="J123" s="199"/>
      <c r="K123" s="199"/>
      <c r="L123" s="199"/>
      <c r="M123" s="299"/>
      <c r="N123" s="299"/>
      <c r="O123" s="299"/>
      <c r="P123" s="299"/>
      <c r="Q123" s="299"/>
      <c r="R123" s="299"/>
      <c r="S123" s="299"/>
      <c r="T123" s="300"/>
      <c r="U123" s="300"/>
      <c r="V123" s="300"/>
      <c r="W123" s="300"/>
      <c r="X123" s="300"/>
      <c r="Y123" s="300"/>
      <c r="Z123" s="300"/>
      <c r="AA123" s="300"/>
      <c r="AB123" s="300"/>
      <c r="AC123" s="300"/>
      <c r="AD123" s="300"/>
      <c r="AE123" s="300"/>
      <c r="AF123" s="300"/>
      <c r="AG123" s="300"/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300"/>
      <c r="AS123" s="199"/>
      <c r="AT123" s="199"/>
      <c r="AU123" s="199"/>
      <c r="AV123" s="199"/>
      <c r="AW123" s="199"/>
    </row>
    <row r="124" spans="7:49"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</row>
    <row r="125" spans="7:49">
      <c r="G125" s="199"/>
      <c r="H125" s="199"/>
      <c r="I125" s="922"/>
      <c r="J125" s="1100"/>
      <c r="K125" s="922" t="s">
        <v>1967</v>
      </c>
      <c r="L125" s="1189"/>
      <c r="M125" s="1189"/>
      <c r="N125" s="1189"/>
      <c r="O125" s="1189"/>
      <c r="P125" s="1189"/>
      <c r="Q125" s="1189"/>
      <c r="R125" s="1189"/>
      <c r="S125" s="1189"/>
      <c r="T125" s="1100"/>
      <c r="U125" s="922" t="s">
        <v>1968</v>
      </c>
      <c r="V125" s="1189"/>
      <c r="W125" s="1100"/>
      <c r="X125" s="922" t="s">
        <v>1969</v>
      </c>
      <c r="Y125" s="1189"/>
      <c r="Z125" s="1100"/>
      <c r="AA125" s="922" t="s">
        <v>22</v>
      </c>
      <c r="AB125" s="1189"/>
      <c r="AC125" s="1100"/>
      <c r="AD125" s="922" t="s">
        <v>2354</v>
      </c>
      <c r="AE125" s="1189"/>
      <c r="AF125" s="1189"/>
      <c r="AG125" s="1189"/>
      <c r="AH125" s="1189"/>
      <c r="AI125" s="1189"/>
      <c r="AJ125" s="1189"/>
      <c r="AK125" s="1189"/>
      <c r="AL125" s="1189"/>
      <c r="AM125" s="1189"/>
      <c r="AN125" s="1189"/>
      <c r="AO125" s="1189"/>
      <c r="AP125" s="1189"/>
      <c r="AQ125" s="1189"/>
      <c r="AR125" s="1189"/>
      <c r="AS125" s="1189"/>
      <c r="AT125" s="1189"/>
      <c r="AU125" s="1100"/>
      <c r="AV125" s="199"/>
      <c r="AW125" s="199"/>
    </row>
    <row r="126" spans="7:49">
      <c r="G126" s="199"/>
      <c r="H126" s="199"/>
      <c r="I126" s="909"/>
      <c r="J126" s="1182"/>
      <c r="K126" s="909"/>
      <c r="L126" s="1067"/>
      <c r="M126" s="1067"/>
      <c r="N126" s="1067"/>
      <c r="O126" s="1067"/>
      <c r="P126" s="1067"/>
      <c r="Q126" s="1067"/>
      <c r="R126" s="1067"/>
      <c r="S126" s="1067"/>
      <c r="T126" s="1182"/>
      <c r="U126" s="909"/>
      <c r="V126" s="1067"/>
      <c r="W126" s="1182"/>
      <c r="X126" s="909"/>
      <c r="Y126" s="1067"/>
      <c r="Z126" s="1182"/>
      <c r="AA126" s="909"/>
      <c r="AB126" s="1067"/>
      <c r="AC126" s="1182"/>
      <c r="AD126" s="909" t="s">
        <v>2355</v>
      </c>
      <c r="AE126" s="1067"/>
      <c r="AF126" s="1067"/>
      <c r="AG126" s="1067"/>
      <c r="AH126" s="1067"/>
      <c r="AI126" s="1067"/>
      <c r="AJ126" s="1067"/>
      <c r="AK126" s="1067"/>
      <c r="AL126" s="1067"/>
      <c r="AM126" s="1067"/>
      <c r="AN126" s="1067"/>
      <c r="AO126" s="1067"/>
      <c r="AP126" s="1067"/>
      <c r="AQ126" s="1067"/>
      <c r="AR126" s="1067"/>
      <c r="AS126" s="1067"/>
      <c r="AT126" s="1067"/>
      <c r="AU126" s="1182"/>
      <c r="AV126" s="199"/>
      <c r="AW126" s="199"/>
    </row>
    <row r="127" spans="7:49" ht="33.75" customHeight="1">
      <c r="G127" s="199"/>
      <c r="H127" s="199"/>
      <c r="I127" s="987">
        <v>1</v>
      </c>
      <c r="J127" s="997"/>
      <c r="K127" s="303"/>
      <c r="L127" s="1387" t="str">
        <f>IF(基本情報入力!C21="","",基本情報入力!C21)</f>
        <v/>
      </c>
      <c r="M127" s="1387"/>
      <c r="N127" s="1387"/>
      <c r="O127" s="1387"/>
      <c r="P127" s="1387"/>
      <c r="Q127" s="1387"/>
      <c r="R127" s="1387"/>
      <c r="S127" s="1387"/>
      <c r="T127" s="404"/>
      <c r="U127" s="1386" t="str">
        <f>IF(基本情報入力!G21="","",基本情報入力!G21)</f>
        <v/>
      </c>
      <c r="V127" s="1387"/>
      <c r="W127" s="1408"/>
      <c r="X127" s="1386" t="str">
        <f>IF(基本情報入力!H21="","",基本情報入力!H21)</f>
        <v/>
      </c>
      <c r="Y127" s="1387"/>
      <c r="Z127" s="1408"/>
      <c r="AA127" s="1386" t="str">
        <f>IF(基本情報入力!I21="","",基本情報入力!I21)</f>
        <v/>
      </c>
      <c r="AB127" s="1387"/>
      <c r="AC127" s="1408"/>
      <c r="AD127" s="1405"/>
      <c r="AE127" s="1406"/>
      <c r="AF127" s="1406"/>
      <c r="AG127" s="1406"/>
      <c r="AH127" s="1406"/>
      <c r="AI127" s="1406"/>
      <c r="AJ127" s="1406"/>
      <c r="AK127" s="1406"/>
      <c r="AL127" s="1406"/>
      <c r="AM127" s="1406"/>
      <c r="AN127" s="1406"/>
      <c r="AO127" s="1406"/>
      <c r="AP127" s="1406"/>
      <c r="AQ127" s="1406"/>
      <c r="AR127" s="1406"/>
      <c r="AS127" s="1406"/>
      <c r="AT127" s="1406"/>
      <c r="AU127" s="1407"/>
      <c r="AV127" s="199"/>
      <c r="AW127" s="199"/>
    </row>
    <row r="128" spans="7:49" ht="33.75" customHeight="1">
      <c r="G128" s="199"/>
      <c r="H128" s="199"/>
      <c r="I128" s="987">
        <v>2</v>
      </c>
      <c r="J128" s="997"/>
      <c r="K128" s="303"/>
      <c r="L128" s="1387" t="str">
        <f>IF(基本情報入力!C22="","",基本情報入力!C22)</f>
        <v/>
      </c>
      <c r="M128" s="1387"/>
      <c r="N128" s="1387"/>
      <c r="O128" s="1387"/>
      <c r="P128" s="1387"/>
      <c r="Q128" s="1387"/>
      <c r="R128" s="1387"/>
      <c r="S128" s="1387"/>
      <c r="T128" s="404"/>
      <c r="U128" s="1386" t="str">
        <f>IF(基本情報入力!G22="","",基本情報入力!G22)</f>
        <v/>
      </c>
      <c r="V128" s="1387"/>
      <c r="W128" s="1408"/>
      <c r="X128" s="1386" t="str">
        <f>IF(基本情報入力!H22="","",基本情報入力!H22)</f>
        <v/>
      </c>
      <c r="Y128" s="1387"/>
      <c r="Z128" s="1408"/>
      <c r="AA128" s="1386" t="str">
        <f>IF(基本情報入力!I22="","",基本情報入力!I22)</f>
        <v/>
      </c>
      <c r="AB128" s="1387"/>
      <c r="AC128" s="1408"/>
      <c r="AD128" s="1405"/>
      <c r="AE128" s="1406"/>
      <c r="AF128" s="1406"/>
      <c r="AG128" s="1406"/>
      <c r="AH128" s="1406"/>
      <c r="AI128" s="1406"/>
      <c r="AJ128" s="1406"/>
      <c r="AK128" s="1406"/>
      <c r="AL128" s="1406"/>
      <c r="AM128" s="1406"/>
      <c r="AN128" s="1406"/>
      <c r="AO128" s="1406"/>
      <c r="AP128" s="1406"/>
      <c r="AQ128" s="1406"/>
      <c r="AR128" s="1406"/>
      <c r="AS128" s="1406"/>
      <c r="AT128" s="1406"/>
      <c r="AU128" s="1407"/>
      <c r="AV128" s="199"/>
      <c r="AW128" s="199"/>
    </row>
    <row r="129" spans="7:49" ht="33.75" customHeight="1">
      <c r="G129" s="199"/>
      <c r="H129" s="199"/>
      <c r="I129" s="987">
        <v>3</v>
      </c>
      <c r="J129" s="997"/>
      <c r="K129" s="303"/>
      <c r="L129" s="1387" t="str">
        <f>IF(基本情報入力!C23="","",基本情報入力!C23)</f>
        <v/>
      </c>
      <c r="M129" s="1387"/>
      <c r="N129" s="1387"/>
      <c r="O129" s="1387"/>
      <c r="P129" s="1387"/>
      <c r="Q129" s="1387"/>
      <c r="R129" s="1387"/>
      <c r="S129" s="1387"/>
      <c r="T129" s="404"/>
      <c r="U129" s="1386" t="str">
        <f>IF(基本情報入力!G23="","",基本情報入力!G23)</f>
        <v/>
      </c>
      <c r="V129" s="1387"/>
      <c r="W129" s="1408"/>
      <c r="X129" s="1386" t="str">
        <f>IF(基本情報入力!H23="","",基本情報入力!H23)</f>
        <v/>
      </c>
      <c r="Y129" s="1387"/>
      <c r="Z129" s="1408"/>
      <c r="AA129" s="1386" t="str">
        <f>IF(基本情報入力!I23="","",基本情報入力!I23)</f>
        <v/>
      </c>
      <c r="AB129" s="1387"/>
      <c r="AC129" s="1408"/>
      <c r="AD129" s="1405"/>
      <c r="AE129" s="1406"/>
      <c r="AF129" s="1406"/>
      <c r="AG129" s="1406"/>
      <c r="AH129" s="1406"/>
      <c r="AI129" s="1406"/>
      <c r="AJ129" s="1406"/>
      <c r="AK129" s="1406"/>
      <c r="AL129" s="1406"/>
      <c r="AM129" s="1406"/>
      <c r="AN129" s="1406"/>
      <c r="AO129" s="1406"/>
      <c r="AP129" s="1406"/>
      <c r="AQ129" s="1406"/>
      <c r="AR129" s="1406"/>
      <c r="AS129" s="1406"/>
      <c r="AT129" s="1406"/>
      <c r="AU129" s="1407"/>
      <c r="AV129" s="199"/>
      <c r="AW129" s="199"/>
    </row>
    <row r="130" spans="7:49" ht="33.75" customHeight="1">
      <c r="G130" s="199"/>
      <c r="H130" s="199"/>
      <c r="I130" s="987">
        <v>4</v>
      </c>
      <c r="J130" s="997"/>
      <c r="K130" s="303"/>
      <c r="L130" s="1387" t="str">
        <f>IF(基本情報入力!C24="","",基本情報入力!C24)</f>
        <v/>
      </c>
      <c r="M130" s="1387"/>
      <c r="N130" s="1387"/>
      <c r="O130" s="1387"/>
      <c r="P130" s="1387"/>
      <c r="Q130" s="1387"/>
      <c r="R130" s="1387"/>
      <c r="S130" s="1387"/>
      <c r="T130" s="404"/>
      <c r="U130" s="1386" t="str">
        <f>IF(基本情報入力!G24="","",基本情報入力!G24)</f>
        <v/>
      </c>
      <c r="V130" s="1387"/>
      <c r="W130" s="1408"/>
      <c r="X130" s="1386" t="str">
        <f>IF(基本情報入力!H24="","",基本情報入力!H24)</f>
        <v/>
      </c>
      <c r="Y130" s="1387"/>
      <c r="Z130" s="1408"/>
      <c r="AA130" s="1386" t="str">
        <f>IF(基本情報入力!I24="","",基本情報入力!I24)</f>
        <v/>
      </c>
      <c r="AB130" s="1387"/>
      <c r="AC130" s="1408"/>
      <c r="AD130" s="1405"/>
      <c r="AE130" s="1406"/>
      <c r="AF130" s="1406"/>
      <c r="AG130" s="1406"/>
      <c r="AH130" s="1406"/>
      <c r="AI130" s="1406"/>
      <c r="AJ130" s="1406"/>
      <c r="AK130" s="1406"/>
      <c r="AL130" s="1406"/>
      <c r="AM130" s="1406"/>
      <c r="AN130" s="1406"/>
      <c r="AO130" s="1406"/>
      <c r="AP130" s="1406"/>
      <c r="AQ130" s="1406"/>
      <c r="AR130" s="1406"/>
      <c r="AS130" s="1406"/>
      <c r="AT130" s="1406"/>
      <c r="AU130" s="1407"/>
      <c r="AV130" s="199"/>
      <c r="AW130" s="199"/>
    </row>
    <row r="131" spans="7:49" ht="33.75" customHeight="1">
      <c r="G131" s="199"/>
      <c r="H131" s="199"/>
      <c r="I131" s="987">
        <v>5</v>
      </c>
      <c r="J131" s="997"/>
      <c r="K131" s="303"/>
      <c r="L131" s="1387" t="str">
        <f>IF(基本情報入力!C25="","",基本情報入力!C25)</f>
        <v/>
      </c>
      <c r="M131" s="1387"/>
      <c r="N131" s="1387"/>
      <c r="O131" s="1387"/>
      <c r="P131" s="1387"/>
      <c r="Q131" s="1387"/>
      <c r="R131" s="1387"/>
      <c r="S131" s="1387"/>
      <c r="T131" s="404"/>
      <c r="U131" s="1386" t="str">
        <f>IF(基本情報入力!G25="","",基本情報入力!G25)</f>
        <v/>
      </c>
      <c r="V131" s="1387"/>
      <c r="W131" s="1408"/>
      <c r="X131" s="1386" t="str">
        <f>IF(基本情報入力!H25="","",基本情報入力!H25)</f>
        <v/>
      </c>
      <c r="Y131" s="1387"/>
      <c r="Z131" s="1408"/>
      <c r="AA131" s="1386" t="str">
        <f>IF(基本情報入力!I25="","",基本情報入力!I25)</f>
        <v/>
      </c>
      <c r="AB131" s="1387"/>
      <c r="AC131" s="1408"/>
      <c r="AD131" s="1405"/>
      <c r="AE131" s="1406"/>
      <c r="AF131" s="1406"/>
      <c r="AG131" s="1406"/>
      <c r="AH131" s="1406"/>
      <c r="AI131" s="1406"/>
      <c r="AJ131" s="1406"/>
      <c r="AK131" s="1406"/>
      <c r="AL131" s="1406"/>
      <c r="AM131" s="1406"/>
      <c r="AN131" s="1406"/>
      <c r="AO131" s="1406"/>
      <c r="AP131" s="1406"/>
      <c r="AQ131" s="1406"/>
      <c r="AR131" s="1406"/>
      <c r="AS131" s="1406"/>
      <c r="AT131" s="1406"/>
      <c r="AU131" s="1407"/>
      <c r="AV131" s="199"/>
      <c r="AW131" s="199"/>
    </row>
    <row r="132" spans="7:49"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288" t="s">
        <v>2805</v>
      </c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</row>
    <row r="133" spans="7:49" ht="18" customHeight="1">
      <c r="G133" s="199"/>
      <c r="H133" s="199"/>
      <c r="I133" s="1183" t="s">
        <v>1972</v>
      </c>
      <c r="J133" s="927"/>
      <c r="K133" s="927"/>
      <c r="L133" s="927"/>
      <c r="M133" s="927"/>
      <c r="N133" s="927"/>
      <c r="O133" s="927"/>
      <c r="P133" s="927"/>
      <c r="Q133" s="927"/>
      <c r="R133" s="927"/>
      <c r="S133" s="927"/>
      <c r="T133" s="927"/>
      <c r="U133" s="927"/>
      <c r="V133" s="927"/>
      <c r="W133" s="927"/>
      <c r="X133" s="927"/>
      <c r="Y133" s="927"/>
      <c r="Z133" s="927"/>
      <c r="AA133" s="927"/>
      <c r="AB133" s="927"/>
      <c r="AC133" s="927"/>
      <c r="AD133" s="1049" t="s">
        <v>1973</v>
      </c>
      <c r="AE133" s="1050"/>
      <c r="AF133" s="1050"/>
      <c r="AG133" s="1050"/>
      <c r="AH133" s="1050"/>
      <c r="AI133" s="1050"/>
      <c r="AJ133" s="1050"/>
      <c r="AK133" s="1050"/>
      <c r="AL133" s="1051"/>
      <c r="AM133" s="1049" t="s">
        <v>1973</v>
      </c>
      <c r="AN133" s="1050"/>
      <c r="AO133" s="1050"/>
      <c r="AP133" s="1050"/>
      <c r="AQ133" s="1050"/>
      <c r="AR133" s="1050"/>
      <c r="AS133" s="1050"/>
      <c r="AT133" s="1050"/>
      <c r="AU133" s="1051"/>
      <c r="AV133" s="199"/>
      <c r="AW133" s="199"/>
    </row>
    <row r="134" spans="7:49" ht="18" customHeight="1">
      <c r="G134" s="199"/>
      <c r="H134" s="199"/>
      <c r="I134" s="1391"/>
      <c r="J134" s="1160"/>
      <c r="K134" s="1160"/>
      <c r="L134" s="1160"/>
      <c r="M134" s="1160"/>
      <c r="N134" s="1160"/>
      <c r="O134" s="1160"/>
      <c r="P134" s="1160"/>
      <c r="Q134" s="1160"/>
      <c r="R134" s="1160"/>
      <c r="S134" s="1160"/>
      <c r="T134" s="1160"/>
      <c r="U134" s="1160"/>
      <c r="V134" s="1160"/>
      <c r="W134" s="1160"/>
      <c r="X134" s="1160"/>
      <c r="Y134" s="1160"/>
      <c r="Z134" s="1160"/>
      <c r="AA134" s="1160"/>
      <c r="AB134" s="1160"/>
      <c r="AC134" s="1392"/>
      <c r="AD134" s="258"/>
      <c r="AE134" s="257"/>
      <c r="AF134" s="257"/>
      <c r="AG134" s="257"/>
      <c r="AH134" s="257"/>
      <c r="AI134" s="257"/>
      <c r="AJ134" s="257"/>
      <c r="AK134" s="257"/>
      <c r="AL134" s="291"/>
      <c r="AM134" s="257"/>
      <c r="AN134" s="257"/>
      <c r="AO134" s="257"/>
      <c r="AP134" s="257"/>
      <c r="AQ134" s="257"/>
      <c r="AR134" s="257"/>
      <c r="AS134" s="257"/>
      <c r="AT134" s="257"/>
      <c r="AU134" s="291"/>
      <c r="AV134" s="199"/>
      <c r="AW134" s="199"/>
    </row>
    <row r="135" spans="7:49" ht="18" customHeight="1">
      <c r="G135" s="199"/>
      <c r="H135" s="199"/>
      <c r="I135" s="1391"/>
      <c r="J135" s="1160"/>
      <c r="K135" s="1160"/>
      <c r="L135" s="1160"/>
      <c r="M135" s="1160"/>
      <c r="N135" s="1160"/>
      <c r="O135" s="1160"/>
      <c r="P135" s="1160"/>
      <c r="Q135" s="1160"/>
      <c r="R135" s="1160"/>
      <c r="S135" s="1160"/>
      <c r="T135" s="1160"/>
      <c r="U135" s="1160"/>
      <c r="V135" s="1160"/>
      <c r="W135" s="1160"/>
      <c r="X135" s="1160"/>
      <c r="Y135" s="1160"/>
      <c r="Z135" s="1160"/>
      <c r="AA135" s="1160"/>
      <c r="AB135" s="1160"/>
      <c r="AC135" s="1392"/>
      <c r="AD135" s="258"/>
      <c r="AE135" s="257"/>
      <c r="AF135" s="257"/>
      <c r="AG135" s="257"/>
      <c r="AH135" s="257"/>
      <c r="AI135" s="257"/>
      <c r="AJ135" s="257"/>
      <c r="AK135" s="257"/>
      <c r="AL135" s="291"/>
      <c r="AM135" s="257"/>
      <c r="AN135" s="257"/>
      <c r="AO135" s="257"/>
      <c r="AP135" s="257"/>
      <c r="AQ135" s="257"/>
      <c r="AR135" s="257"/>
      <c r="AS135" s="257"/>
      <c r="AT135" s="257"/>
      <c r="AU135" s="291"/>
      <c r="AV135" s="199"/>
      <c r="AW135" s="199"/>
    </row>
    <row r="136" spans="7:49" ht="18" customHeight="1">
      <c r="G136" s="199"/>
      <c r="H136" s="199"/>
      <c r="I136" s="1393"/>
      <c r="J136" s="1394"/>
      <c r="K136" s="1394"/>
      <c r="L136" s="1394"/>
      <c r="M136" s="1394"/>
      <c r="N136" s="1394"/>
      <c r="O136" s="1394"/>
      <c r="P136" s="1394"/>
      <c r="Q136" s="1394"/>
      <c r="R136" s="1394"/>
      <c r="S136" s="1394"/>
      <c r="T136" s="1394"/>
      <c r="U136" s="1394"/>
      <c r="V136" s="1394"/>
      <c r="W136" s="1394"/>
      <c r="X136" s="1394"/>
      <c r="Y136" s="1394"/>
      <c r="Z136" s="1394"/>
      <c r="AA136" s="1394"/>
      <c r="AB136" s="1394"/>
      <c r="AC136" s="1395"/>
      <c r="AD136" s="306"/>
      <c r="AE136" s="263"/>
      <c r="AF136" s="263"/>
      <c r="AG136" s="263"/>
      <c r="AH136" s="263"/>
      <c r="AI136" s="263"/>
      <c r="AJ136" s="263"/>
      <c r="AK136" s="263"/>
      <c r="AL136" s="273"/>
      <c r="AM136" s="263"/>
      <c r="AN136" s="263"/>
      <c r="AO136" s="263"/>
      <c r="AP136" s="263"/>
      <c r="AQ136" s="263"/>
      <c r="AR136" s="263"/>
      <c r="AS136" s="263"/>
      <c r="AT136" s="263"/>
      <c r="AU136" s="273"/>
      <c r="AV136" s="199"/>
      <c r="AW136" s="199"/>
    </row>
    <row r="137" spans="7:49"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</row>
  </sheetData>
  <sheetProtection password="F282" sheet="1" objects="1" scenarios="1"/>
  <mergeCells count="273">
    <mergeCell ref="E17:E18"/>
    <mergeCell ref="A63:B64"/>
    <mergeCell ref="E63:E64"/>
    <mergeCell ref="A65:B65"/>
    <mergeCell ref="A66:B66"/>
    <mergeCell ref="CA48:CD51"/>
    <mergeCell ref="AN24:AV24"/>
    <mergeCell ref="AN26:AV26"/>
    <mergeCell ref="AP48:AR48"/>
    <mergeCell ref="AS48:AW49"/>
    <mergeCell ref="AA49:AB49"/>
    <mergeCell ref="AD49:AF49"/>
    <mergeCell ref="AG49:AR49"/>
    <mergeCell ref="AN28:AV28"/>
    <mergeCell ref="J17:P17"/>
    <mergeCell ref="H20:K21"/>
    <mergeCell ref="L20:O21"/>
    <mergeCell ref="H23:K23"/>
    <mergeCell ref="L23:O23"/>
    <mergeCell ref="E65:E66"/>
    <mergeCell ref="AN25:AV25"/>
    <mergeCell ref="Q23:AC23"/>
    <mergeCell ref="AE23:AG23"/>
    <mergeCell ref="AN23:AV23"/>
    <mergeCell ref="CE1:DB1"/>
    <mergeCell ref="CE2:DB2"/>
    <mergeCell ref="A1:E1"/>
    <mergeCell ref="G1:AX1"/>
    <mergeCell ref="A19:B19"/>
    <mergeCell ref="A20:B20"/>
    <mergeCell ref="AE20:AG21"/>
    <mergeCell ref="AH20:AJ21"/>
    <mergeCell ref="AK20:AM20"/>
    <mergeCell ref="AN20:AV21"/>
    <mergeCell ref="AK21:AM21"/>
    <mergeCell ref="E19:E20"/>
    <mergeCell ref="H7:O7"/>
    <mergeCell ref="H8:J9"/>
    <mergeCell ref="K8:K9"/>
    <mergeCell ref="L8:O9"/>
    <mergeCell ref="W8:Y8"/>
    <mergeCell ref="Z8:AA8"/>
    <mergeCell ref="AC8:AD8"/>
    <mergeCell ref="J15:P15"/>
    <mergeCell ref="Q15:U15"/>
    <mergeCell ref="V15:AJ15"/>
    <mergeCell ref="A17:B18"/>
    <mergeCell ref="J16:P16"/>
    <mergeCell ref="Q16:U16"/>
    <mergeCell ref="V16:AJ16"/>
    <mergeCell ref="L11:AF11"/>
    <mergeCell ref="J13:P13"/>
    <mergeCell ref="Q13:AI13"/>
    <mergeCell ref="AJ13:AM14"/>
    <mergeCell ref="J14:P14"/>
    <mergeCell ref="Q14:AI14"/>
    <mergeCell ref="BZ2:CC5"/>
    <mergeCell ref="AP2:AR2"/>
    <mergeCell ref="AS2:AW3"/>
    <mergeCell ref="AA3:AB3"/>
    <mergeCell ref="AD3:AF3"/>
    <mergeCell ref="AG3:AR3"/>
    <mergeCell ref="AM6:AN6"/>
    <mergeCell ref="AY6:AZ8"/>
    <mergeCell ref="BA6:CC9"/>
    <mergeCell ref="AS8:AW8"/>
    <mergeCell ref="AI8:AR8"/>
    <mergeCell ref="H25:K25"/>
    <mergeCell ref="L25:O25"/>
    <mergeCell ref="Q25:AC25"/>
    <mergeCell ref="AE25:AG25"/>
    <mergeCell ref="AH25:AJ25"/>
    <mergeCell ref="AK25:AM25"/>
    <mergeCell ref="Q17:AI17"/>
    <mergeCell ref="AQ17:AU17"/>
    <mergeCell ref="Q22:AC22"/>
    <mergeCell ref="AE22:AG22"/>
    <mergeCell ref="AH22:AJ22"/>
    <mergeCell ref="AK22:AM22"/>
    <mergeCell ref="AN22:AV22"/>
    <mergeCell ref="P20:AD21"/>
    <mergeCell ref="H24:K24"/>
    <mergeCell ref="L24:O24"/>
    <mergeCell ref="Q24:AC24"/>
    <mergeCell ref="AE24:AG24"/>
    <mergeCell ref="AH24:AJ24"/>
    <mergeCell ref="AK24:AM24"/>
    <mergeCell ref="AH23:AJ23"/>
    <mergeCell ref="H22:K22"/>
    <mergeCell ref="L22:O22"/>
    <mergeCell ref="AK23:AM23"/>
    <mergeCell ref="AN27:AV27"/>
    <mergeCell ref="H26:K26"/>
    <mergeCell ref="L26:O26"/>
    <mergeCell ref="Q26:AC26"/>
    <mergeCell ref="AE26:AG26"/>
    <mergeCell ref="AH26:AJ26"/>
    <mergeCell ref="AK26:AM26"/>
    <mergeCell ref="H28:K28"/>
    <mergeCell ref="L28:O28"/>
    <mergeCell ref="Q28:AC28"/>
    <mergeCell ref="AE28:AG28"/>
    <mergeCell ref="AH28:AJ28"/>
    <mergeCell ref="AK28:AM28"/>
    <mergeCell ref="H27:K27"/>
    <mergeCell ref="L27:O27"/>
    <mergeCell ref="Q27:AC27"/>
    <mergeCell ref="AE27:AG27"/>
    <mergeCell ref="AH27:AJ27"/>
    <mergeCell ref="AK27:AM27"/>
    <mergeCell ref="AM52:AN52"/>
    <mergeCell ref="H53:O53"/>
    <mergeCell ref="AZ53:BA55"/>
    <mergeCell ref="K34:N46"/>
    <mergeCell ref="AK35:AL35"/>
    <mergeCell ref="AN35:AO35"/>
    <mergeCell ref="AQ35:AR35"/>
    <mergeCell ref="P36:AB36"/>
    <mergeCell ref="U38:Z38"/>
    <mergeCell ref="Z43:AR43"/>
    <mergeCell ref="AE44:AO44"/>
    <mergeCell ref="AE45:AO45"/>
    <mergeCell ref="BB53:CD56"/>
    <mergeCell ref="H54:J55"/>
    <mergeCell ref="K54:K55"/>
    <mergeCell ref="L54:O55"/>
    <mergeCell ref="W54:Y54"/>
    <mergeCell ref="Z54:AA54"/>
    <mergeCell ref="J61:P61"/>
    <mergeCell ref="Q61:U61"/>
    <mergeCell ref="V61:AJ61"/>
    <mergeCell ref="J62:P62"/>
    <mergeCell ref="Q62:U62"/>
    <mergeCell ref="V62:AJ62"/>
    <mergeCell ref="AC54:AD54"/>
    <mergeCell ref="AI54:AR54"/>
    <mergeCell ref="AS54:AW54"/>
    <mergeCell ref="L57:AF57"/>
    <mergeCell ref="J59:P59"/>
    <mergeCell ref="Q59:AI59"/>
    <mergeCell ref="AJ59:AM60"/>
    <mergeCell ref="J60:P60"/>
    <mergeCell ref="Q60:AI60"/>
    <mergeCell ref="J63:P63"/>
    <mergeCell ref="Q63:AI63"/>
    <mergeCell ref="AQ63:AU63"/>
    <mergeCell ref="H66:K67"/>
    <mergeCell ref="L66:O67"/>
    <mergeCell ref="P66:AD67"/>
    <mergeCell ref="AE66:AG67"/>
    <mergeCell ref="AH66:AJ67"/>
    <mergeCell ref="AK66:AM66"/>
    <mergeCell ref="AN66:AV67"/>
    <mergeCell ref="AN68:AV68"/>
    <mergeCell ref="H69:K69"/>
    <mergeCell ref="L69:O69"/>
    <mergeCell ref="Q69:AC69"/>
    <mergeCell ref="AE69:AG69"/>
    <mergeCell ref="AH69:AJ69"/>
    <mergeCell ref="AK69:AM69"/>
    <mergeCell ref="AN69:AV69"/>
    <mergeCell ref="AK67:AM67"/>
    <mergeCell ref="H68:K68"/>
    <mergeCell ref="L68:O68"/>
    <mergeCell ref="Q68:AC68"/>
    <mergeCell ref="AE68:AG68"/>
    <mergeCell ref="AH68:AJ68"/>
    <mergeCell ref="AK68:AM68"/>
    <mergeCell ref="AN70:AV70"/>
    <mergeCell ref="H71:K71"/>
    <mergeCell ref="L71:O71"/>
    <mergeCell ref="Q71:AC71"/>
    <mergeCell ref="AE71:AG71"/>
    <mergeCell ref="AH71:AJ71"/>
    <mergeCell ref="AK71:AM71"/>
    <mergeCell ref="AN71:AV71"/>
    <mergeCell ref="H70:K70"/>
    <mergeCell ref="L70:O70"/>
    <mergeCell ref="Q70:AC70"/>
    <mergeCell ref="AE70:AG70"/>
    <mergeCell ref="AH70:AJ70"/>
    <mergeCell ref="AK70:AM70"/>
    <mergeCell ref="AN72:AV72"/>
    <mergeCell ref="H73:K73"/>
    <mergeCell ref="L73:O73"/>
    <mergeCell ref="Q73:AC73"/>
    <mergeCell ref="AE73:AG73"/>
    <mergeCell ref="AH73:AJ73"/>
    <mergeCell ref="AK73:AM73"/>
    <mergeCell ref="AN73:AV73"/>
    <mergeCell ref="H72:K72"/>
    <mergeCell ref="L72:O72"/>
    <mergeCell ref="Q72:AC72"/>
    <mergeCell ref="AE72:AG72"/>
    <mergeCell ref="AH72:AJ72"/>
    <mergeCell ref="AK72:AM72"/>
    <mergeCell ref="AN74:AV74"/>
    <mergeCell ref="K80:N92"/>
    <mergeCell ref="AK81:AL81"/>
    <mergeCell ref="AN81:AO81"/>
    <mergeCell ref="AQ81:AR81"/>
    <mergeCell ref="P82:AB82"/>
    <mergeCell ref="U84:Z84"/>
    <mergeCell ref="Z89:AR89"/>
    <mergeCell ref="AE90:AO90"/>
    <mergeCell ref="AE91:AO91"/>
    <mergeCell ref="H74:K74"/>
    <mergeCell ref="L74:O74"/>
    <mergeCell ref="Q74:AC74"/>
    <mergeCell ref="AE74:AG74"/>
    <mergeCell ref="AH74:AJ74"/>
    <mergeCell ref="AK74:AM74"/>
    <mergeCell ref="M122:S122"/>
    <mergeCell ref="U122:AQ122"/>
    <mergeCell ref="I125:J126"/>
    <mergeCell ref="K125:T126"/>
    <mergeCell ref="U125:W126"/>
    <mergeCell ref="X125:Z126"/>
    <mergeCell ref="AA125:AC126"/>
    <mergeCell ref="AV97:AW97"/>
    <mergeCell ref="Q103:AF103"/>
    <mergeCell ref="Z114:AE115"/>
    <mergeCell ref="AD121:AG121"/>
    <mergeCell ref="AK121:AO121"/>
    <mergeCell ref="AE97:AK97"/>
    <mergeCell ref="AL97:AM97"/>
    <mergeCell ref="AN97:AO97"/>
    <mergeCell ref="AP97:AQ97"/>
    <mergeCell ref="AR97:AS97"/>
    <mergeCell ref="AT97:AU97"/>
    <mergeCell ref="I128:J128"/>
    <mergeCell ref="L128:S128"/>
    <mergeCell ref="U128:W128"/>
    <mergeCell ref="X128:Z128"/>
    <mergeCell ref="AA128:AC128"/>
    <mergeCell ref="I127:J127"/>
    <mergeCell ref="L127:S127"/>
    <mergeCell ref="U127:W127"/>
    <mergeCell ref="X127:Z127"/>
    <mergeCell ref="AA127:AC127"/>
    <mergeCell ref="L130:S130"/>
    <mergeCell ref="U130:W130"/>
    <mergeCell ref="X130:Z130"/>
    <mergeCell ref="AA130:AC130"/>
    <mergeCell ref="I129:J129"/>
    <mergeCell ref="L129:S129"/>
    <mergeCell ref="U129:W129"/>
    <mergeCell ref="X129:Z129"/>
    <mergeCell ref="AA129:AC129"/>
    <mergeCell ref="I134:AC136"/>
    <mergeCell ref="AQ13:AU13"/>
    <mergeCell ref="AQ14:AU14"/>
    <mergeCell ref="AQ15:AU16"/>
    <mergeCell ref="AQ59:AU59"/>
    <mergeCell ref="AQ60:AU60"/>
    <mergeCell ref="AQ61:AU62"/>
    <mergeCell ref="I133:AC133"/>
    <mergeCell ref="AD133:AL133"/>
    <mergeCell ref="AM133:AU133"/>
    <mergeCell ref="O118:AG118"/>
    <mergeCell ref="AD125:AU125"/>
    <mergeCell ref="AD126:AU126"/>
    <mergeCell ref="AD127:AU127"/>
    <mergeCell ref="AD128:AU128"/>
    <mergeCell ref="AD129:AU129"/>
    <mergeCell ref="I131:J131"/>
    <mergeCell ref="L131:S131"/>
    <mergeCell ref="U131:W131"/>
    <mergeCell ref="X131:Z131"/>
    <mergeCell ref="AA131:AC131"/>
    <mergeCell ref="AD130:AU130"/>
    <mergeCell ref="AD131:AU131"/>
    <mergeCell ref="I130:J130"/>
  </mergeCells>
  <phoneticPr fontId="2"/>
  <conditionalFormatting sqref="AN22:AV28 AP48:AR48 AL22:AM22 AL24:AM28 L22:AK28 AP2 L68:AV74">
    <cfRule type="cellIs" dxfId="1" priority="1" stopIfTrue="1" operator="equal">
      <formula>0</formula>
    </cfRule>
  </conditionalFormatting>
  <dataValidations count="4">
    <dataValidation type="list" allowBlank="1" showInputMessage="1" showErrorMessage="1" sqref="E19 E65">
      <formula1>$F$12:$F$14</formula1>
    </dataValidation>
    <dataValidation type="list" allowBlank="1" showInputMessage="1" showErrorMessage="1" sqref="E22:E28 E68:E74">
      <formula1>$E$13:$E$14</formula1>
    </dataValidation>
    <dataValidation type="list" allowBlank="1" showInputMessage="1" showErrorMessage="1" sqref="AD127:AD131">
      <formula1>$E$15:$E$16</formula1>
    </dataValidation>
    <dataValidation imeMode="off" allowBlank="1" showInputMessage="1" showErrorMessage="1" sqref="B22:B28 B68:B74"/>
  </dataValidations>
  <pageMargins left="0.59055118110236227" right="0.59055118110236227" top="0.59055118110236227" bottom="0.59055118110236227" header="0.51181102362204722" footer="0.51181102362204722"/>
  <pageSetup paperSize="9" scale="98" orientation="portrait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P62"/>
  <sheetViews>
    <sheetView view="pageBreakPreview" zoomScaleNormal="100" zoomScaleSheetLayoutView="100" workbookViewId="0"/>
  </sheetViews>
  <sheetFormatPr defaultRowHeight="13.5"/>
  <cols>
    <col min="1" max="100" width="2.125" style="38" customWidth="1"/>
    <col min="101" max="16384" width="9" style="38"/>
  </cols>
  <sheetData>
    <row r="1" spans="2:35" s="3" customFormat="1" ht="15.75" customHeight="1"/>
    <row r="2" spans="2:35" s="3" customFormat="1" ht="17.25">
      <c r="K2" s="146"/>
      <c r="N2" s="146"/>
      <c r="O2" s="146" t="s">
        <v>2868</v>
      </c>
      <c r="P2" s="146"/>
    </row>
    <row r="3" spans="2:35" s="3" customFormat="1" ht="8.25" customHeight="1">
      <c r="K3" s="146"/>
      <c r="N3" s="146"/>
      <c r="O3" s="146"/>
      <c r="P3" s="146"/>
    </row>
    <row r="4" spans="2:35" s="3" customFormat="1" ht="15.75" customHeight="1">
      <c r="C4" s="3" t="s">
        <v>2842</v>
      </c>
      <c r="K4" s="146"/>
      <c r="N4" s="146"/>
      <c r="O4" s="146"/>
      <c r="P4" s="146"/>
    </row>
    <row r="5" spans="2:35" s="3" customFormat="1" ht="11.25" customHeight="1">
      <c r="K5" s="146"/>
      <c r="N5" s="146"/>
      <c r="O5" s="146"/>
      <c r="P5" s="146"/>
    </row>
    <row r="6" spans="2:35" s="3" customFormat="1" ht="15.75" customHeight="1">
      <c r="F6" s="3" t="s">
        <v>2869</v>
      </c>
      <c r="K6" s="146"/>
      <c r="N6" s="160"/>
      <c r="O6" s="160"/>
      <c r="P6" s="160"/>
      <c r="Q6" s="150"/>
      <c r="R6" s="150"/>
      <c r="S6" s="150"/>
      <c r="T6" s="150"/>
    </row>
    <row r="7" spans="2:35" s="3" customFormat="1" ht="8.25" customHeight="1">
      <c r="K7" s="146"/>
      <c r="N7" s="147"/>
      <c r="O7" s="147"/>
      <c r="P7" s="147"/>
      <c r="Q7" s="95"/>
      <c r="R7" s="95"/>
      <c r="S7" s="95"/>
      <c r="T7" s="95"/>
    </row>
    <row r="8" spans="2:35" s="3" customFormat="1" ht="15.75" customHeight="1">
      <c r="K8" s="146"/>
      <c r="N8" s="146"/>
      <c r="O8" s="146"/>
      <c r="P8" s="146"/>
      <c r="AD8" s="3" t="s">
        <v>2844</v>
      </c>
    </row>
    <row r="9" spans="2:35" s="3" customFormat="1" ht="15.75" customHeight="1">
      <c r="B9" s="1466" t="s">
        <v>5</v>
      </c>
      <c r="C9" s="1466"/>
      <c r="D9" s="1466"/>
      <c r="E9" s="1466"/>
      <c r="F9" s="1466"/>
      <c r="G9" s="1466"/>
      <c r="H9" s="1466"/>
      <c r="I9" s="1466"/>
      <c r="K9" s="146"/>
      <c r="N9" s="146"/>
      <c r="O9" s="146"/>
      <c r="P9" s="146"/>
    </row>
    <row r="10" spans="2:35" s="3" customFormat="1" ht="11.25" customHeight="1">
      <c r="B10" s="1446"/>
      <c r="C10" s="1447"/>
      <c r="D10" s="1447"/>
      <c r="E10" s="1467" t="s">
        <v>6</v>
      </c>
      <c r="F10" s="1447"/>
      <c r="G10" s="1447"/>
      <c r="H10" s="1447"/>
      <c r="I10" s="1448"/>
      <c r="K10" s="146"/>
      <c r="N10" s="146"/>
      <c r="O10" s="146"/>
      <c r="P10" s="146"/>
    </row>
    <row r="11" spans="2:35" s="3" customFormat="1" ht="11.25" customHeight="1">
      <c r="B11" s="1449"/>
      <c r="C11" s="1437"/>
      <c r="D11" s="1437"/>
      <c r="E11" s="1468"/>
      <c r="F11" s="1437"/>
      <c r="G11" s="1437"/>
      <c r="H11" s="1437"/>
      <c r="I11" s="1450"/>
      <c r="K11" s="146"/>
      <c r="N11" s="146"/>
      <c r="O11" s="146"/>
      <c r="P11" s="146"/>
    </row>
    <row r="12" spans="2:35" s="3" customFormat="1" ht="9" customHeight="1"/>
    <row r="13" spans="2:35" s="3" customFormat="1" ht="22.5" customHeight="1">
      <c r="F13" s="1438" t="s">
        <v>2625</v>
      </c>
      <c r="G13" s="1438"/>
      <c r="H13" s="1438"/>
      <c r="I13" s="1438"/>
      <c r="J13" s="1438"/>
      <c r="K13" s="1438"/>
      <c r="L13" s="1438"/>
      <c r="M13" s="1458"/>
      <c r="N13" s="1459"/>
      <c r="O13" s="1459"/>
      <c r="P13" s="1459"/>
      <c r="Q13" s="1459"/>
      <c r="R13" s="1459"/>
      <c r="S13" s="1459"/>
      <c r="T13" s="1459"/>
      <c r="U13" s="1459"/>
      <c r="V13" s="1459"/>
      <c r="W13" s="1459"/>
      <c r="X13" s="1459"/>
      <c r="Y13" s="1459"/>
      <c r="Z13" s="1459"/>
      <c r="AA13" s="1459"/>
      <c r="AB13" s="1459"/>
      <c r="AC13" s="1459"/>
      <c r="AD13" s="1460"/>
      <c r="AE13" s="1457" t="s">
        <v>11</v>
      </c>
      <c r="AF13" s="829"/>
      <c r="AG13" s="829"/>
      <c r="AH13" s="829"/>
      <c r="AI13" s="830"/>
    </row>
    <row r="14" spans="2:35" s="3" customFormat="1" ht="22.5" customHeight="1">
      <c r="F14" s="1438" t="s">
        <v>2626</v>
      </c>
      <c r="G14" s="1438"/>
      <c r="H14" s="1438"/>
      <c r="I14" s="1438"/>
      <c r="J14" s="1438"/>
      <c r="K14" s="1438"/>
      <c r="L14" s="1438"/>
      <c r="M14" s="1458"/>
      <c r="N14" s="1459"/>
      <c r="O14" s="1459"/>
      <c r="P14" s="1459"/>
      <c r="Q14" s="1459"/>
      <c r="R14" s="1459"/>
      <c r="S14" s="1459"/>
      <c r="T14" s="1459"/>
      <c r="U14" s="1459"/>
      <c r="V14" s="1459"/>
      <c r="W14" s="1459"/>
      <c r="X14" s="1459"/>
      <c r="Y14" s="1459"/>
      <c r="Z14" s="1459"/>
      <c r="AA14" s="1459"/>
      <c r="AB14" s="1459"/>
      <c r="AC14" s="1459"/>
      <c r="AD14" s="1460"/>
      <c r="AE14" s="834"/>
      <c r="AF14" s="835"/>
      <c r="AG14" s="835"/>
      <c r="AH14" s="835"/>
      <c r="AI14" s="836"/>
    </row>
    <row r="15" spans="2:35" s="3" customFormat="1" ht="22.5" customHeight="1">
      <c r="F15" s="1438" t="s">
        <v>2627</v>
      </c>
      <c r="G15" s="1438"/>
      <c r="H15" s="1438"/>
      <c r="I15" s="1438"/>
      <c r="J15" s="1438"/>
      <c r="K15" s="1438"/>
      <c r="L15" s="1438"/>
      <c r="M15" s="1458"/>
      <c r="N15" s="1459"/>
      <c r="O15" s="1459"/>
      <c r="P15" s="1459"/>
      <c r="Q15" s="1459"/>
      <c r="R15" s="1459"/>
      <c r="S15" s="1459"/>
      <c r="T15" s="1459"/>
      <c r="U15" s="1459"/>
      <c r="V15" s="1459"/>
      <c r="W15" s="1459"/>
      <c r="X15" s="1459"/>
      <c r="Y15" s="1459"/>
      <c r="Z15" s="1459"/>
      <c r="AA15" s="1459"/>
      <c r="AB15" s="1459"/>
      <c r="AC15" s="1459"/>
      <c r="AD15" s="1459"/>
      <c r="AE15" s="148"/>
      <c r="AF15" s="148"/>
      <c r="AG15" s="148" t="s">
        <v>13</v>
      </c>
      <c r="AH15" s="148"/>
      <c r="AI15" s="149"/>
    </row>
    <row r="16" spans="2:35" s="3" customFormat="1" ht="22.5" customHeight="1">
      <c r="F16" s="1461" t="s">
        <v>2846</v>
      </c>
      <c r="G16" s="1462"/>
      <c r="H16" s="1462"/>
      <c r="I16" s="1462"/>
      <c r="J16" s="1462"/>
      <c r="K16" s="1462"/>
      <c r="L16" s="1463"/>
      <c r="M16" s="1458"/>
      <c r="N16" s="1459"/>
      <c r="O16" s="1459"/>
      <c r="P16" s="1459"/>
      <c r="Q16" s="1459"/>
      <c r="R16" s="1459"/>
      <c r="S16" s="1459"/>
      <c r="T16" s="1459"/>
      <c r="U16" s="1459"/>
      <c r="V16" s="1459"/>
      <c r="W16" s="1459"/>
      <c r="X16" s="1459"/>
      <c r="Y16" s="1459"/>
      <c r="Z16" s="1459"/>
      <c r="AA16" s="1459"/>
      <c r="AB16" s="1459"/>
      <c r="AC16" s="1459"/>
      <c r="AD16" s="150"/>
      <c r="AE16" s="150"/>
      <c r="AF16" s="150"/>
      <c r="AG16" s="151" t="s">
        <v>13</v>
      </c>
      <c r="AH16" s="150"/>
      <c r="AI16" s="152"/>
    </row>
    <row r="17" spans="1:42" s="3" customFormat="1" ht="7.5" customHeight="1">
      <c r="F17" s="153"/>
      <c r="G17" s="154"/>
      <c r="H17" s="154"/>
      <c r="I17" s="154"/>
      <c r="J17" s="154"/>
      <c r="K17" s="154"/>
      <c r="L17" s="154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</row>
    <row r="18" spans="1:42" s="3" customFormat="1" ht="15.75" customHeight="1">
      <c r="B18" s="3" t="s">
        <v>2871</v>
      </c>
      <c r="E18" s="150"/>
      <c r="F18" s="161"/>
      <c r="G18" s="162"/>
      <c r="H18" s="162"/>
      <c r="I18" s="162"/>
      <c r="J18" s="162"/>
      <c r="K18" s="162"/>
      <c r="L18" s="162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</row>
    <row r="19" spans="1:42" s="3" customFormat="1" ht="9" customHeight="1">
      <c r="F19" s="153"/>
      <c r="G19" s="154"/>
      <c r="H19" s="154"/>
      <c r="I19" s="154"/>
      <c r="J19" s="154"/>
      <c r="K19" s="154"/>
      <c r="L19" s="154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</row>
    <row r="20" spans="1:42" s="3" customFormat="1" ht="15.75" customHeight="1">
      <c r="C20" s="155" t="s">
        <v>2872</v>
      </c>
    </row>
    <row r="21" spans="1:42" s="3" customFormat="1" ht="15" customHeight="1">
      <c r="C21" s="1446" t="s">
        <v>19</v>
      </c>
      <c r="D21" s="1464"/>
      <c r="E21" s="1464"/>
      <c r="F21" s="1432"/>
      <c r="G21" s="1446" t="s">
        <v>2070</v>
      </c>
      <c r="H21" s="1464"/>
      <c r="I21" s="1464"/>
      <c r="J21" s="1464"/>
      <c r="K21" s="1464"/>
      <c r="L21" s="1464"/>
      <c r="M21" s="1464"/>
      <c r="N21" s="1464"/>
      <c r="O21" s="1464"/>
      <c r="P21" s="1464"/>
      <c r="Q21" s="1464"/>
      <c r="R21" s="1464"/>
      <c r="S21" s="1464"/>
      <c r="T21" s="1432"/>
      <c r="U21" s="1457" t="s">
        <v>21</v>
      </c>
      <c r="V21" s="829"/>
      <c r="W21" s="830"/>
      <c r="X21" s="1457" t="s">
        <v>22</v>
      </c>
      <c r="Y21" s="829"/>
      <c r="Z21" s="830"/>
      <c r="AA21" s="1457" t="s">
        <v>2072</v>
      </c>
      <c r="AB21" s="829"/>
      <c r="AC21" s="829"/>
      <c r="AD21" s="1451" t="s">
        <v>24</v>
      </c>
      <c r="AE21" s="1452"/>
      <c r="AF21" s="1452"/>
      <c r="AG21" s="1452"/>
      <c r="AH21" s="1452"/>
      <c r="AI21" s="1452"/>
      <c r="AJ21" s="1452"/>
      <c r="AK21" s="1452"/>
      <c r="AL21" s="94"/>
      <c r="AM21" s="94"/>
      <c r="AN21" s="95"/>
      <c r="AO21" s="95"/>
      <c r="AP21" s="95"/>
    </row>
    <row r="22" spans="1:42" s="3" customFormat="1" ht="14.25" customHeight="1">
      <c r="C22" s="1433"/>
      <c r="D22" s="1465"/>
      <c r="E22" s="1465"/>
      <c r="F22" s="1434"/>
      <c r="G22" s="1433"/>
      <c r="H22" s="1465"/>
      <c r="I22" s="1465"/>
      <c r="J22" s="1465"/>
      <c r="K22" s="1465"/>
      <c r="L22" s="1465"/>
      <c r="M22" s="1465"/>
      <c r="N22" s="1465"/>
      <c r="O22" s="1465"/>
      <c r="P22" s="1465"/>
      <c r="Q22" s="1465"/>
      <c r="R22" s="1465"/>
      <c r="S22" s="1465"/>
      <c r="T22" s="1434"/>
      <c r="U22" s="831"/>
      <c r="V22" s="1454"/>
      <c r="W22" s="833"/>
      <c r="X22" s="831"/>
      <c r="Y22" s="1454"/>
      <c r="Z22" s="833"/>
      <c r="AA22" s="1453" t="s">
        <v>25</v>
      </c>
      <c r="AB22" s="1454"/>
      <c r="AC22" s="1454"/>
      <c r="AD22" s="1455" t="s">
        <v>2075</v>
      </c>
      <c r="AE22" s="1456"/>
      <c r="AF22" s="1456"/>
      <c r="AG22" s="1456"/>
      <c r="AH22" s="1456"/>
      <c r="AI22" s="1456"/>
      <c r="AJ22" s="1456"/>
      <c r="AK22" s="1456"/>
      <c r="AL22" s="94"/>
      <c r="AM22" s="94"/>
      <c r="AN22" s="95"/>
      <c r="AO22" s="95"/>
      <c r="AP22" s="95"/>
    </row>
    <row r="23" spans="1:42" s="3" customFormat="1" ht="11.25" customHeight="1">
      <c r="C23" s="1446"/>
      <c r="D23" s="1447"/>
      <c r="E23" s="1447"/>
      <c r="F23" s="1448"/>
      <c r="G23" s="1446"/>
      <c r="H23" s="1447"/>
      <c r="I23" s="1447"/>
      <c r="J23" s="1447"/>
      <c r="K23" s="1447"/>
      <c r="L23" s="1447"/>
      <c r="M23" s="1447"/>
      <c r="N23" s="1447"/>
      <c r="O23" s="1447"/>
      <c r="P23" s="1447"/>
      <c r="Q23" s="1447"/>
      <c r="R23" s="1447"/>
      <c r="S23" s="1447"/>
      <c r="T23" s="1448"/>
      <c r="U23" s="1446"/>
      <c r="V23" s="1447"/>
      <c r="W23" s="1448"/>
      <c r="X23" s="1446"/>
      <c r="Y23" s="1447"/>
      <c r="Z23" s="1448"/>
      <c r="AA23" s="1446"/>
      <c r="AB23" s="1447"/>
      <c r="AC23" s="1448"/>
      <c r="AD23" s="1444" t="s">
        <v>2848</v>
      </c>
      <c r="AE23" s="1445"/>
      <c r="AF23" s="1445"/>
      <c r="AG23" s="1445"/>
      <c r="AH23" s="1445"/>
      <c r="AI23" s="1445"/>
      <c r="AJ23" s="1445"/>
      <c r="AK23" s="1445"/>
      <c r="AL23" s="40"/>
      <c r="AM23" s="40"/>
    </row>
    <row r="24" spans="1:42" s="3" customFormat="1" ht="11.25" customHeight="1">
      <c r="C24" s="1449"/>
      <c r="D24" s="1437"/>
      <c r="E24" s="1437"/>
      <c r="F24" s="1450"/>
      <c r="G24" s="1449"/>
      <c r="H24" s="1437"/>
      <c r="I24" s="1437"/>
      <c r="J24" s="1437"/>
      <c r="K24" s="1437"/>
      <c r="L24" s="1437"/>
      <c r="M24" s="1437"/>
      <c r="N24" s="1437"/>
      <c r="O24" s="1437"/>
      <c r="P24" s="1437"/>
      <c r="Q24" s="1437"/>
      <c r="R24" s="1437"/>
      <c r="S24" s="1437"/>
      <c r="T24" s="1450"/>
      <c r="U24" s="1449"/>
      <c r="V24" s="1437"/>
      <c r="W24" s="1450"/>
      <c r="X24" s="1449"/>
      <c r="Y24" s="1437"/>
      <c r="Z24" s="1450"/>
      <c r="AA24" s="1449"/>
      <c r="AB24" s="1437"/>
      <c r="AC24" s="1450"/>
      <c r="AD24" s="1444"/>
      <c r="AE24" s="1445"/>
      <c r="AF24" s="1445"/>
      <c r="AG24" s="1445"/>
      <c r="AH24" s="1445"/>
      <c r="AI24" s="1445"/>
      <c r="AJ24" s="1445"/>
      <c r="AK24" s="1445"/>
      <c r="AL24" s="40"/>
      <c r="AM24" s="40"/>
    </row>
    <row r="25" spans="1:42" s="3" customFormat="1" ht="11.25" customHeight="1">
      <c r="C25" s="1446"/>
      <c r="D25" s="1447"/>
      <c r="E25" s="1447"/>
      <c r="F25" s="1448"/>
      <c r="G25" s="1446"/>
      <c r="H25" s="1447"/>
      <c r="I25" s="1447"/>
      <c r="J25" s="1447"/>
      <c r="K25" s="1447"/>
      <c r="L25" s="1447"/>
      <c r="M25" s="1447"/>
      <c r="N25" s="1447"/>
      <c r="O25" s="1447"/>
      <c r="P25" s="1447"/>
      <c r="Q25" s="1447"/>
      <c r="R25" s="1447"/>
      <c r="S25" s="1447"/>
      <c r="T25" s="1448"/>
      <c r="U25" s="1446"/>
      <c r="V25" s="1447"/>
      <c r="W25" s="1448"/>
      <c r="X25" s="1446"/>
      <c r="Y25" s="1447"/>
      <c r="Z25" s="1448"/>
      <c r="AA25" s="1446"/>
      <c r="AB25" s="1447"/>
      <c r="AC25" s="1448"/>
      <c r="AD25" s="1444" t="s">
        <v>2848</v>
      </c>
      <c r="AE25" s="1445"/>
      <c r="AF25" s="1445"/>
      <c r="AG25" s="1445"/>
      <c r="AH25" s="1445"/>
      <c r="AI25" s="1445"/>
      <c r="AJ25" s="1445"/>
      <c r="AK25" s="1445"/>
      <c r="AL25" s="40"/>
      <c r="AM25" s="40"/>
    </row>
    <row r="26" spans="1:42" s="3" customFormat="1" ht="11.25" customHeight="1">
      <c r="C26" s="1449"/>
      <c r="D26" s="1437"/>
      <c r="E26" s="1437"/>
      <c r="F26" s="1450"/>
      <c r="G26" s="1449"/>
      <c r="H26" s="1437"/>
      <c r="I26" s="1437"/>
      <c r="J26" s="1437"/>
      <c r="K26" s="1437"/>
      <c r="L26" s="1437"/>
      <c r="M26" s="1437"/>
      <c r="N26" s="1437"/>
      <c r="O26" s="1437"/>
      <c r="P26" s="1437"/>
      <c r="Q26" s="1437"/>
      <c r="R26" s="1437"/>
      <c r="S26" s="1437"/>
      <c r="T26" s="1450"/>
      <c r="U26" s="1449"/>
      <c r="V26" s="1437"/>
      <c r="W26" s="1450"/>
      <c r="X26" s="1449"/>
      <c r="Y26" s="1437"/>
      <c r="Z26" s="1450"/>
      <c r="AA26" s="1449"/>
      <c r="AB26" s="1437"/>
      <c r="AC26" s="1450"/>
      <c r="AD26" s="1444"/>
      <c r="AE26" s="1445"/>
      <c r="AF26" s="1445"/>
      <c r="AG26" s="1445"/>
      <c r="AH26" s="1445"/>
      <c r="AI26" s="1445"/>
      <c r="AJ26" s="1445"/>
      <c r="AK26" s="1445"/>
      <c r="AL26" s="40"/>
      <c r="AM26" s="40"/>
    </row>
    <row r="27" spans="1:42" s="3" customFormat="1" ht="8.25" customHeight="1"/>
    <row r="28" spans="1:42" s="3" customFormat="1" ht="21.75" customHeight="1">
      <c r="A28" s="1443" t="s">
        <v>2873</v>
      </c>
      <c r="B28" s="1443"/>
      <c r="C28" s="1443"/>
      <c r="D28" s="1443"/>
      <c r="E28" s="1443"/>
      <c r="F28" s="1443"/>
      <c r="G28" s="1443"/>
      <c r="H28" s="1443"/>
      <c r="I28" s="1443"/>
      <c r="J28" s="1443"/>
      <c r="K28" s="1443"/>
      <c r="L28" s="1443"/>
      <c r="M28" s="1443"/>
      <c r="N28" s="1443"/>
      <c r="O28" s="1443"/>
      <c r="P28" s="1443"/>
      <c r="Q28" s="1443"/>
      <c r="R28" s="1443"/>
      <c r="S28" s="1443"/>
      <c r="T28" s="1443"/>
      <c r="U28" s="1443"/>
      <c r="V28" s="1443"/>
      <c r="W28" s="1443"/>
      <c r="X28" s="1443"/>
      <c r="Y28" s="1443"/>
      <c r="Z28" s="1443"/>
      <c r="AA28" s="1443"/>
      <c r="AB28" s="1443"/>
      <c r="AC28" s="1443"/>
      <c r="AD28" s="1443"/>
      <c r="AE28" s="1443"/>
      <c r="AF28" s="1443"/>
      <c r="AG28" s="1443"/>
      <c r="AH28" s="1443"/>
      <c r="AI28" s="1443"/>
      <c r="AJ28" s="1443"/>
      <c r="AK28" s="1443"/>
      <c r="AL28" s="1443"/>
      <c r="AM28" s="1443"/>
      <c r="AN28" s="1443"/>
    </row>
    <row r="29" spans="1:42" s="3" customFormat="1" ht="7.5" customHeight="1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</row>
    <row r="30" spans="1:42" s="3" customFormat="1">
      <c r="C30" s="986" t="s">
        <v>2874</v>
      </c>
      <c r="D30" s="986"/>
      <c r="E30" s="986"/>
      <c r="F30" s="986"/>
      <c r="G30" s="986"/>
      <c r="H30" s="986"/>
      <c r="I30" s="986"/>
      <c r="J30" s="986"/>
      <c r="K30" s="986"/>
      <c r="L30" s="986"/>
      <c r="M30" s="986"/>
      <c r="N30" s="986"/>
      <c r="O30" s="986"/>
      <c r="P30" s="986"/>
      <c r="Q30" s="986"/>
      <c r="R30" s="986"/>
      <c r="S30" s="986"/>
      <c r="V30" s="986" t="s">
        <v>2875</v>
      </c>
      <c r="W30" s="986"/>
      <c r="X30" s="986"/>
      <c r="Y30" s="986"/>
      <c r="Z30" s="986"/>
      <c r="AA30" s="986"/>
      <c r="AB30" s="986"/>
      <c r="AC30" s="986"/>
      <c r="AD30" s="986"/>
      <c r="AE30" s="986"/>
      <c r="AF30" s="986"/>
      <c r="AG30" s="986"/>
      <c r="AH30" s="986"/>
      <c r="AI30" s="986"/>
      <c r="AJ30" s="986"/>
      <c r="AK30" s="986"/>
      <c r="AL30" s="986"/>
    </row>
    <row r="31" spans="1:42" s="3" customFormat="1">
      <c r="C31" s="1438"/>
      <c r="D31" s="1438"/>
      <c r="E31" s="1438" t="s">
        <v>2852</v>
      </c>
      <c r="F31" s="1438"/>
      <c r="G31" s="1438"/>
      <c r="H31" s="1438"/>
      <c r="I31" s="1438"/>
      <c r="J31" s="1438"/>
      <c r="K31" s="1438"/>
      <c r="L31" s="1438"/>
      <c r="M31" s="1438"/>
      <c r="N31" s="1438"/>
      <c r="O31" s="1438"/>
      <c r="P31" s="1438"/>
      <c r="Q31" s="1438"/>
      <c r="R31" s="1438"/>
      <c r="S31" s="1438"/>
      <c r="V31" s="1438"/>
      <c r="W31" s="1438"/>
      <c r="X31" s="1438" t="s">
        <v>2852</v>
      </c>
      <c r="Y31" s="1438"/>
      <c r="Z31" s="1438"/>
      <c r="AA31" s="1438"/>
      <c r="AB31" s="1438"/>
      <c r="AC31" s="1438"/>
      <c r="AD31" s="1438"/>
      <c r="AE31" s="1438"/>
      <c r="AF31" s="1438"/>
      <c r="AG31" s="1438"/>
      <c r="AH31" s="1438"/>
      <c r="AI31" s="1438"/>
      <c r="AJ31" s="1438"/>
      <c r="AK31" s="1438"/>
      <c r="AL31" s="1438"/>
    </row>
    <row r="32" spans="1:42" s="3" customFormat="1" ht="18" customHeight="1">
      <c r="C32" s="1438" t="s">
        <v>2853</v>
      </c>
      <c r="D32" s="1438"/>
      <c r="E32" s="1438"/>
      <c r="F32" s="1438"/>
      <c r="G32" s="1438"/>
      <c r="H32" s="1438"/>
      <c r="I32" s="1438"/>
      <c r="J32" s="1438"/>
      <c r="K32" s="1438"/>
      <c r="L32" s="1438"/>
      <c r="M32" s="1438"/>
      <c r="N32" s="1438"/>
      <c r="O32" s="1438"/>
      <c r="P32" s="1438"/>
      <c r="Q32" s="1438"/>
      <c r="R32" s="1438"/>
      <c r="S32" s="1438"/>
      <c r="V32" s="1438" t="s">
        <v>2853</v>
      </c>
      <c r="W32" s="1438"/>
      <c r="X32" s="1438"/>
      <c r="Y32" s="1438"/>
      <c r="Z32" s="1438"/>
      <c r="AA32" s="1438"/>
      <c r="AB32" s="1438"/>
      <c r="AC32" s="1438"/>
      <c r="AD32" s="1438"/>
      <c r="AE32" s="1438"/>
      <c r="AF32" s="1438"/>
      <c r="AG32" s="1438"/>
      <c r="AH32" s="1438"/>
      <c r="AI32" s="1438"/>
      <c r="AJ32" s="1438"/>
      <c r="AK32" s="1438"/>
      <c r="AL32" s="1438"/>
    </row>
    <row r="33" spans="1:40" s="3" customFormat="1" ht="18" customHeight="1">
      <c r="C33" s="1438" t="s">
        <v>2854</v>
      </c>
      <c r="D33" s="1438"/>
      <c r="E33" s="1438"/>
      <c r="F33" s="1438"/>
      <c r="G33" s="1438"/>
      <c r="H33" s="1438"/>
      <c r="I33" s="1438"/>
      <c r="J33" s="1438"/>
      <c r="K33" s="1438"/>
      <c r="L33" s="1438"/>
      <c r="M33" s="1438"/>
      <c r="N33" s="1438"/>
      <c r="O33" s="1438"/>
      <c r="P33" s="1438"/>
      <c r="Q33" s="1438"/>
      <c r="R33" s="1438"/>
      <c r="S33" s="1438"/>
      <c r="V33" s="1438" t="s">
        <v>2854</v>
      </c>
      <c r="W33" s="1438"/>
      <c r="X33" s="1438"/>
      <c r="Y33" s="1438"/>
      <c r="Z33" s="1438"/>
      <c r="AA33" s="1438"/>
      <c r="AB33" s="1438"/>
      <c r="AC33" s="1438"/>
      <c r="AD33" s="1438"/>
      <c r="AE33" s="1438"/>
      <c r="AF33" s="1438"/>
      <c r="AG33" s="1438"/>
      <c r="AH33" s="1438"/>
      <c r="AI33" s="1438"/>
      <c r="AJ33" s="1438"/>
      <c r="AK33" s="1438"/>
      <c r="AL33" s="1438"/>
    </row>
    <row r="34" spans="1:40" s="3" customFormat="1" ht="18" customHeight="1">
      <c r="C34" s="1438" t="s">
        <v>2855</v>
      </c>
      <c r="D34" s="1438"/>
      <c r="E34" s="1438"/>
      <c r="F34" s="1438"/>
      <c r="G34" s="1438"/>
      <c r="H34" s="1438"/>
      <c r="I34" s="1438"/>
      <c r="J34" s="1438"/>
      <c r="K34" s="1438"/>
      <c r="L34" s="1438"/>
      <c r="M34" s="1438"/>
      <c r="N34" s="1438"/>
      <c r="O34" s="1438"/>
      <c r="P34" s="1438"/>
      <c r="Q34" s="1438"/>
      <c r="R34" s="1438"/>
      <c r="S34" s="1438"/>
      <c r="V34" s="1438" t="s">
        <v>2855</v>
      </c>
      <c r="W34" s="1438"/>
      <c r="X34" s="1438"/>
      <c r="Y34" s="1438"/>
      <c r="Z34" s="1438"/>
      <c r="AA34" s="1438"/>
      <c r="AB34" s="1438"/>
      <c r="AC34" s="1438"/>
      <c r="AD34" s="1438"/>
      <c r="AE34" s="1438"/>
      <c r="AF34" s="1438"/>
      <c r="AG34" s="1438"/>
      <c r="AH34" s="1438"/>
      <c r="AI34" s="1438"/>
      <c r="AJ34" s="1438"/>
      <c r="AK34" s="1438"/>
      <c r="AL34" s="1438"/>
    </row>
    <row r="35" spans="1:40" s="3" customFormat="1" ht="18" customHeight="1">
      <c r="C35" s="1438" t="s">
        <v>2856</v>
      </c>
      <c r="D35" s="1438"/>
      <c r="E35" s="1438"/>
      <c r="F35" s="1438"/>
      <c r="G35" s="1438"/>
      <c r="H35" s="1438"/>
      <c r="I35" s="1438"/>
      <c r="J35" s="1438"/>
      <c r="K35" s="1438"/>
      <c r="L35" s="1438"/>
      <c r="M35" s="1438"/>
      <c r="N35" s="1438"/>
      <c r="O35" s="1438"/>
      <c r="P35" s="1438"/>
      <c r="Q35" s="1438"/>
      <c r="R35" s="1438"/>
      <c r="S35" s="1438"/>
      <c r="V35" s="1438" t="s">
        <v>2856</v>
      </c>
      <c r="W35" s="1438"/>
      <c r="X35" s="1438"/>
      <c r="Y35" s="1438"/>
      <c r="Z35" s="1438"/>
      <c r="AA35" s="1438"/>
      <c r="AB35" s="1438"/>
      <c r="AC35" s="1438"/>
      <c r="AD35" s="1438"/>
      <c r="AE35" s="1438"/>
      <c r="AF35" s="1438"/>
      <c r="AG35" s="1438"/>
      <c r="AH35" s="1438"/>
      <c r="AI35" s="1438"/>
      <c r="AJ35" s="1438"/>
      <c r="AK35" s="1438"/>
      <c r="AL35" s="1438"/>
    </row>
    <row r="36" spans="1:40" s="3" customFormat="1" ht="18" customHeight="1" thickBot="1">
      <c r="C36" s="1441" t="s">
        <v>2857</v>
      </c>
      <c r="D36" s="1441"/>
      <c r="E36" s="1441"/>
      <c r="F36" s="1441"/>
      <c r="G36" s="1441"/>
      <c r="H36" s="1441"/>
      <c r="I36" s="1441"/>
      <c r="J36" s="1441"/>
      <c r="K36" s="1441"/>
      <c r="L36" s="1441"/>
      <c r="M36" s="1441"/>
      <c r="N36" s="1441"/>
      <c r="O36" s="1441"/>
      <c r="P36" s="1441"/>
      <c r="Q36" s="1441"/>
      <c r="R36" s="1441"/>
      <c r="S36" s="1441"/>
      <c r="V36" s="1441" t="s">
        <v>2857</v>
      </c>
      <c r="W36" s="1441"/>
      <c r="X36" s="1441"/>
      <c r="Y36" s="1441"/>
      <c r="Z36" s="1441"/>
      <c r="AA36" s="1441"/>
      <c r="AB36" s="1441"/>
      <c r="AC36" s="1441"/>
      <c r="AD36" s="1441"/>
      <c r="AE36" s="1441"/>
      <c r="AF36" s="1441"/>
      <c r="AG36" s="1441"/>
      <c r="AH36" s="1441"/>
      <c r="AI36" s="1441"/>
      <c r="AJ36" s="1441"/>
      <c r="AK36" s="1441"/>
      <c r="AL36" s="1441"/>
    </row>
    <row r="37" spans="1:40" s="3" customFormat="1" ht="18" customHeight="1" thickTop="1">
      <c r="C37" s="1442" t="s">
        <v>2858</v>
      </c>
      <c r="D37" s="1442"/>
      <c r="E37" s="1442"/>
      <c r="F37" s="1442"/>
      <c r="G37" s="1442"/>
      <c r="H37" s="1442"/>
      <c r="I37" s="1442"/>
      <c r="J37" s="1442"/>
      <c r="K37" s="1442"/>
      <c r="L37" s="1442"/>
      <c r="M37" s="1442"/>
      <c r="N37" s="1442"/>
      <c r="O37" s="1442"/>
      <c r="P37" s="1442"/>
      <c r="Q37" s="1442"/>
      <c r="R37" s="1442"/>
      <c r="S37" s="1442"/>
      <c r="V37" s="1442" t="s">
        <v>2858</v>
      </c>
      <c r="W37" s="1442"/>
      <c r="X37" s="1442"/>
      <c r="Y37" s="1442"/>
      <c r="Z37" s="1442"/>
      <c r="AA37" s="1442"/>
      <c r="AB37" s="1442"/>
      <c r="AC37" s="1442"/>
      <c r="AD37" s="1442"/>
      <c r="AE37" s="1442"/>
      <c r="AF37" s="1442"/>
      <c r="AG37" s="1442"/>
      <c r="AH37" s="1442"/>
      <c r="AI37" s="1442"/>
      <c r="AJ37" s="1442"/>
      <c r="AK37" s="1442"/>
      <c r="AL37" s="1442"/>
    </row>
    <row r="38" spans="1:40" s="3" customFormat="1" ht="18" customHeight="1">
      <c r="C38" s="1438" t="s">
        <v>2858</v>
      </c>
      <c r="D38" s="1438"/>
      <c r="E38" s="1438"/>
      <c r="F38" s="1438"/>
      <c r="G38" s="1438"/>
      <c r="H38" s="1438"/>
      <c r="I38" s="1438"/>
      <c r="J38" s="1438"/>
      <c r="K38" s="1438"/>
      <c r="L38" s="1438"/>
      <c r="M38" s="1438"/>
      <c r="N38" s="1438"/>
      <c r="O38" s="1438"/>
      <c r="P38" s="1438"/>
      <c r="Q38" s="1438"/>
      <c r="R38" s="1438"/>
      <c r="S38" s="1438"/>
      <c r="V38" s="1438" t="s">
        <v>2858</v>
      </c>
      <c r="W38" s="1438"/>
      <c r="X38" s="1438"/>
      <c r="Y38" s="1438"/>
      <c r="Z38" s="1438"/>
      <c r="AA38" s="1438"/>
      <c r="AB38" s="1438"/>
      <c r="AC38" s="1438"/>
      <c r="AD38" s="1438"/>
      <c r="AE38" s="1438"/>
      <c r="AF38" s="1438"/>
      <c r="AG38" s="1438"/>
      <c r="AH38" s="1438"/>
      <c r="AI38" s="1438"/>
      <c r="AJ38" s="1438"/>
      <c r="AK38" s="1438"/>
      <c r="AL38" s="1438"/>
    </row>
    <row r="39" spans="1:40" s="3" customFormat="1" ht="9" customHeight="1"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</row>
    <row r="40" spans="1:40" s="156" customFormat="1" ht="11.25">
      <c r="B40" s="156" t="s">
        <v>2876</v>
      </c>
    </row>
    <row r="41" spans="1:40" s="156" customFormat="1" ht="11.25">
      <c r="C41" s="156" t="s">
        <v>2877</v>
      </c>
      <c r="R41" s="157">
        <v>5</v>
      </c>
      <c r="S41" s="156" t="s">
        <v>2878</v>
      </c>
    </row>
    <row r="42" spans="1:40" s="156" customFormat="1" ht="11.25">
      <c r="C42" s="156" t="s">
        <v>2879</v>
      </c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58"/>
    </row>
    <row r="43" spans="1:40" s="156" customFormat="1" ht="11.25"/>
    <row r="44" spans="1:40" s="3" customFormat="1" ht="9.75" customHeight="1">
      <c r="R44" s="1439" t="s">
        <v>1962</v>
      </c>
      <c r="S44" s="1439"/>
      <c r="T44" s="1439"/>
      <c r="U44" s="1439"/>
      <c r="V44" s="1439"/>
      <c r="W44" s="1439"/>
    </row>
    <row r="45" spans="1:40" s="3" customFormat="1" ht="9.75" customHeight="1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439"/>
      <c r="S45" s="1439"/>
      <c r="T45" s="1439"/>
      <c r="U45" s="1439"/>
      <c r="V45" s="1439"/>
      <c r="W45" s="143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</row>
    <row r="46" spans="1:40" s="3" customFormat="1" ht="9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178"/>
      <c r="S46" s="178"/>
      <c r="T46" s="178"/>
      <c r="U46" s="178"/>
      <c r="V46" s="178"/>
      <c r="W46" s="178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</row>
    <row r="47" spans="1:40" s="3" customFormat="1" ht="14.25">
      <c r="A47" s="1440" t="s">
        <v>2864</v>
      </c>
      <c r="B47" s="1440"/>
      <c r="C47" s="1440"/>
      <c r="D47" s="1440"/>
      <c r="E47" s="1440"/>
      <c r="F47" s="1440"/>
      <c r="G47" s="1440"/>
      <c r="H47" s="1440"/>
      <c r="I47" s="1440"/>
      <c r="J47" s="1440"/>
      <c r="K47" s="1440"/>
      <c r="L47" s="1440"/>
      <c r="M47" s="1440"/>
      <c r="N47" s="1440"/>
      <c r="O47" s="1440"/>
      <c r="P47" s="1440"/>
      <c r="Q47" s="1440"/>
      <c r="R47" s="1440"/>
      <c r="S47" s="1440"/>
      <c r="T47" s="1440"/>
      <c r="U47" s="1440"/>
      <c r="V47" s="1440"/>
      <c r="W47" s="1440"/>
      <c r="X47" s="1440"/>
      <c r="Y47" s="1440"/>
      <c r="Z47" s="1440"/>
      <c r="AA47" s="1440"/>
      <c r="AB47" s="1440"/>
      <c r="AC47" s="1440"/>
      <c r="AD47" s="1440"/>
      <c r="AE47" s="1440"/>
      <c r="AF47" s="1440"/>
      <c r="AG47" s="1440"/>
      <c r="AH47" s="1440"/>
      <c r="AI47" s="1440"/>
      <c r="AJ47" s="1440"/>
      <c r="AK47" s="1440"/>
      <c r="AL47" s="1440"/>
      <c r="AM47" s="1440"/>
      <c r="AN47" s="1440"/>
    </row>
    <row r="48" spans="1:40" s="3" customFormat="1" ht="6.75" customHeight="1"/>
    <row r="49" spans="3:37" s="3" customFormat="1"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3" t="s">
        <v>2880</v>
      </c>
    </row>
    <row r="50" spans="3:37" s="3" customFormat="1" ht="7.5" customHeight="1">
      <c r="C50" s="95"/>
      <c r="D50" s="95"/>
      <c r="E50" s="95"/>
      <c r="F50" s="95"/>
      <c r="G50" s="95"/>
      <c r="H50" s="95"/>
      <c r="I50" s="95"/>
      <c r="J50" s="95"/>
      <c r="K50" s="95"/>
      <c r="L50" s="95"/>
    </row>
    <row r="51" spans="3:37" s="3" customFormat="1">
      <c r="E51" s="3" t="s">
        <v>2844</v>
      </c>
    </row>
    <row r="52" spans="3:37" s="3" customFormat="1" ht="7.5" customHeight="1"/>
    <row r="53" spans="3:37" s="3" customFormat="1">
      <c r="D53" s="1437"/>
      <c r="E53" s="1437"/>
      <c r="F53" s="1437"/>
      <c r="G53" s="1437"/>
      <c r="H53" s="1437"/>
      <c r="I53" s="1437"/>
      <c r="J53" s="1437"/>
      <c r="K53" s="1437"/>
      <c r="L53" s="1437"/>
      <c r="M53" s="150"/>
      <c r="N53" s="150"/>
      <c r="O53" s="150" t="s">
        <v>2902</v>
      </c>
      <c r="P53" s="150"/>
      <c r="Q53" s="150"/>
      <c r="R53" s="150"/>
      <c r="S53" s="150"/>
    </row>
    <row r="54" spans="3:37" s="3" customFormat="1" ht="7.5" customHeight="1"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3:37" s="3" customFormat="1">
      <c r="S55" s="3" t="s">
        <v>2866</v>
      </c>
      <c r="AK55" s="3" t="s">
        <v>13</v>
      </c>
    </row>
    <row r="56" spans="3:37" s="3" customFormat="1" ht="11.25" customHeight="1"/>
    <row r="57" spans="3:37" s="3" customFormat="1">
      <c r="AE57" s="3" t="s">
        <v>2867</v>
      </c>
    </row>
    <row r="58" spans="3:37" s="3" customFormat="1" ht="5.25" customHeight="1"/>
    <row r="59" spans="3:37" s="3" customFormat="1"/>
    <row r="60" spans="3:37" s="3" customFormat="1"/>
    <row r="61" spans="3:37" s="3" customFormat="1"/>
    <row r="62" spans="3:37" s="3" customFormat="1"/>
  </sheetData>
  <sheetProtection password="F282" sheet="1" objects="1" scenarios="1"/>
  <mergeCells count="71">
    <mergeCell ref="B9:I9"/>
    <mergeCell ref="B10:D11"/>
    <mergeCell ref="E10:E11"/>
    <mergeCell ref="F10:I11"/>
    <mergeCell ref="F13:L13"/>
    <mergeCell ref="AD21:AK21"/>
    <mergeCell ref="AA22:AC22"/>
    <mergeCell ref="AD22:AK22"/>
    <mergeCell ref="AE13:AI14"/>
    <mergeCell ref="F14:L14"/>
    <mergeCell ref="M14:AD14"/>
    <mergeCell ref="F15:L15"/>
    <mergeCell ref="M15:AD15"/>
    <mergeCell ref="F16:L16"/>
    <mergeCell ref="M16:AC16"/>
    <mergeCell ref="M13:AD13"/>
    <mergeCell ref="C21:F22"/>
    <mergeCell ref="G21:T22"/>
    <mergeCell ref="U21:W22"/>
    <mergeCell ref="X21:Z22"/>
    <mergeCell ref="AA21:AC21"/>
    <mergeCell ref="AD25:AK26"/>
    <mergeCell ref="C23:F24"/>
    <mergeCell ref="G23:T24"/>
    <mergeCell ref="U23:W24"/>
    <mergeCell ref="X23:Z24"/>
    <mergeCell ref="AA23:AC24"/>
    <mergeCell ref="AD23:AK24"/>
    <mergeCell ref="C25:F26"/>
    <mergeCell ref="G25:T26"/>
    <mergeCell ref="U25:W26"/>
    <mergeCell ref="X25:Z26"/>
    <mergeCell ref="AA25:AC26"/>
    <mergeCell ref="A28:AN28"/>
    <mergeCell ref="C30:S30"/>
    <mergeCell ref="V30:AL30"/>
    <mergeCell ref="C31:D31"/>
    <mergeCell ref="E31:S31"/>
    <mergeCell ref="V31:W31"/>
    <mergeCell ref="X31:AL31"/>
    <mergeCell ref="C32:D32"/>
    <mergeCell ref="E32:S32"/>
    <mergeCell ref="V32:W32"/>
    <mergeCell ref="X32:AL32"/>
    <mergeCell ref="C33:D33"/>
    <mergeCell ref="E33:S33"/>
    <mergeCell ref="V33:W33"/>
    <mergeCell ref="X33:AL33"/>
    <mergeCell ref="C34:D34"/>
    <mergeCell ref="E34:S34"/>
    <mergeCell ref="V34:W34"/>
    <mergeCell ref="X34:AL34"/>
    <mergeCell ref="C35:D35"/>
    <mergeCell ref="E35:S35"/>
    <mergeCell ref="V35:W35"/>
    <mergeCell ref="X35:AL35"/>
    <mergeCell ref="C36:D36"/>
    <mergeCell ref="E36:S36"/>
    <mergeCell ref="V36:W36"/>
    <mergeCell ref="X36:AL36"/>
    <mergeCell ref="C37:D37"/>
    <mergeCell ref="E37:S37"/>
    <mergeCell ref="V37:W37"/>
    <mergeCell ref="X37:AL37"/>
    <mergeCell ref="D53:L53"/>
    <mergeCell ref="C38:D38"/>
    <mergeCell ref="E38:S38"/>
    <mergeCell ref="V38:W38"/>
    <mergeCell ref="X38:AL38"/>
    <mergeCell ref="R44:W45"/>
    <mergeCell ref="A47:AN47"/>
  </mergeCells>
  <phoneticPr fontId="2"/>
  <dataValidations count="1">
    <dataValidation type="list" allowBlank="1" showInputMessage="1" showErrorMessage="1" sqref="AD23:AK26">
      <formula1>"異常なし,異常あり"</formula1>
    </dataValidation>
  </dataValidations>
  <pageMargins left="0.7" right="0.7" top="0.75" bottom="0.75" header="0.3" footer="0.3"/>
  <pageSetup paperSize="9" scale="96" orientation="portrait" horizontalDpi="4294967293" r:id="rId1"/>
  <colBreaks count="1" manualBreakCount="1">
    <brk id="43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CI38"/>
  <sheetViews>
    <sheetView view="pageBreakPreview" zoomScaleNormal="85" zoomScaleSheetLayoutView="100" workbookViewId="0"/>
  </sheetViews>
  <sheetFormatPr defaultRowHeight="13.5"/>
  <cols>
    <col min="1" max="60" width="2.125" style="194" customWidth="1"/>
    <col min="61" max="61" width="3" style="194" customWidth="1"/>
    <col min="62" max="62" width="2.125" style="194" customWidth="1"/>
    <col min="63" max="63" width="3.125" style="194" customWidth="1"/>
    <col min="64" max="100" width="2.125" style="194" customWidth="1"/>
    <col min="101" max="256" width="9" style="194"/>
    <col min="257" max="356" width="2.125" style="194" customWidth="1"/>
    <col min="357" max="512" width="9" style="194"/>
    <col min="513" max="612" width="2.125" style="194" customWidth="1"/>
    <col min="613" max="768" width="9" style="194"/>
    <col min="769" max="868" width="2.125" style="194" customWidth="1"/>
    <col min="869" max="1024" width="9" style="194"/>
    <col min="1025" max="1124" width="2.125" style="194" customWidth="1"/>
    <col min="1125" max="1280" width="9" style="194"/>
    <col min="1281" max="1380" width="2.125" style="194" customWidth="1"/>
    <col min="1381" max="1536" width="9" style="194"/>
    <col min="1537" max="1636" width="2.125" style="194" customWidth="1"/>
    <col min="1637" max="1792" width="9" style="194"/>
    <col min="1793" max="1892" width="2.125" style="194" customWidth="1"/>
    <col min="1893" max="2048" width="9" style="194"/>
    <col min="2049" max="2148" width="2.125" style="194" customWidth="1"/>
    <col min="2149" max="2304" width="9" style="194"/>
    <col min="2305" max="2404" width="2.125" style="194" customWidth="1"/>
    <col min="2405" max="2560" width="9" style="194"/>
    <col min="2561" max="2660" width="2.125" style="194" customWidth="1"/>
    <col min="2661" max="2816" width="9" style="194"/>
    <col min="2817" max="2916" width="2.125" style="194" customWidth="1"/>
    <col min="2917" max="3072" width="9" style="194"/>
    <col min="3073" max="3172" width="2.125" style="194" customWidth="1"/>
    <col min="3173" max="3328" width="9" style="194"/>
    <col min="3329" max="3428" width="2.125" style="194" customWidth="1"/>
    <col min="3429" max="3584" width="9" style="194"/>
    <col min="3585" max="3684" width="2.125" style="194" customWidth="1"/>
    <col min="3685" max="3840" width="9" style="194"/>
    <col min="3841" max="3940" width="2.125" style="194" customWidth="1"/>
    <col min="3941" max="4096" width="9" style="194"/>
    <col min="4097" max="4196" width="2.125" style="194" customWidth="1"/>
    <col min="4197" max="4352" width="9" style="194"/>
    <col min="4353" max="4452" width="2.125" style="194" customWidth="1"/>
    <col min="4453" max="4608" width="9" style="194"/>
    <col min="4609" max="4708" width="2.125" style="194" customWidth="1"/>
    <col min="4709" max="4864" width="9" style="194"/>
    <col min="4865" max="4964" width="2.125" style="194" customWidth="1"/>
    <col min="4965" max="5120" width="9" style="194"/>
    <col min="5121" max="5220" width="2.125" style="194" customWidth="1"/>
    <col min="5221" max="5376" width="9" style="194"/>
    <col min="5377" max="5476" width="2.125" style="194" customWidth="1"/>
    <col min="5477" max="5632" width="9" style="194"/>
    <col min="5633" max="5732" width="2.125" style="194" customWidth="1"/>
    <col min="5733" max="5888" width="9" style="194"/>
    <col min="5889" max="5988" width="2.125" style="194" customWidth="1"/>
    <col min="5989" max="6144" width="9" style="194"/>
    <col min="6145" max="6244" width="2.125" style="194" customWidth="1"/>
    <col min="6245" max="6400" width="9" style="194"/>
    <col min="6401" max="6500" width="2.125" style="194" customWidth="1"/>
    <col min="6501" max="6656" width="9" style="194"/>
    <col min="6657" max="6756" width="2.125" style="194" customWidth="1"/>
    <col min="6757" max="6912" width="9" style="194"/>
    <col min="6913" max="7012" width="2.125" style="194" customWidth="1"/>
    <col min="7013" max="7168" width="9" style="194"/>
    <col min="7169" max="7268" width="2.125" style="194" customWidth="1"/>
    <col min="7269" max="7424" width="9" style="194"/>
    <col min="7425" max="7524" width="2.125" style="194" customWidth="1"/>
    <col min="7525" max="7680" width="9" style="194"/>
    <col min="7681" max="7780" width="2.125" style="194" customWidth="1"/>
    <col min="7781" max="7936" width="9" style="194"/>
    <col min="7937" max="8036" width="2.125" style="194" customWidth="1"/>
    <col min="8037" max="8192" width="9" style="194"/>
    <col min="8193" max="8292" width="2.125" style="194" customWidth="1"/>
    <col min="8293" max="8448" width="9" style="194"/>
    <col min="8449" max="8548" width="2.125" style="194" customWidth="1"/>
    <col min="8549" max="8704" width="9" style="194"/>
    <col min="8705" max="8804" width="2.125" style="194" customWidth="1"/>
    <col min="8805" max="8960" width="9" style="194"/>
    <col min="8961" max="9060" width="2.125" style="194" customWidth="1"/>
    <col min="9061" max="9216" width="9" style="194"/>
    <col min="9217" max="9316" width="2.125" style="194" customWidth="1"/>
    <col min="9317" max="9472" width="9" style="194"/>
    <col min="9473" max="9572" width="2.125" style="194" customWidth="1"/>
    <col min="9573" max="9728" width="9" style="194"/>
    <col min="9729" max="9828" width="2.125" style="194" customWidth="1"/>
    <col min="9829" max="9984" width="9" style="194"/>
    <col min="9985" max="10084" width="2.125" style="194" customWidth="1"/>
    <col min="10085" max="10240" width="9" style="194"/>
    <col min="10241" max="10340" width="2.125" style="194" customWidth="1"/>
    <col min="10341" max="10496" width="9" style="194"/>
    <col min="10497" max="10596" width="2.125" style="194" customWidth="1"/>
    <col min="10597" max="10752" width="9" style="194"/>
    <col min="10753" max="10852" width="2.125" style="194" customWidth="1"/>
    <col min="10853" max="11008" width="9" style="194"/>
    <col min="11009" max="11108" width="2.125" style="194" customWidth="1"/>
    <col min="11109" max="11264" width="9" style="194"/>
    <col min="11265" max="11364" width="2.125" style="194" customWidth="1"/>
    <col min="11365" max="11520" width="9" style="194"/>
    <col min="11521" max="11620" width="2.125" style="194" customWidth="1"/>
    <col min="11621" max="11776" width="9" style="194"/>
    <col min="11777" max="11876" width="2.125" style="194" customWidth="1"/>
    <col min="11877" max="12032" width="9" style="194"/>
    <col min="12033" max="12132" width="2.125" style="194" customWidth="1"/>
    <col min="12133" max="12288" width="9" style="194"/>
    <col min="12289" max="12388" width="2.125" style="194" customWidth="1"/>
    <col min="12389" max="12544" width="9" style="194"/>
    <col min="12545" max="12644" width="2.125" style="194" customWidth="1"/>
    <col min="12645" max="12800" width="9" style="194"/>
    <col min="12801" max="12900" width="2.125" style="194" customWidth="1"/>
    <col min="12901" max="13056" width="9" style="194"/>
    <col min="13057" max="13156" width="2.125" style="194" customWidth="1"/>
    <col min="13157" max="13312" width="9" style="194"/>
    <col min="13313" max="13412" width="2.125" style="194" customWidth="1"/>
    <col min="13413" max="13568" width="9" style="194"/>
    <col min="13569" max="13668" width="2.125" style="194" customWidth="1"/>
    <col min="13669" max="13824" width="9" style="194"/>
    <col min="13825" max="13924" width="2.125" style="194" customWidth="1"/>
    <col min="13925" max="14080" width="9" style="194"/>
    <col min="14081" max="14180" width="2.125" style="194" customWidth="1"/>
    <col min="14181" max="14336" width="9" style="194"/>
    <col min="14337" max="14436" width="2.125" style="194" customWidth="1"/>
    <col min="14437" max="14592" width="9" style="194"/>
    <col min="14593" max="14692" width="2.125" style="194" customWidth="1"/>
    <col min="14693" max="14848" width="9" style="194"/>
    <col min="14849" max="14948" width="2.125" style="194" customWidth="1"/>
    <col min="14949" max="15104" width="9" style="194"/>
    <col min="15105" max="15204" width="2.125" style="194" customWidth="1"/>
    <col min="15205" max="15360" width="9" style="194"/>
    <col min="15361" max="15460" width="2.125" style="194" customWidth="1"/>
    <col min="15461" max="15616" width="9" style="194"/>
    <col min="15617" max="15716" width="2.125" style="194" customWidth="1"/>
    <col min="15717" max="15872" width="9" style="194"/>
    <col min="15873" max="15972" width="2.125" style="194" customWidth="1"/>
    <col min="15973" max="16128" width="9" style="194"/>
    <col min="16129" max="16228" width="2.125" style="194" customWidth="1"/>
    <col min="16229" max="16384" width="9" style="194"/>
  </cols>
  <sheetData>
    <row r="1" spans="1:87" ht="15.75" customHeight="1" thickBot="1">
      <c r="A1" s="199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233"/>
    </row>
    <row r="2" spans="1:87" ht="17.25">
      <c r="A2" s="199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93" t="s">
        <v>2671</v>
      </c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233"/>
      <c r="AS2" s="405" t="s">
        <v>2895</v>
      </c>
      <c r="AT2" s="389"/>
      <c r="AU2" s="389"/>
      <c r="AV2" s="389"/>
      <c r="AW2" s="389"/>
      <c r="AX2" s="389"/>
      <c r="AY2" s="389"/>
      <c r="AZ2" s="389"/>
      <c r="BA2" s="389"/>
      <c r="BB2" s="389"/>
      <c r="BC2" s="389"/>
      <c r="BD2" s="389" t="s">
        <v>2893</v>
      </c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89"/>
      <c r="BR2" s="389"/>
      <c r="BS2" s="389"/>
      <c r="BT2" s="389"/>
      <c r="BU2" s="389"/>
      <c r="BV2" s="389"/>
      <c r="BW2" s="389"/>
      <c r="BX2" s="389"/>
      <c r="BY2" s="389"/>
      <c r="BZ2" s="389"/>
      <c r="CA2" s="389"/>
      <c r="CB2" s="389"/>
      <c r="CC2" s="389"/>
      <c r="CD2" s="389"/>
      <c r="CE2" s="389"/>
      <c r="CF2" s="389"/>
      <c r="CG2" s="389"/>
      <c r="CH2" s="389"/>
      <c r="CI2" s="406"/>
    </row>
    <row r="3" spans="1:87" ht="15.75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S3" s="407"/>
      <c r="AT3" s="323"/>
      <c r="AU3" s="323"/>
      <c r="AV3" s="323"/>
      <c r="AW3" s="323"/>
      <c r="AX3" s="323"/>
      <c r="AY3" s="323"/>
      <c r="AZ3" s="323"/>
      <c r="BA3" s="323"/>
      <c r="BB3" s="323"/>
      <c r="BC3" s="531" t="s">
        <v>2096</v>
      </c>
      <c r="BD3" s="408" t="s">
        <v>0</v>
      </c>
      <c r="BE3" s="524"/>
      <c r="BF3" s="1469">
        <v>28</v>
      </c>
      <c r="BG3" s="1470"/>
      <c r="BH3" s="524" t="s">
        <v>2</v>
      </c>
      <c r="BI3" s="525">
        <v>8</v>
      </c>
      <c r="BJ3" s="525" t="s">
        <v>3</v>
      </c>
      <c r="BK3" s="525">
        <v>22</v>
      </c>
      <c r="BL3" s="525" t="s">
        <v>4</v>
      </c>
      <c r="BM3" s="525" t="s">
        <v>1872</v>
      </c>
      <c r="BN3" s="525" t="s">
        <v>3</v>
      </c>
      <c r="BO3" s="524" t="s">
        <v>1873</v>
      </c>
      <c r="BP3" s="323" t="s">
        <v>2688</v>
      </c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410"/>
    </row>
    <row r="4" spans="1:87" ht="15.75" customHeight="1">
      <c r="A4" s="199"/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005"/>
      <c r="Y4" s="1006"/>
      <c r="Z4" s="1006"/>
      <c r="AA4" s="1006"/>
      <c r="AB4" s="1006"/>
      <c r="AC4" s="1006"/>
      <c r="AD4" s="1006"/>
      <c r="AE4" s="998"/>
      <c r="AF4" s="998"/>
      <c r="AG4" s="998"/>
      <c r="AH4" s="998"/>
      <c r="AI4" s="998"/>
      <c r="AJ4" s="998"/>
      <c r="AK4" s="998"/>
      <c r="AL4" s="1007"/>
      <c r="AM4" s="998"/>
      <c r="AN4" s="998"/>
      <c r="AO4" s="998"/>
      <c r="AP4" s="998"/>
      <c r="AS4" s="407"/>
      <c r="AT4" s="323"/>
      <c r="AU4" s="323"/>
      <c r="AV4" s="323"/>
      <c r="AW4" s="323"/>
      <c r="AX4" s="323"/>
      <c r="AY4" s="323"/>
      <c r="AZ4" s="323"/>
      <c r="BA4" s="323"/>
      <c r="BB4" s="323"/>
      <c r="BC4" s="531"/>
      <c r="BD4" s="323" t="s">
        <v>2689</v>
      </c>
      <c r="BE4" s="323"/>
      <c r="BF4" s="323"/>
      <c r="BG4" s="323"/>
      <c r="BH4" s="323"/>
      <c r="BI4" s="323"/>
      <c r="BJ4" s="323"/>
      <c r="BK4" s="323"/>
      <c r="BL4" s="323"/>
      <c r="BM4" s="323"/>
      <c r="BN4" s="323"/>
      <c r="BO4" s="323"/>
      <c r="BP4" s="323"/>
      <c r="BQ4" s="323"/>
      <c r="BR4" s="323"/>
      <c r="BS4" s="323"/>
      <c r="BT4" s="323"/>
      <c r="BU4" s="323"/>
      <c r="BV4" s="323"/>
      <c r="BW4" s="323"/>
      <c r="BX4" s="323"/>
      <c r="BY4" s="323"/>
      <c r="BZ4" s="323"/>
      <c r="CA4" s="323"/>
      <c r="CB4" s="323"/>
      <c r="CC4" s="323"/>
      <c r="CD4" s="323"/>
      <c r="CE4" s="323"/>
      <c r="CF4" s="323"/>
      <c r="CG4" s="323"/>
      <c r="CH4" s="323"/>
      <c r="CI4" s="410"/>
    </row>
    <row r="5" spans="1:87" ht="15.75" customHeight="1">
      <c r="A5" s="199"/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S5" s="407"/>
      <c r="AT5" s="323"/>
      <c r="AU5" s="323"/>
      <c r="AV5" s="323"/>
      <c r="AW5" s="323"/>
      <c r="AX5" s="323"/>
      <c r="AY5" s="323"/>
      <c r="AZ5" s="323"/>
      <c r="BA5" s="323"/>
      <c r="BB5" s="323"/>
      <c r="BC5" s="531" t="s">
        <v>2098</v>
      </c>
      <c r="BD5" s="323" t="s">
        <v>0</v>
      </c>
      <c r="BE5" s="323"/>
      <c r="BF5" s="1269">
        <v>28</v>
      </c>
      <c r="BG5" s="1470"/>
      <c r="BH5" s="323" t="s">
        <v>2</v>
      </c>
      <c r="BI5" s="323">
        <v>10</v>
      </c>
      <c r="BJ5" s="323" t="s">
        <v>3</v>
      </c>
      <c r="BK5" s="323">
        <v>8</v>
      </c>
      <c r="BL5" s="323" t="s">
        <v>4</v>
      </c>
      <c r="BM5" s="323" t="s">
        <v>1872</v>
      </c>
      <c r="BN5" s="323" t="s">
        <v>2054</v>
      </c>
      <c r="BO5" s="323" t="s">
        <v>2690</v>
      </c>
      <c r="BP5" s="323" t="s">
        <v>2691</v>
      </c>
      <c r="BQ5" s="323"/>
      <c r="BR5" s="323"/>
      <c r="BS5" s="323"/>
      <c r="BT5" s="323"/>
      <c r="BU5" s="323"/>
      <c r="BV5" s="323"/>
      <c r="BW5" s="323"/>
      <c r="BX5" s="323"/>
      <c r="BY5" s="323"/>
      <c r="BZ5" s="323"/>
      <c r="CA5" s="323"/>
      <c r="CB5" s="323"/>
      <c r="CC5" s="323"/>
      <c r="CD5" s="323"/>
      <c r="CE5" s="323"/>
      <c r="CF5" s="323"/>
      <c r="CG5" s="323"/>
      <c r="CH5" s="323"/>
      <c r="CI5" s="410"/>
    </row>
    <row r="6" spans="1:87" ht="15.75" customHeight="1">
      <c r="A6" s="199"/>
      <c r="B6" s="199"/>
      <c r="C6" s="199"/>
      <c r="D6" s="199" t="s">
        <v>2672</v>
      </c>
      <c r="E6" s="199"/>
      <c r="F6" s="199"/>
      <c r="G6" s="199"/>
      <c r="H6" s="199"/>
      <c r="I6" s="199"/>
      <c r="J6" s="199"/>
      <c r="K6" s="199" t="s">
        <v>2673</v>
      </c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S6" s="407"/>
      <c r="AT6" s="323"/>
      <c r="AU6" s="323"/>
      <c r="AV6" s="323"/>
      <c r="AW6" s="323"/>
      <c r="AX6" s="323"/>
      <c r="AY6" s="323"/>
      <c r="AZ6" s="323"/>
      <c r="BA6" s="323"/>
      <c r="BB6" s="323"/>
      <c r="BC6" s="323"/>
      <c r="BD6" s="323" t="s">
        <v>2692</v>
      </c>
      <c r="BE6" s="323"/>
      <c r="BF6" s="323"/>
      <c r="BG6" s="323"/>
      <c r="BH6" s="323"/>
      <c r="BI6" s="323"/>
      <c r="BJ6" s="323"/>
      <c r="BK6" s="323"/>
      <c r="BL6" s="323"/>
      <c r="BM6" s="323"/>
      <c r="BN6" s="323"/>
      <c r="BO6" s="323"/>
      <c r="BP6" s="323"/>
      <c r="BQ6" s="323"/>
      <c r="BR6" s="323"/>
      <c r="BS6" s="323"/>
      <c r="BT6" s="323"/>
      <c r="BU6" s="323"/>
      <c r="BV6" s="323"/>
      <c r="BW6" s="323"/>
      <c r="BX6" s="323"/>
      <c r="BY6" s="323"/>
      <c r="BZ6" s="323"/>
      <c r="CA6" s="323"/>
      <c r="CB6" s="323"/>
      <c r="CC6" s="323"/>
      <c r="CD6" s="323"/>
      <c r="CE6" s="323"/>
      <c r="CF6" s="323"/>
      <c r="CG6" s="323"/>
      <c r="CH6" s="323"/>
      <c r="CI6" s="410"/>
    </row>
    <row r="7" spans="1:87" ht="15.75" customHeight="1" thickBot="1">
      <c r="A7" s="199"/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S7" s="392"/>
      <c r="AT7" s="393"/>
      <c r="AU7" s="393"/>
      <c r="AV7" s="393"/>
      <c r="AW7" s="393"/>
      <c r="AX7" s="393"/>
      <c r="AY7" s="393"/>
      <c r="AZ7" s="393"/>
      <c r="BA7" s="393"/>
      <c r="BB7" s="393"/>
      <c r="BC7" s="393"/>
      <c r="BD7" s="393"/>
      <c r="BE7" s="393"/>
      <c r="BF7" s="393"/>
      <c r="BG7" s="393"/>
      <c r="BH7" s="393"/>
      <c r="BI7" s="393"/>
      <c r="BJ7" s="393"/>
      <c r="BK7" s="393"/>
      <c r="BL7" s="393"/>
      <c r="BM7" s="393"/>
      <c r="BN7" s="393"/>
      <c r="BO7" s="393"/>
      <c r="BP7" s="393"/>
      <c r="BQ7" s="393"/>
      <c r="BR7" s="393"/>
      <c r="BS7" s="393"/>
      <c r="BT7" s="393"/>
      <c r="BU7" s="393"/>
      <c r="BV7" s="393"/>
      <c r="BW7" s="393"/>
      <c r="BX7" s="393"/>
      <c r="BY7" s="393"/>
      <c r="BZ7" s="393"/>
      <c r="CA7" s="393"/>
      <c r="CB7" s="393"/>
      <c r="CC7" s="393"/>
      <c r="CD7" s="393"/>
      <c r="CE7" s="393"/>
      <c r="CF7" s="393"/>
      <c r="CG7" s="393"/>
      <c r="CH7" s="393"/>
      <c r="CI7" s="411"/>
    </row>
    <row r="8" spans="1:87" ht="15.75" customHeight="1">
      <c r="A8" s="199"/>
      <c r="B8" s="199"/>
      <c r="C8" s="199"/>
      <c r="D8" s="199" t="s">
        <v>2674</v>
      </c>
      <c r="E8" s="199"/>
      <c r="F8" s="199"/>
      <c r="G8" s="199"/>
      <c r="H8" s="199"/>
      <c r="I8" s="199"/>
      <c r="J8" s="199"/>
      <c r="K8" s="199" t="s">
        <v>2675</v>
      </c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</row>
    <row r="9" spans="1:87" ht="15.75" customHeight="1">
      <c r="A9" s="199"/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</row>
    <row r="10" spans="1:87" ht="15.75" customHeight="1">
      <c r="A10" s="199"/>
      <c r="B10" s="199"/>
      <c r="C10" s="199"/>
      <c r="D10" s="199" t="s">
        <v>2377</v>
      </c>
      <c r="E10" s="199"/>
      <c r="F10" s="199"/>
      <c r="G10" s="199"/>
      <c r="H10" s="199"/>
      <c r="I10" s="199"/>
      <c r="J10" s="199"/>
      <c r="K10" s="1471" t="s">
        <v>0</v>
      </c>
      <c r="L10" s="1472"/>
      <c r="M10" s="1472"/>
      <c r="N10" s="998">
        <v>28</v>
      </c>
      <c r="O10" s="998"/>
      <c r="P10" s="199" t="s">
        <v>2</v>
      </c>
      <c r="Q10" s="998">
        <v>10</v>
      </c>
      <c r="R10" s="998"/>
      <c r="S10" s="199" t="s">
        <v>3</v>
      </c>
      <c r="T10" s="998">
        <v>16</v>
      </c>
      <c r="U10" s="998"/>
      <c r="V10" s="294" t="s">
        <v>4</v>
      </c>
      <c r="W10" s="268" t="s">
        <v>1872</v>
      </c>
      <c r="X10" s="998" t="s">
        <v>4</v>
      </c>
      <c r="Y10" s="1006"/>
      <c r="Z10" s="238" t="s">
        <v>1873</v>
      </c>
      <c r="AA10" s="199"/>
      <c r="AB10" s="199" t="s">
        <v>2676</v>
      </c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</row>
    <row r="11" spans="1:87" ht="15.75" customHeight="1">
      <c r="A11" s="199"/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</row>
    <row r="12" spans="1:87" ht="15.75" customHeight="1">
      <c r="A12" s="199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 t="s">
        <v>2677</v>
      </c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</row>
    <row r="13" spans="1:87" ht="15.75" customHeight="1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</row>
    <row r="14" spans="1:87" ht="15.75" customHeight="1">
      <c r="A14" s="199"/>
      <c r="B14" s="199"/>
      <c r="C14" s="199"/>
      <c r="D14" s="199" t="s">
        <v>2678</v>
      </c>
      <c r="E14" s="199"/>
      <c r="F14" s="199"/>
      <c r="G14" s="199"/>
      <c r="H14" s="199"/>
      <c r="I14" s="199"/>
      <c r="J14" s="199"/>
      <c r="K14" s="199" t="s">
        <v>2679</v>
      </c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</row>
    <row r="15" spans="1:87" ht="15.75" customHeight="1">
      <c r="A15" s="199"/>
      <c r="B15" s="199"/>
      <c r="C15" s="199"/>
      <c r="D15" s="199"/>
      <c r="E15" s="199"/>
      <c r="F15" s="199"/>
      <c r="G15" s="199"/>
      <c r="H15" s="199"/>
      <c r="I15" s="199"/>
      <c r="J15" s="199"/>
      <c r="K15" s="199" t="s">
        <v>2680</v>
      </c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</row>
    <row r="16" spans="1:87" ht="15.75" customHeight="1">
      <c r="A16" s="199"/>
      <c r="B16" s="199"/>
      <c r="C16" s="199"/>
      <c r="D16" s="199"/>
      <c r="E16" s="199"/>
      <c r="F16" s="199"/>
      <c r="G16" s="199"/>
      <c r="H16" s="199"/>
      <c r="I16" s="199"/>
      <c r="J16" s="199"/>
      <c r="K16" s="199" t="s">
        <v>2681</v>
      </c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</row>
    <row r="17" spans="1:42" ht="15.75" customHeight="1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</row>
    <row r="18" spans="1:42" ht="15.75" customHeight="1">
      <c r="A18" s="199"/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</row>
    <row r="19" spans="1:42" ht="15.75" customHeight="1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</row>
    <row r="20" spans="1:42" ht="15.75" customHeight="1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</row>
    <row r="21" spans="1:42" ht="15.75" customHeight="1">
      <c r="A21" s="199"/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</row>
    <row r="22" spans="1:42" ht="15.75" customHeight="1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</row>
    <row r="23" spans="1:42" ht="15.75" customHeight="1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</row>
    <row r="24" spans="1:42" ht="15.75" customHeight="1">
      <c r="A24" s="199"/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</row>
    <row r="25" spans="1:42" ht="15.75" customHeight="1">
      <c r="A25" s="199"/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</row>
    <row r="26" spans="1:42" ht="17.25">
      <c r="A26" s="199"/>
      <c r="B26" s="199"/>
      <c r="C26" s="199"/>
      <c r="D26" s="199"/>
      <c r="E26" s="199"/>
      <c r="F26" s="199"/>
      <c r="G26" s="199"/>
      <c r="H26" s="199"/>
      <c r="I26" s="237" t="s">
        <v>2682</v>
      </c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</row>
    <row r="27" spans="1:42" ht="17.25">
      <c r="A27" s="199"/>
      <c r="B27" s="199"/>
      <c r="C27" s="199"/>
      <c r="D27" s="199"/>
      <c r="E27" s="237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</row>
    <row r="28" spans="1:42" ht="15.75" customHeight="1">
      <c r="A28" s="199"/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</row>
    <row r="29" spans="1:42" ht="25.5" customHeight="1">
      <c r="A29" s="199"/>
      <c r="B29" s="199"/>
      <c r="C29" s="199"/>
      <c r="D29" s="199"/>
      <c r="E29" s="199"/>
      <c r="F29" s="199"/>
      <c r="G29" s="295"/>
      <c r="H29" s="296" t="s">
        <v>2308</v>
      </c>
      <c r="I29" s="296"/>
      <c r="J29" s="296">
        <f>基本情報入力!$B$3</f>
        <v>0</v>
      </c>
      <c r="K29" s="296" t="s">
        <v>2307</v>
      </c>
      <c r="L29" s="296"/>
      <c r="M29" s="297"/>
      <c r="N29" s="298" t="s">
        <v>1965</v>
      </c>
      <c r="O29" s="196"/>
      <c r="P29" s="196"/>
      <c r="Q29" s="196"/>
      <c r="R29" s="196"/>
      <c r="S29" s="196"/>
      <c r="T29" s="196"/>
      <c r="U29" s="196"/>
      <c r="V29" s="196"/>
      <c r="W29" s="196"/>
      <c r="X29" s="1201">
        <f>基本情報入力!$B$3</f>
        <v>0</v>
      </c>
      <c r="Y29" s="1201"/>
      <c r="Z29" s="1201"/>
      <c r="AA29" s="1201"/>
      <c r="AB29" s="196"/>
      <c r="AC29" s="196" t="s">
        <v>1909</v>
      </c>
      <c r="AD29" s="196"/>
      <c r="AE29" s="1201">
        <f>基本情報入力!$D$3</f>
        <v>0</v>
      </c>
      <c r="AF29" s="1201"/>
      <c r="AG29" s="1201"/>
      <c r="AH29" s="1201"/>
      <c r="AI29" s="1201"/>
      <c r="AJ29" s="196"/>
      <c r="AK29" s="196"/>
      <c r="AL29" s="197"/>
      <c r="AM29" s="258"/>
      <c r="AN29" s="257"/>
      <c r="AO29" s="199"/>
      <c r="AP29" s="199"/>
    </row>
    <row r="30" spans="1:42" ht="25.5" customHeight="1">
      <c r="A30" s="199"/>
      <c r="B30" s="199"/>
      <c r="C30" s="199"/>
      <c r="D30" s="199"/>
      <c r="E30" s="199"/>
      <c r="F30" s="199"/>
      <c r="G30" s="1186" t="s">
        <v>1966</v>
      </c>
      <c r="H30" s="1187"/>
      <c r="I30" s="1187"/>
      <c r="J30" s="1187"/>
      <c r="K30" s="1187"/>
      <c r="L30" s="1187"/>
      <c r="M30" s="1188"/>
      <c r="N30" s="295"/>
      <c r="O30" s="1187" t="str">
        <f>基本情報入力!$B$5</f>
        <v/>
      </c>
      <c r="P30" s="1187"/>
      <c r="Q30" s="1187"/>
      <c r="R30" s="1187"/>
      <c r="S30" s="1187"/>
      <c r="T30" s="1187"/>
      <c r="U30" s="1187"/>
      <c r="V30" s="1187"/>
      <c r="W30" s="1187"/>
      <c r="X30" s="1187"/>
      <c r="Y30" s="1187"/>
      <c r="Z30" s="1187"/>
      <c r="AA30" s="1187"/>
      <c r="AB30" s="1187"/>
      <c r="AC30" s="1187"/>
      <c r="AD30" s="1187"/>
      <c r="AE30" s="1187"/>
      <c r="AF30" s="1187"/>
      <c r="AG30" s="1187"/>
      <c r="AH30" s="1187"/>
      <c r="AI30" s="1187"/>
      <c r="AJ30" s="1187"/>
      <c r="AK30" s="1187"/>
      <c r="AL30" s="297"/>
      <c r="AM30" s="199"/>
      <c r="AN30" s="199"/>
      <c r="AO30" s="199"/>
      <c r="AP30" s="199"/>
    </row>
    <row r="31" spans="1:42" ht="33" customHeight="1">
      <c r="A31" s="199"/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</row>
    <row r="32" spans="1:42" ht="33" customHeight="1">
      <c r="A32" s="199"/>
      <c r="B32" s="199"/>
      <c r="C32" s="199"/>
      <c r="D32" s="199"/>
      <c r="E32" s="1473" t="s">
        <v>2683</v>
      </c>
      <c r="F32" s="1473"/>
      <c r="G32" s="1473"/>
      <c r="H32" s="1473" t="s">
        <v>2070</v>
      </c>
      <c r="I32" s="1473"/>
      <c r="J32" s="1473"/>
      <c r="K32" s="1473"/>
      <c r="L32" s="1473"/>
      <c r="M32" s="1473"/>
      <c r="N32" s="1473"/>
      <c r="O32" s="1473"/>
      <c r="P32" s="1473"/>
      <c r="Q32" s="1473"/>
      <c r="R32" s="1473"/>
      <c r="S32" s="1473"/>
      <c r="T32" s="1473" t="s">
        <v>2684</v>
      </c>
      <c r="U32" s="1473"/>
      <c r="V32" s="1473"/>
      <c r="W32" s="1473"/>
      <c r="X32" s="1473"/>
      <c r="Y32" s="1473" t="s">
        <v>2685</v>
      </c>
      <c r="Z32" s="1473"/>
      <c r="AA32" s="1473"/>
      <c r="AB32" s="1473"/>
      <c r="AC32" s="1473"/>
      <c r="AD32" s="1473"/>
      <c r="AE32" s="1473"/>
      <c r="AF32" s="1473"/>
      <c r="AG32" s="1473" t="s">
        <v>2686</v>
      </c>
      <c r="AH32" s="1473"/>
      <c r="AI32" s="1473"/>
      <c r="AJ32" s="1473"/>
      <c r="AK32" s="1473"/>
      <c r="AL32" s="1473"/>
      <c r="AM32" s="1473"/>
      <c r="AN32" s="1473"/>
      <c r="AO32" s="199"/>
      <c r="AP32" s="199"/>
    </row>
    <row r="33" spans="1:42" ht="33" customHeight="1">
      <c r="A33" s="199"/>
      <c r="B33" s="199"/>
      <c r="C33" s="199"/>
      <c r="D33" s="199"/>
      <c r="E33" s="1473">
        <v>1</v>
      </c>
      <c r="F33" s="1473"/>
      <c r="G33" s="1473"/>
      <c r="H33" s="117"/>
      <c r="I33" s="1406" t="str">
        <f>IF(基本情報入力!$C21="","",基本情報入力!$C21)</f>
        <v/>
      </c>
      <c r="J33" s="1406"/>
      <c r="K33" s="1406"/>
      <c r="L33" s="1406"/>
      <c r="M33" s="1406"/>
      <c r="N33" s="1406"/>
      <c r="O33" s="1406"/>
      <c r="P33" s="1406"/>
      <c r="Q33" s="1406"/>
      <c r="R33" s="1406"/>
      <c r="S33" s="118"/>
      <c r="T33" s="1405" t="str">
        <f>IF(基本情報入力!$I21="","",基本情報入力!$I21)</f>
        <v/>
      </c>
      <c r="U33" s="1406"/>
      <c r="V33" s="1406"/>
      <c r="W33" s="173" t="s">
        <v>2687</v>
      </c>
      <c r="X33" s="118"/>
      <c r="Y33" s="1474" t="s">
        <v>1968</v>
      </c>
      <c r="Z33" s="1475"/>
      <c r="AA33" s="1475"/>
      <c r="AB33" s="173"/>
      <c r="AC33" s="1475" t="str">
        <f>IF(基本情報入力!$G21="","",基本情報入力!$G21)</f>
        <v/>
      </c>
      <c r="AD33" s="1475"/>
      <c r="AE33" s="1475"/>
      <c r="AF33" s="118"/>
      <c r="AG33" s="1474" t="s">
        <v>1969</v>
      </c>
      <c r="AH33" s="1475"/>
      <c r="AI33" s="1475"/>
      <c r="AJ33" s="1475" t="str">
        <f>IF(基本情報入力!$H21="","",基本情報入力!$H21)</f>
        <v/>
      </c>
      <c r="AK33" s="1475"/>
      <c r="AL33" s="1475"/>
      <c r="AM33" s="173"/>
      <c r="AN33" s="118"/>
      <c r="AO33" s="199"/>
      <c r="AP33" s="199"/>
    </row>
    <row r="34" spans="1:42" ht="33" customHeight="1">
      <c r="A34" s="199"/>
      <c r="B34" s="199"/>
      <c r="C34" s="199"/>
      <c r="D34" s="199"/>
      <c r="E34" s="1473">
        <v>2</v>
      </c>
      <c r="F34" s="1473"/>
      <c r="G34" s="1473"/>
      <c r="H34" s="117"/>
      <c r="I34" s="1406" t="str">
        <f>IF(基本情報入力!$C22="","",基本情報入力!$C22)</f>
        <v/>
      </c>
      <c r="J34" s="1406"/>
      <c r="K34" s="1406"/>
      <c r="L34" s="1406"/>
      <c r="M34" s="1406"/>
      <c r="N34" s="1406"/>
      <c r="O34" s="1406"/>
      <c r="P34" s="1406"/>
      <c r="Q34" s="1406"/>
      <c r="R34" s="1406"/>
      <c r="S34" s="118"/>
      <c r="T34" s="1405" t="str">
        <f>IF(基本情報入力!$I22="","",基本情報入力!$I22)</f>
        <v/>
      </c>
      <c r="U34" s="1406"/>
      <c r="V34" s="1406"/>
      <c r="W34" s="173" t="s">
        <v>2687</v>
      </c>
      <c r="X34" s="118"/>
      <c r="Y34" s="1474" t="s">
        <v>1968</v>
      </c>
      <c r="Z34" s="1475"/>
      <c r="AA34" s="1475"/>
      <c r="AB34" s="173"/>
      <c r="AC34" s="1475" t="str">
        <f>IF(基本情報入力!$G22="","",基本情報入力!$G22)</f>
        <v/>
      </c>
      <c r="AD34" s="1475"/>
      <c r="AE34" s="1475"/>
      <c r="AF34" s="118"/>
      <c r="AG34" s="1474" t="s">
        <v>1969</v>
      </c>
      <c r="AH34" s="1475"/>
      <c r="AI34" s="1475"/>
      <c r="AJ34" s="1475" t="str">
        <f>IF(基本情報入力!$H22="","",基本情報入力!$H22)</f>
        <v/>
      </c>
      <c r="AK34" s="1475"/>
      <c r="AL34" s="1475"/>
      <c r="AM34" s="173"/>
      <c r="AN34" s="118"/>
      <c r="AO34" s="199"/>
      <c r="AP34" s="199"/>
    </row>
    <row r="35" spans="1:42" ht="33" customHeight="1">
      <c r="A35" s="199"/>
      <c r="B35" s="199"/>
      <c r="C35" s="199"/>
      <c r="D35" s="199"/>
      <c r="E35" s="1473">
        <v>3</v>
      </c>
      <c r="F35" s="1473"/>
      <c r="G35" s="1473"/>
      <c r="H35" s="117"/>
      <c r="I35" s="1406" t="str">
        <f>IF(基本情報入力!$C23="","",基本情報入力!$C23)</f>
        <v/>
      </c>
      <c r="J35" s="1406"/>
      <c r="K35" s="1406"/>
      <c r="L35" s="1406"/>
      <c r="M35" s="1406"/>
      <c r="N35" s="1406"/>
      <c r="O35" s="1406"/>
      <c r="P35" s="1406"/>
      <c r="Q35" s="1406"/>
      <c r="R35" s="1406"/>
      <c r="S35" s="118"/>
      <c r="T35" s="1405" t="str">
        <f>IF(基本情報入力!$I23="","",基本情報入力!$I23)</f>
        <v/>
      </c>
      <c r="U35" s="1406"/>
      <c r="V35" s="1406"/>
      <c r="W35" s="173" t="s">
        <v>2687</v>
      </c>
      <c r="X35" s="118"/>
      <c r="Y35" s="1474" t="s">
        <v>1968</v>
      </c>
      <c r="Z35" s="1475"/>
      <c r="AA35" s="1475"/>
      <c r="AB35" s="173"/>
      <c r="AC35" s="1475" t="str">
        <f>IF(基本情報入力!$G23="","",基本情報入力!$G23)</f>
        <v/>
      </c>
      <c r="AD35" s="1475"/>
      <c r="AE35" s="1475"/>
      <c r="AF35" s="118"/>
      <c r="AG35" s="1474" t="s">
        <v>1969</v>
      </c>
      <c r="AH35" s="1475"/>
      <c r="AI35" s="1475"/>
      <c r="AJ35" s="1475" t="str">
        <f>IF(基本情報入力!$H23="","",基本情報入力!$H23)</f>
        <v/>
      </c>
      <c r="AK35" s="1475"/>
      <c r="AL35" s="1475"/>
      <c r="AM35" s="173"/>
      <c r="AN35" s="118"/>
      <c r="AO35" s="199"/>
      <c r="AP35" s="199"/>
    </row>
    <row r="36" spans="1:42" ht="33" customHeight="1">
      <c r="A36" s="199"/>
      <c r="B36" s="199"/>
      <c r="C36" s="199"/>
      <c r="D36" s="199"/>
      <c r="E36" s="1473">
        <v>4</v>
      </c>
      <c r="F36" s="1473"/>
      <c r="G36" s="1473"/>
      <c r="H36" s="117"/>
      <c r="I36" s="1406" t="str">
        <f>IF(基本情報入力!$C24="","",基本情報入力!$C24)</f>
        <v/>
      </c>
      <c r="J36" s="1406"/>
      <c r="K36" s="1406"/>
      <c r="L36" s="1406"/>
      <c r="M36" s="1406"/>
      <c r="N36" s="1406"/>
      <c r="O36" s="1406"/>
      <c r="P36" s="1406"/>
      <c r="Q36" s="1406"/>
      <c r="R36" s="1406"/>
      <c r="S36" s="118"/>
      <c r="T36" s="1405" t="str">
        <f>IF(基本情報入力!$I24="","",基本情報入力!$I24)</f>
        <v/>
      </c>
      <c r="U36" s="1406"/>
      <c r="V36" s="1406"/>
      <c r="W36" s="173" t="s">
        <v>2687</v>
      </c>
      <c r="X36" s="118"/>
      <c r="Y36" s="1474" t="s">
        <v>1968</v>
      </c>
      <c r="Z36" s="1475"/>
      <c r="AA36" s="1475"/>
      <c r="AB36" s="173"/>
      <c r="AC36" s="1475" t="str">
        <f>IF(基本情報入力!$G24="","",基本情報入力!$G24)</f>
        <v/>
      </c>
      <c r="AD36" s="1475"/>
      <c r="AE36" s="1475"/>
      <c r="AF36" s="118"/>
      <c r="AG36" s="1474" t="s">
        <v>1969</v>
      </c>
      <c r="AH36" s="1475"/>
      <c r="AI36" s="1475"/>
      <c r="AJ36" s="1475" t="str">
        <f>IF(基本情報入力!$H24="","",基本情報入力!$H24)</f>
        <v/>
      </c>
      <c r="AK36" s="1475"/>
      <c r="AL36" s="1475"/>
      <c r="AM36" s="173"/>
      <c r="AN36" s="118"/>
      <c r="AO36" s="199"/>
      <c r="AP36" s="199"/>
    </row>
    <row r="37" spans="1:42" ht="33" customHeight="1">
      <c r="A37" s="199"/>
      <c r="B37" s="199"/>
      <c r="C37" s="199"/>
      <c r="D37" s="199"/>
      <c r="E37" s="1473">
        <v>5</v>
      </c>
      <c r="F37" s="1473"/>
      <c r="G37" s="1473"/>
      <c r="H37" s="117"/>
      <c r="I37" s="1406" t="str">
        <f>IF(基本情報入力!$C25="","",基本情報入力!$C25)</f>
        <v/>
      </c>
      <c r="J37" s="1406"/>
      <c r="K37" s="1406"/>
      <c r="L37" s="1406"/>
      <c r="M37" s="1406"/>
      <c r="N37" s="1406"/>
      <c r="O37" s="1406"/>
      <c r="P37" s="1406"/>
      <c r="Q37" s="1406"/>
      <c r="R37" s="1406"/>
      <c r="S37" s="118"/>
      <c r="T37" s="1405" t="str">
        <f>IF(基本情報入力!$I25="","",基本情報入力!$I25)</f>
        <v/>
      </c>
      <c r="U37" s="1406"/>
      <c r="V37" s="1406"/>
      <c r="W37" s="173" t="s">
        <v>2687</v>
      </c>
      <c r="X37" s="118"/>
      <c r="Y37" s="1474" t="s">
        <v>1968</v>
      </c>
      <c r="Z37" s="1475"/>
      <c r="AA37" s="1475"/>
      <c r="AB37" s="173"/>
      <c r="AC37" s="1475" t="str">
        <f>IF(基本情報入力!$G25="","",基本情報入力!$G25)</f>
        <v/>
      </c>
      <c r="AD37" s="1475"/>
      <c r="AE37" s="1475"/>
      <c r="AF37" s="118"/>
      <c r="AG37" s="1474" t="s">
        <v>1969</v>
      </c>
      <c r="AH37" s="1475"/>
      <c r="AI37" s="1475"/>
      <c r="AJ37" s="1475" t="str">
        <f>IF(基本情報入力!$H25="","",基本情報入力!$H25)</f>
        <v/>
      </c>
      <c r="AK37" s="1475"/>
      <c r="AL37" s="1475"/>
      <c r="AM37" s="173"/>
      <c r="AN37" s="118"/>
      <c r="AO37" s="199"/>
      <c r="AP37" s="199"/>
    </row>
    <row r="38" spans="1:42">
      <c r="A38" s="199"/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</row>
  </sheetData>
  <sheetProtection password="F282" sheet="1" objects="1" scenarios="1"/>
  <mergeCells count="58">
    <mergeCell ref="Y34:AA34"/>
    <mergeCell ref="Y35:AA35"/>
    <mergeCell ref="Y36:AA36"/>
    <mergeCell ref="Y33:AA33"/>
    <mergeCell ref="AJ37:AL37"/>
    <mergeCell ref="AC37:AE37"/>
    <mergeCell ref="AG33:AI33"/>
    <mergeCell ref="AJ33:AL33"/>
    <mergeCell ref="AG34:AI34"/>
    <mergeCell ref="AG35:AI35"/>
    <mergeCell ref="AG36:AI36"/>
    <mergeCell ref="AG37:AI37"/>
    <mergeCell ref="AJ34:AL34"/>
    <mergeCell ref="AJ35:AL35"/>
    <mergeCell ref="AJ36:AL36"/>
    <mergeCell ref="AC33:AE33"/>
    <mergeCell ref="AC34:AE34"/>
    <mergeCell ref="AC35:AE35"/>
    <mergeCell ref="AC36:AE36"/>
    <mergeCell ref="I37:R37"/>
    <mergeCell ref="T33:V33"/>
    <mergeCell ref="T34:V34"/>
    <mergeCell ref="T35:V35"/>
    <mergeCell ref="T36:V36"/>
    <mergeCell ref="T37:V37"/>
    <mergeCell ref="I34:R34"/>
    <mergeCell ref="I35:R35"/>
    <mergeCell ref="I36:R36"/>
    <mergeCell ref="E37:G37"/>
    <mergeCell ref="X29:AA29"/>
    <mergeCell ref="AE29:AI29"/>
    <mergeCell ref="O30:AK30"/>
    <mergeCell ref="E35:G35"/>
    <mergeCell ref="E36:G36"/>
    <mergeCell ref="E33:G33"/>
    <mergeCell ref="E34:G34"/>
    <mergeCell ref="G30:M30"/>
    <mergeCell ref="E32:G32"/>
    <mergeCell ref="H32:S32"/>
    <mergeCell ref="T32:X32"/>
    <mergeCell ref="Y32:AF32"/>
    <mergeCell ref="AG32:AN32"/>
    <mergeCell ref="Y37:AA37"/>
    <mergeCell ref="I33:R33"/>
    <mergeCell ref="BF3:BG3"/>
    <mergeCell ref="BF5:BG5"/>
    <mergeCell ref="AO4:AP4"/>
    <mergeCell ref="K10:M10"/>
    <mergeCell ref="N10:O10"/>
    <mergeCell ref="Q10:R10"/>
    <mergeCell ref="T10:U10"/>
    <mergeCell ref="X10:Y10"/>
    <mergeCell ref="X4:AD4"/>
    <mergeCell ref="AE4:AF4"/>
    <mergeCell ref="AG4:AH4"/>
    <mergeCell ref="AI4:AJ4"/>
    <mergeCell ref="AK4:AL4"/>
    <mergeCell ref="AM4:AN4"/>
  </mergeCells>
  <phoneticPr fontId="2"/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FF00"/>
  </sheetPr>
  <dimension ref="A1:CL146"/>
  <sheetViews>
    <sheetView zoomScale="75" zoomScaleNormal="75" zoomScaleSheetLayoutView="90" zoomScalePageLayoutView="75" workbookViewId="0"/>
  </sheetViews>
  <sheetFormatPr defaultRowHeight="13.5"/>
  <cols>
    <col min="1" max="2" width="9" style="194"/>
    <col min="3" max="3" width="9" style="233"/>
    <col min="4" max="46" width="2.875" style="194" customWidth="1"/>
    <col min="47" max="48" width="2.125" style="194" customWidth="1"/>
    <col min="49" max="54" width="2.125" style="194" hidden="1" customWidth="1"/>
    <col min="55" max="103" width="2.125" style="194" customWidth="1"/>
    <col min="104" max="259" width="9" style="194"/>
    <col min="260" max="359" width="2.125" style="194" customWidth="1"/>
    <col min="360" max="515" width="9" style="194"/>
    <col min="516" max="615" width="2.125" style="194" customWidth="1"/>
    <col min="616" max="771" width="9" style="194"/>
    <col min="772" max="871" width="2.125" style="194" customWidth="1"/>
    <col min="872" max="1027" width="9" style="194"/>
    <col min="1028" max="1127" width="2.125" style="194" customWidth="1"/>
    <col min="1128" max="1283" width="9" style="194"/>
    <col min="1284" max="1383" width="2.125" style="194" customWidth="1"/>
    <col min="1384" max="1539" width="9" style="194"/>
    <col min="1540" max="1639" width="2.125" style="194" customWidth="1"/>
    <col min="1640" max="1795" width="9" style="194"/>
    <col min="1796" max="1895" width="2.125" style="194" customWidth="1"/>
    <col min="1896" max="2051" width="9" style="194"/>
    <col min="2052" max="2151" width="2.125" style="194" customWidth="1"/>
    <col min="2152" max="2307" width="9" style="194"/>
    <col min="2308" max="2407" width="2.125" style="194" customWidth="1"/>
    <col min="2408" max="2563" width="9" style="194"/>
    <col min="2564" max="2663" width="2.125" style="194" customWidth="1"/>
    <col min="2664" max="2819" width="9" style="194"/>
    <col min="2820" max="2919" width="2.125" style="194" customWidth="1"/>
    <col min="2920" max="3075" width="9" style="194"/>
    <col min="3076" max="3175" width="2.125" style="194" customWidth="1"/>
    <col min="3176" max="3331" width="9" style="194"/>
    <col min="3332" max="3431" width="2.125" style="194" customWidth="1"/>
    <col min="3432" max="3587" width="9" style="194"/>
    <col min="3588" max="3687" width="2.125" style="194" customWidth="1"/>
    <col min="3688" max="3843" width="9" style="194"/>
    <col min="3844" max="3943" width="2.125" style="194" customWidth="1"/>
    <col min="3944" max="4099" width="9" style="194"/>
    <col min="4100" max="4199" width="2.125" style="194" customWidth="1"/>
    <col min="4200" max="4355" width="9" style="194"/>
    <col min="4356" max="4455" width="2.125" style="194" customWidth="1"/>
    <col min="4456" max="4611" width="9" style="194"/>
    <col min="4612" max="4711" width="2.125" style="194" customWidth="1"/>
    <col min="4712" max="4867" width="9" style="194"/>
    <col min="4868" max="4967" width="2.125" style="194" customWidth="1"/>
    <col min="4968" max="5123" width="9" style="194"/>
    <col min="5124" max="5223" width="2.125" style="194" customWidth="1"/>
    <col min="5224" max="5379" width="9" style="194"/>
    <col min="5380" max="5479" width="2.125" style="194" customWidth="1"/>
    <col min="5480" max="5635" width="9" style="194"/>
    <col min="5636" max="5735" width="2.125" style="194" customWidth="1"/>
    <col min="5736" max="5891" width="9" style="194"/>
    <col min="5892" max="5991" width="2.125" style="194" customWidth="1"/>
    <col min="5992" max="6147" width="9" style="194"/>
    <col min="6148" max="6247" width="2.125" style="194" customWidth="1"/>
    <col min="6248" max="6403" width="9" style="194"/>
    <col min="6404" max="6503" width="2.125" style="194" customWidth="1"/>
    <col min="6504" max="6659" width="9" style="194"/>
    <col min="6660" max="6759" width="2.125" style="194" customWidth="1"/>
    <col min="6760" max="6915" width="9" style="194"/>
    <col min="6916" max="7015" width="2.125" style="194" customWidth="1"/>
    <col min="7016" max="7171" width="9" style="194"/>
    <col min="7172" max="7271" width="2.125" style="194" customWidth="1"/>
    <col min="7272" max="7427" width="9" style="194"/>
    <col min="7428" max="7527" width="2.125" style="194" customWidth="1"/>
    <col min="7528" max="7683" width="9" style="194"/>
    <col min="7684" max="7783" width="2.125" style="194" customWidth="1"/>
    <col min="7784" max="7939" width="9" style="194"/>
    <col min="7940" max="8039" width="2.125" style="194" customWidth="1"/>
    <col min="8040" max="8195" width="9" style="194"/>
    <col min="8196" max="8295" width="2.125" style="194" customWidth="1"/>
    <col min="8296" max="8451" width="9" style="194"/>
    <col min="8452" max="8551" width="2.125" style="194" customWidth="1"/>
    <col min="8552" max="8707" width="9" style="194"/>
    <col min="8708" max="8807" width="2.125" style="194" customWidth="1"/>
    <col min="8808" max="8963" width="9" style="194"/>
    <col min="8964" max="9063" width="2.125" style="194" customWidth="1"/>
    <col min="9064" max="9219" width="9" style="194"/>
    <col min="9220" max="9319" width="2.125" style="194" customWidth="1"/>
    <col min="9320" max="9475" width="9" style="194"/>
    <col min="9476" max="9575" width="2.125" style="194" customWidth="1"/>
    <col min="9576" max="9731" width="9" style="194"/>
    <col min="9732" max="9831" width="2.125" style="194" customWidth="1"/>
    <col min="9832" max="9987" width="9" style="194"/>
    <col min="9988" max="10087" width="2.125" style="194" customWidth="1"/>
    <col min="10088" max="10243" width="9" style="194"/>
    <col min="10244" max="10343" width="2.125" style="194" customWidth="1"/>
    <col min="10344" max="10499" width="9" style="194"/>
    <col min="10500" max="10599" width="2.125" style="194" customWidth="1"/>
    <col min="10600" max="10755" width="9" style="194"/>
    <col min="10756" max="10855" width="2.125" style="194" customWidth="1"/>
    <col min="10856" max="11011" width="9" style="194"/>
    <col min="11012" max="11111" width="2.125" style="194" customWidth="1"/>
    <col min="11112" max="11267" width="9" style="194"/>
    <col min="11268" max="11367" width="2.125" style="194" customWidth="1"/>
    <col min="11368" max="11523" width="9" style="194"/>
    <col min="11524" max="11623" width="2.125" style="194" customWidth="1"/>
    <col min="11624" max="11779" width="9" style="194"/>
    <col min="11780" max="11879" width="2.125" style="194" customWidth="1"/>
    <col min="11880" max="12035" width="9" style="194"/>
    <col min="12036" max="12135" width="2.125" style="194" customWidth="1"/>
    <col min="12136" max="12291" width="9" style="194"/>
    <col min="12292" max="12391" width="2.125" style="194" customWidth="1"/>
    <col min="12392" max="12547" width="9" style="194"/>
    <col min="12548" max="12647" width="2.125" style="194" customWidth="1"/>
    <col min="12648" max="12803" width="9" style="194"/>
    <col min="12804" max="12903" width="2.125" style="194" customWidth="1"/>
    <col min="12904" max="13059" width="9" style="194"/>
    <col min="13060" max="13159" width="2.125" style="194" customWidth="1"/>
    <col min="13160" max="13315" width="9" style="194"/>
    <col min="13316" max="13415" width="2.125" style="194" customWidth="1"/>
    <col min="13416" max="13571" width="9" style="194"/>
    <col min="13572" max="13671" width="2.125" style="194" customWidth="1"/>
    <col min="13672" max="13827" width="9" style="194"/>
    <col min="13828" max="13927" width="2.125" style="194" customWidth="1"/>
    <col min="13928" max="14083" width="9" style="194"/>
    <col min="14084" max="14183" width="2.125" style="194" customWidth="1"/>
    <col min="14184" max="14339" width="9" style="194"/>
    <col min="14340" max="14439" width="2.125" style="194" customWidth="1"/>
    <col min="14440" max="14595" width="9" style="194"/>
    <col min="14596" max="14695" width="2.125" style="194" customWidth="1"/>
    <col min="14696" max="14851" width="9" style="194"/>
    <col min="14852" max="14951" width="2.125" style="194" customWidth="1"/>
    <col min="14952" max="15107" width="9" style="194"/>
    <col min="15108" max="15207" width="2.125" style="194" customWidth="1"/>
    <col min="15208" max="15363" width="9" style="194"/>
    <col min="15364" max="15463" width="2.125" style="194" customWidth="1"/>
    <col min="15464" max="15619" width="9" style="194"/>
    <col min="15620" max="15719" width="2.125" style="194" customWidth="1"/>
    <col min="15720" max="15875" width="9" style="194"/>
    <col min="15876" max="15975" width="2.125" style="194" customWidth="1"/>
    <col min="15976" max="16131" width="9" style="194"/>
    <col min="16132" max="16231" width="2.125" style="194" customWidth="1"/>
    <col min="16232" max="16384" width="9" style="194"/>
  </cols>
  <sheetData>
    <row r="1" spans="1:90" ht="20.25" customHeight="1" thickBot="1">
      <c r="A1" s="544"/>
      <c r="B1" s="544"/>
      <c r="C1" s="544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</row>
    <row r="2" spans="1:90" ht="20.25" customHeight="1">
      <c r="A2" s="544"/>
      <c r="B2" s="544"/>
      <c r="C2" s="544"/>
      <c r="D2" s="199"/>
      <c r="E2" s="1488" t="s">
        <v>3139</v>
      </c>
      <c r="F2" s="1489"/>
      <c r="G2" s="1489"/>
      <c r="H2" s="1489"/>
      <c r="I2" s="1489"/>
      <c r="J2" s="1489"/>
      <c r="K2" s="1489"/>
      <c r="L2" s="1489"/>
      <c r="M2" s="1489"/>
      <c r="N2" s="1489"/>
      <c r="O2" s="1489"/>
      <c r="P2" s="1489"/>
      <c r="Q2" s="1489"/>
      <c r="R2" s="1489"/>
      <c r="S2" s="1490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412" t="s">
        <v>2896</v>
      </c>
      <c r="AV2" s="413"/>
      <c r="AW2" s="526" t="s">
        <v>2604</v>
      </c>
      <c r="AX2" s="527"/>
      <c r="AY2" s="527"/>
      <c r="AZ2" s="527"/>
      <c r="BA2" s="527"/>
      <c r="BB2" s="527"/>
      <c r="BC2" s="413"/>
      <c r="BD2" s="413" t="s">
        <v>2605</v>
      </c>
      <c r="BE2" s="413"/>
      <c r="BF2" s="413"/>
      <c r="BG2" s="413"/>
      <c r="BH2" s="413"/>
      <c r="BI2" s="413"/>
      <c r="BJ2" s="413"/>
      <c r="BK2" s="413"/>
      <c r="BL2" s="413"/>
      <c r="BM2" s="413"/>
      <c r="BN2" s="413"/>
      <c r="BO2" s="413"/>
      <c r="BP2" s="413"/>
      <c r="BQ2" s="413"/>
      <c r="BR2" s="413"/>
      <c r="BS2" s="413"/>
      <c r="BT2" s="413"/>
      <c r="BU2" s="413"/>
      <c r="BV2" s="413"/>
      <c r="BW2" s="413"/>
      <c r="BX2" s="413"/>
      <c r="BY2" s="413"/>
      <c r="BZ2" s="413"/>
      <c r="CA2" s="413"/>
      <c r="CB2" s="413"/>
      <c r="CC2" s="413"/>
      <c r="CD2" s="413"/>
      <c r="CE2" s="413"/>
      <c r="CF2" s="389"/>
      <c r="CG2" s="389"/>
      <c r="CH2" s="389"/>
      <c r="CI2" s="389"/>
      <c r="CJ2" s="389"/>
      <c r="CK2" s="389"/>
      <c r="CL2" s="406"/>
    </row>
    <row r="3" spans="1:90" ht="20.25" customHeight="1" thickBot="1">
      <c r="A3" s="544"/>
      <c r="B3" s="544"/>
      <c r="C3" s="544"/>
      <c r="D3" s="199"/>
      <c r="E3" s="1491"/>
      <c r="F3" s="1492"/>
      <c r="G3" s="1492"/>
      <c r="H3" s="1492"/>
      <c r="I3" s="1492"/>
      <c r="J3" s="1492"/>
      <c r="K3" s="1492"/>
      <c r="L3" s="1492"/>
      <c r="M3" s="1492"/>
      <c r="N3" s="1492"/>
      <c r="O3" s="1492"/>
      <c r="P3" s="1492"/>
      <c r="Q3" s="1492"/>
      <c r="R3" s="1492"/>
      <c r="S3" s="1493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414"/>
      <c r="AV3" s="257"/>
      <c r="AW3" s="523"/>
      <c r="AX3" s="454"/>
      <c r="AY3" s="454"/>
      <c r="AZ3" s="454"/>
      <c r="BA3" s="454"/>
      <c r="BB3" s="454"/>
      <c r="BC3" s="257"/>
      <c r="BD3" s="257" t="s">
        <v>2606</v>
      </c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  <c r="BS3" s="257"/>
      <c r="BT3" s="257"/>
      <c r="BU3" s="257"/>
      <c r="BV3" s="257"/>
      <c r="BW3" s="257"/>
      <c r="BX3" s="257"/>
      <c r="BY3" s="257"/>
      <c r="BZ3" s="257"/>
      <c r="CA3" s="257"/>
      <c r="CB3" s="257"/>
      <c r="CC3" s="257"/>
      <c r="CD3" s="257"/>
      <c r="CE3" s="257"/>
      <c r="CF3" s="323"/>
      <c r="CG3" s="323"/>
      <c r="CH3" s="323"/>
      <c r="CI3" s="323"/>
      <c r="CJ3" s="323"/>
      <c r="CK3" s="323"/>
      <c r="CL3" s="410"/>
    </row>
    <row r="4" spans="1:90" ht="20.25" customHeight="1">
      <c r="A4" s="544"/>
      <c r="B4" s="544"/>
      <c r="C4" s="544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414"/>
      <c r="AV4" s="257"/>
      <c r="AW4" s="523"/>
      <c r="AX4" s="454"/>
      <c r="AY4" s="454"/>
      <c r="AZ4" s="454"/>
      <c r="BA4" s="454"/>
      <c r="BB4" s="454"/>
      <c r="BC4" s="257"/>
      <c r="BD4" s="415" t="s">
        <v>2607</v>
      </c>
      <c r="BE4" s="257"/>
      <c r="BF4" s="257"/>
      <c r="BG4" s="257"/>
      <c r="BH4" s="257"/>
      <c r="BI4" s="257"/>
      <c r="BJ4" s="257"/>
      <c r="BK4" s="257"/>
      <c r="BL4" s="257"/>
      <c r="BM4" s="257"/>
      <c r="BN4" s="257"/>
      <c r="BO4" s="257"/>
      <c r="BP4" s="257"/>
      <c r="BQ4" s="257"/>
      <c r="BR4" s="257"/>
      <c r="BS4" s="257"/>
      <c r="BT4" s="257"/>
      <c r="BU4" s="257"/>
      <c r="BV4" s="257"/>
      <c r="BW4" s="257"/>
      <c r="BX4" s="257"/>
      <c r="BY4" s="257"/>
      <c r="BZ4" s="257"/>
      <c r="CA4" s="257"/>
      <c r="CB4" s="257"/>
      <c r="CC4" s="257"/>
      <c r="CD4" s="257"/>
      <c r="CE4" s="257"/>
      <c r="CF4" s="323"/>
      <c r="CG4" s="323"/>
      <c r="CH4" s="323"/>
      <c r="CI4" s="323"/>
      <c r="CJ4" s="323"/>
      <c r="CK4" s="323"/>
      <c r="CL4" s="410"/>
    </row>
    <row r="5" spans="1:90" ht="20.25" customHeight="1">
      <c r="A5" s="544"/>
      <c r="B5" s="544"/>
      <c r="C5" s="544"/>
      <c r="D5" s="199"/>
      <c r="E5" s="199"/>
      <c r="F5" s="199"/>
      <c r="G5" s="199" t="s">
        <v>3020</v>
      </c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414"/>
      <c r="AV5" s="257"/>
      <c r="AW5" s="523"/>
      <c r="AX5" s="454"/>
      <c r="AY5" s="454"/>
      <c r="AZ5" s="454"/>
      <c r="BA5" s="454"/>
      <c r="BB5" s="454"/>
      <c r="BC5" s="257"/>
      <c r="BD5" s="415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323"/>
      <c r="CG5" s="323"/>
      <c r="CH5" s="323"/>
      <c r="CI5" s="323"/>
      <c r="CJ5" s="323"/>
      <c r="CK5" s="323"/>
      <c r="CL5" s="410"/>
    </row>
    <row r="6" spans="1:90" ht="20.25" customHeight="1">
      <c r="A6" s="544"/>
      <c r="B6" s="544"/>
      <c r="C6" s="544"/>
      <c r="D6" s="199"/>
      <c r="E6" s="199"/>
      <c r="F6" s="199"/>
      <c r="H6" s="199" t="s">
        <v>3019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414"/>
      <c r="AV6" s="257"/>
      <c r="AW6" s="523"/>
      <c r="AX6" s="454"/>
      <c r="AY6" s="454"/>
      <c r="AZ6" s="454"/>
      <c r="BA6" s="454"/>
      <c r="BB6" s="454"/>
      <c r="BC6" s="257"/>
      <c r="BD6" s="257" t="s">
        <v>2608</v>
      </c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323"/>
      <c r="CG6" s="323"/>
      <c r="CH6" s="323"/>
      <c r="CI6" s="323"/>
      <c r="CJ6" s="323"/>
      <c r="CK6" s="323"/>
      <c r="CL6" s="410"/>
    </row>
    <row r="7" spans="1:90" ht="20.25" customHeight="1">
      <c r="A7" s="544"/>
      <c r="B7" s="544"/>
      <c r="C7" s="544"/>
      <c r="D7" s="199"/>
      <c r="E7" s="199"/>
      <c r="F7" s="199"/>
      <c r="G7" s="199" t="s">
        <v>2578</v>
      </c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414"/>
      <c r="AV7" s="257"/>
      <c r="AW7" s="523"/>
      <c r="AX7" s="454"/>
      <c r="AY7" s="454"/>
      <c r="AZ7" s="454"/>
      <c r="BA7" s="454"/>
      <c r="BB7" s="454"/>
      <c r="BC7" s="257"/>
      <c r="BD7" s="257" t="s">
        <v>2609</v>
      </c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323"/>
      <c r="CG7" s="323"/>
      <c r="CH7" s="323"/>
      <c r="CI7" s="323"/>
      <c r="CJ7" s="323"/>
      <c r="CK7" s="323"/>
      <c r="CL7" s="410"/>
    </row>
    <row r="8" spans="1:90" ht="20.25" customHeight="1">
      <c r="A8" s="544"/>
      <c r="B8" s="544"/>
      <c r="C8" s="544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414"/>
      <c r="AV8" s="257"/>
      <c r="AW8" s="523"/>
      <c r="AX8" s="454"/>
      <c r="AY8" s="454"/>
      <c r="AZ8" s="454"/>
      <c r="BA8" s="454"/>
      <c r="BB8" s="454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323"/>
      <c r="CG8" s="323"/>
      <c r="CH8" s="323"/>
      <c r="CI8" s="323"/>
      <c r="CJ8" s="323"/>
      <c r="CK8" s="323"/>
      <c r="CL8" s="410"/>
    </row>
    <row r="9" spans="1:90" ht="20.25" customHeight="1" thickBot="1">
      <c r="A9" s="544"/>
      <c r="B9" s="544"/>
      <c r="C9" s="544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410" t="s">
        <v>1962</v>
      </c>
      <c r="W9" s="1070"/>
      <c r="X9" s="1070"/>
      <c r="Y9" s="1070"/>
      <c r="Z9" s="1070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414"/>
      <c r="AV9" s="257"/>
      <c r="AW9" s="523"/>
      <c r="AX9" s="454"/>
      <c r="AY9" s="454"/>
      <c r="AZ9" s="454"/>
      <c r="BA9" s="454"/>
      <c r="BB9" s="454"/>
      <c r="BC9" s="257"/>
      <c r="BD9" s="257" t="s">
        <v>2610</v>
      </c>
      <c r="BE9" s="257"/>
      <c r="BF9" s="257"/>
      <c r="BG9" s="257"/>
      <c r="BH9" s="257"/>
      <c r="BI9" s="257"/>
      <c r="BJ9" s="257"/>
      <c r="BK9" s="257"/>
      <c r="BL9" s="257"/>
      <c r="BM9" s="257"/>
      <c r="BN9" s="257"/>
      <c r="BO9" s="257"/>
      <c r="BP9" s="257"/>
      <c r="BQ9" s="257"/>
      <c r="BR9" s="257"/>
      <c r="BS9" s="257"/>
      <c r="BT9" s="257"/>
      <c r="BU9" s="257"/>
      <c r="BV9" s="257"/>
      <c r="BW9" s="257"/>
      <c r="BX9" s="257"/>
      <c r="BY9" s="257"/>
      <c r="BZ9" s="257"/>
      <c r="CA9" s="257"/>
      <c r="CB9" s="257"/>
      <c r="CC9" s="257"/>
      <c r="CD9" s="257"/>
      <c r="CE9" s="257"/>
      <c r="CF9" s="323"/>
      <c r="CG9" s="323"/>
      <c r="CH9" s="323"/>
      <c r="CI9" s="323"/>
      <c r="CJ9" s="323"/>
      <c r="CK9" s="323"/>
      <c r="CL9" s="410"/>
    </row>
    <row r="10" spans="1:90" ht="20.25" customHeight="1">
      <c r="A10" s="544"/>
      <c r="B10" s="544"/>
      <c r="C10" s="544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1070"/>
      <c r="W10" s="1070"/>
      <c r="X10" s="1070"/>
      <c r="Y10" s="1070"/>
      <c r="Z10" s="1070"/>
      <c r="AA10" s="416"/>
      <c r="AB10" s="416"/>
      <c r="AC10" s="416"/>
      <c r="AD10" s="416"/>
      <c r="AE10" s="416"/>
      <c r="AF10" s="416"/>
      <c r="AG10" s="416"/>
      <c r="AH10" s="416"/>
      <c r="AI10" s="416"/>
      <c r="AJ10" s="416"/>
      <c r="AK10" s="416"/>
      <c r="AL10" s="416"/>
      <c r="AM10" s="416"/>
      <c r="AN10" s="416"/>
      <c r="AO10" s="416"/>
      <c r="AP10" s="416"/>
      <c r="AQ10" s="416"/>
      <c r="AR10" s="416"/>
      <c r="AS10" s="416"/>
      <c r="AT10" s="416"/>
      <c r="AU10" s="414"/>
      <c r="AV10" s="257"/>
      <c r="AW10" s="523"/>
      <c r="AX10" s="454"/>
      <c r="AY10" s="454"/>
      <c r="AZ10" s="454"/>
      <c r="BA10" s="454"/>
      <c r="BB10" s="454"/>
      <c r="BC10" s="257"/>
      <c r="BD10" s="257" t="s">
        <v>2611</v>
      </c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57"/>
      <c r="BT10" s="257"/>
      <c r="BU10" s="257"/>
      <c r="BV10" s="257"/>
      <c r="BW10" s="257"/>
      <c r="BX10" s="257"/>
      <c r="BY10" s="257"/>
      <c r="BZ10" s="257"/>
      <c r="CA10" s="257"/>
      <c r="CB10" s="257"/>
      <c r="CC10" s="257"/>
      <c r="CD10" s="257"/>
      <c r="CE10" s="257"/>
      <c r="CF10" s="323"/>
      <c r="CG10" s="323"/>
      <c r="CH10" s="323"/>
      <c r="CI10" s="323"/>
      <c r="CJ10" s="323"/>
      <c r="CK10" s="323"/>
      <c r="CL10" s="410"/>
    </row>
    <row r="11" spans="1:90" ht="20.25" customHeight="1">
      <c r="A11" s="544"/>
      <c r="B11" s="544"/>
      <c r="C11" s="544"/>
      <c r="D11" s="199"/>
      <c r="E11" s="199"/>
      <c r="F11" s="418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417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199"/>
      <c r="AU11" s="414"/>
      <c r="AV11" s="257"/>
      <c r="AW11" s="523"/>
      <c r="AX11" s="454"/>
      <c r="AY11" s="454"/>
      <c r="AZ11" s="454"/>
      <c r="BA11" s="454"/>
      <c r="BB11" s="454"/>
      <c r="BC11" s="257"/>
      <c r="BD11" s="257"/>
      <c r="BE11" s="257"/>
      <c r="BF11" s="257"/>
      <c r="BG11" s="257"/>
      <c r="BH11" s="257"/>
      <c r="BI11" s="257"/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/>
      <c r="BW11" s="257"/>
      <c r="BX11" s="257"/>
      <c r="BY11" s="257"/>
      <c r="BZ11" s="257"/>
      <c r="CA11" s="257"/>
      <c r="CB11" s="257"/>
      <c r="CC11" s="257"/>
      <c r="CD11" s="257"/>
      <c r="CE11" s="257"/>
      <c r="CF11" s="323"/>
      <c r="CG11" s="323"/>
      <c r="CH11" s="323"/>
      <c r="CI11" s="323"/>
      <c r="CJ11" s="323"/>
      <c r="CK11" s="323"/>
      <c r="CL11" s="410"/>
    </row>
    <row r="12" spans="1:90" ht="20.25" customHeight="1">
      <c r="A12" s="544"/>
      <c r="B12" s="544"/>
      <c r="C12" s="544"/>
      <c r="D12" s="452"/>
      <c r="E12" s="1476"/>
      <c r="F12" s="1477"/>
      <c r="G12" s="1477"/>
      <c r="H12" s="1477"/>
      <c r="I12" s="1477"/>
      <c r="J12" s="1477"/>
      <c r="K12" s="1477"/>
      <c r="L12" s="1477"/>
      <c r="M12" s="1477"/>
      <c r="N12" s="1477"/>
      <c r="O12" s="1477"/>
      <c r="P12" s="1477"/>
      <c r="Q12" s="1477"/>
      <c r="R12" s="1477"/>
      <c r="S12" s="1477"/>
      <c r="T12" s="1477"/>
      <c r="U12" s="1477"/>
      <c r="V12" s="1478"/>
      <c r="W12" s="199"/>
      <c r="X12" s="199"/>
      <c r="Y12" s="417"/>
      <c r="Z12" s="1482"/>
      <c r="AA12" s="1483"/>
      <c r="AB12" s="1483"/>
      <c r="AC12" s="1483"/>
      <c r="AD12" s="1483"/>
      <c r="AE12" s="1483"/>
      <c r="AF12" s="1483"/>
      <c r="AG12" s="1483"/>
      <c r="AH12" s="1483"/>
      <c r="AI12" s="1483"/>
      <c r="AJ12" s="1483"/>
      <c r="AK12" s="1483"/>
      <c r="AL12" s="1483"/>
      <c r="AM12" s="1483"/>
      <c r="AN12" s="1483"/>
      <c r="AO12" s="1483"/>
      <c r="AP12" s="1483"/>
      <c r="AQ12" s="1484"/>
      <c r="AR12" s="550"/>
      <c r="AS12" s="550"/>
      <c r="AT12" s="199"/>
      <c r="AU12" s="414"/>
      <c r="AV12" s="257"/>
      <c r="AW12" s="523"/>
      <c r="AX12" s="454"/>
      <c r="AY12" s="454"/>
      <c r="AZ12" s="454"/>
      <c r="BA12" s="454"/>
      <c r="BB12" s="454"/>
      <c r="BC12" s="257"/>
      <c r="BD12" s="257" t="s">
        <v>3032</v>
      </c>
      <c r="BE12" s="257"/>
      <c r="BF12" s="257"/>
      <c r="BG12" s="257"/>
      <c r="BH12" s="257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257"/>
      <c r="CD12" s="257"/>
      <c r="CE12" s="257"/>
      <c r="CF12" s="323"/>
      <c r="CG12" s="323"/>
      <c r="CH12" s="323"/>
      <c r="CI12" s="323"/>
      <c r="CJ12" s="323"/>
      <c r="CK12" s="323"/>
      <c r="CL12" s="410"/>
    </row>
    <row r="13" spans="1:90" ht="20.25" customHeight="1">
      <c r="A13" s="544"/>
      <c r="B13" s="544"/>
      <c r="C13" s="544"/>
      <c r="D13" s="453"/>
      <c r="E13" s="1479"/>
      <c r="F13" s="1480"/>
      <c r="G13" s="1480"/>
      <c r="H13" s="1480"/>
      <c r="I13" s="1480"/>
      <c r="J13" s="1480"/>
      <c r="K13" s="1480"/>
      <c r="L13" s="1480"/>
      <c r="M13" s="1480"/>
      <c r="N13" s="1480"/>
      <c r="O13" s="1480"/>
      <c r="P13" s="1480"/>
      <c r="Q13" s="1480"/>
      <c r="R13" s="1480"/>
      <c r="S13" s="1480"/>
      <c r="T13" s="1480"/>
      <c r="U13" s="1480"/>
      <c r="V13" s="1481"/>
      <c r="W13" s="199"/>
      <c r="X13" s="199"/>
      <c r="Y13" s="417"/>
      <c r="Z13" s="1485"/>
      <c r="AA13" s="1486"/>
      <c r="AB13" s="1486"/>
      <c r="AC13" s="1486"/>
      <c r="AD13" s="1486"/>
      <c r="AE13" s="1486"/>
      <c r="AF13" s="1486"/>
      <c r="AG13" s="1486"/>
      <c r="AH13" s="1486"/>
      <c r="AI13" s="1486"/>
      <c r="AJ13" s="1486"/>
      <c r="AK13" s="1486"/>
      <c r="AL13" s="1486"/>
      <c r="AM13" s="1486"/>
      <c r="AN13" s="1486"/>
      <c r="AO13" s="1486"/>
      <c r="AP13" s="1486"/>
      <c r="AQ13" s="1487"/>
      <c r="AR13" s="550"/>
      <c r="AS13" s="550"/>
      <c r="AT13" s="199"/>
      <c r="AU13" s="414"/>
      <c r="AV13" s="257"/>
      <c r="AW13" s="523"/>
      <c r="AX13" s="454"/>
      <c r="AY13" s="454"/>
      <c r="AZ13" s="454"/>
      <c r="BA13" s="454"/>
      <c r="BB13" s="454"/>
      <c r="BC13" s="257"/>
      <c r="BD13" s="257" t="s">
        <v>2612</v>
      </c>
      <c r="BE13" s="257"/>
      <c r="BF13" s="257"/>
      <c r="BG13" s="257"/>
      <c r="BH13" s="257"/>
      <c r="BI13" s="257"/>
      <c r="BJ13" s="257"/>
      <c r="BK13" s="257"/>
      <c r="BL13" s="257"/>
      <c r="BM13" s="257"/>
      <c r="BN13" s="257"/>
      <c r="BO13" s="257"/>
      <c r="BP13" s="257"/>
      <c r="BQ13" s="257"/>
      <c r="BR13" s="257"/>
      <c r="BS13" s="257"/>
      <c r="BT13" s="257"/>
      <c r="BU13" s="257"/>
      <c r="BV13" s="257"/>
      <c r="BW13" s="257"/>
      <c r="BX13" s="257"/>
      <c r="BY13" s="257"/>
      <c r="BZ13" s="257"/>
      <c r="CA13" s="257"/>
      <c r="CB13" s="257"/>
      <c r="CC13" s="257"/>
      <c r="CD13" s="257"/>
      <c r="CE13" s="257"/>
      <c r="CF13" s="323"/>
      <c r="CG13" s="323"/>
      <c r="CH13" s="323"/>
      <c r="CI13" s="323"/>
      <c r="CJ13" s="323"/>
      <c r="CK13" s="323"/>
      <c r="CL13" s="410"/>
    </row>
    <row r="14" spans="1:90" ht="20.25" customHeight="1">
      <c r="A14" s="544"/>
      <c r="B14" s="544"/>
      <c r="C14" s="544"/>
      <c r="D14" s="199"/>
      <c r="Q14" s="288" t="s">
        <v>2894</v>
      </c>
      <c r="W14" s="199"/>
      <c r="X14" s="199"/>
      <c r="Y14" s="417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1" t="s">
        <v>2894</v>
      </c>
      <c r="AM14" s="550"/>
      <c r="AN14" s="550"/>
      <c r="AO14" s="550"/>
      <c r="AP14" s="550"/>
      <c r="AQ14" s="550"/>
      <c r="AR14" s="550"/>
      <c r="AS14" s="550"/>
      <c r="AT14" s="199"/>
      <c r="AU14" s="414"/>
      <c r="AV14" s="257"/>
      <c r="AW14" s="523"/>
      <c r="AX14" s="454"/>
      <c r="AY14" s="454"/>
      <c r="AZ14" s="454"/>
      <c r="BA14" s="454"/>
      <c r="BB14" s="454"/>
      <c r="BC14" s="257"/>
      <c r="BD14" s="257"/>
      <c r="BE14" s="257"/>
      <c r="BF14" s="257"/>
      <c r="BG14" s="257"/>
      <c r="BH14" s="257"/>
      <c r="BI14" s="257"/>
      <c r="BJ14" s="257"/>
      <c r="BK14" s="257"/>
      <c r="BL14" s="257"/>
      <c r="BM14" s="257"/>
      <c r="BN14" s="257"/>
      <c r="BO14" s="257"/>
      <c r="BP14" s="257"/>
      <c r="BQ14" s="257"/>
      <c r="BR14" s="257"/>
      <c r="BS14" s="257"/>
      <c r="BT14" s="257"/>
      <c r="BU14" s="257"/>
      <c r="BV14" s="257"/>
      <c r="BW14" s="257"/>
      <c r="BX14" s="257"/>
      <c r="BY14" s="257"/>
      <c r="BZ14" s="257"/>
      <c r="CA14" s="257"/>
      <c r="CB14" s="257"/>
      <c r="CC14" s="257"/>
      <c r="CD14" s="257"/>
      <c r="CE14" s="257"/>
      <c r="CF14" s="323"/>
      <c r="CG14" s="323"/>
      <c r="CH14" s="323"/>
      <c r="CI14" s="323"/>
      <c r="CJ14" s="323"/>
      <c r="CK14" s="323"/>
      <c r="CL14" s="410"/>
    </row>
    <row r="15" spans="1:90" ht="20.25" customHeight="1">
      <c r="A15" s="544"/>
      <c r="B15" s="544"/>
      <c r="C15" s="544"/>
      <c r="D15" s="522"/>
      <c r="E15" s="1498" t="s">
        <v>3010</v>
      </c>
      <c r="G15" s="1499" t="s">
        <v>3013</v>
      </c>
      <c r="H15" s="1499"/>
      <c r="I15" s="1499"/>
      <c r="J15" s="1499"/>
      <c r="K15" s="1499"/>
      <c r="L15" s="1499"/>
      <c r="M15" s="1499"/>
      <c r="N15" s="1499"/>
      <c r="O15" s="1499"/>
      <c r="W15" s="199"/>
      <c r="X15" s="199"/>
      <c r="Y15" s="417"/>
      <c r="Z15" s="1500" t="s">
        <v>3010</v>
      </c>
      <c r="AA15" s="550"/>
      <c r="AB15" s="1496" t="str">
        <f>IF(Z12="","",IF(Z12=BD26,BM26,BM27))</f>
        <v/>
      </c>
      <c r="AC15" s="1496"/>
      <c r="AD15" s="1496"/>
      <c r="AE15" s="1496"/>
      <c r="AF15" s="1496"/>
      <c r="AG15" s="1496"/>
      <c r="AH15" s="1496"/>
      <c r="AI15" s="1496"/>
      <c r="AJ15" s="1496"/>
      <c r="AK15" s="550"/>
      <c r="AL15" s="550"/>
      <c r="AM15" s="550"/>
      <c r="AN15" s="550"/>
      <c r="AO15" s="550"/>
      <c r="AP15" s="550"/>
      <c r="AQ15" s="550"/>
      <c r="AR15" s="550"/>
      <c r="AS15" s="550"/>
      <c r="AT15" s="199"/>
      <c r="AU15" s="414" t="s">
        <v>2896</v>
      </c>
      <c r="AV15" s="257"/>
      <c r="AW15" s="523" t="s">
        <v>2613</v>
      </c>
      <c r="AX15" s="569"/>
      <c r="AY15" s="569"/>
      <c r="AZ15" s="569"/>
      <c r="BA15" s="569"/>
      <c r="BB15" s="569"/>
      <c r="BC15" s="257"/>
      <c r="BD15" s="257" t="s">
        <v>2614</v>
      </c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257"/>
      <c r="CE15" s="257"/>
      <c r="CF15" s="323"/>
      <c r="CG15" s="323"/>
      <c r="CH15" s="323"/>
      <c r="CI15" s="323"/>
      <c r="CJ15" s="323"/>
      <c r="CK15" s="323"/>
      <c r="CL15" s="410"/>
    </row>
    <row r="16" spans="1:90" ht="20.25" customHeight="1">
      <c r="A16" s="544"/>
      <c r="B16" s="544"/>
      <c r="C16" s="544"/>
      <c r="D16" s="522"/>
      <c r="E16" s="1498"/>
      <c r="G16" s="1499"/>
      <c r="H16" s="1499"/>
      <c r="I16" s="1499"/>
      <c r="J16" s="1499"/>
      <c r="K16" s="1499"/>
      <c r="L16" s="1499"/>
      <c r="M16" s="1499"/>
      <c r="N16" s="1499"/>
      <c r="O16" s="1499"/>
      <c r="W16" s="199"/>
      <c r="X16" s="199"/>
      <c r="Y16" s="417"/>
      <c r="Z16" s="1500"/>
      <c r="AA16" s="550"/>
      <c r="AB16" s="1496"/>
      <c r="AC16" s="1496"/>
      <c r="AD16" s="1496"/>
      <c r="AE16" s="1496"/>
      <c r="AF16" s="1496"/>
      <c r="AG16" s="1496"/>
      <c r="AH16" s="1496"/>
      <c r="AI16" s="1496"/>
      <c r="AJ16" s="1496"/>
      <c r="AK16" s="550"/>
      <c r="AL16" s="550"/>
      <c r="AM16" s="550"/>
      <c r="AN16" s="550"/>
      <c r="AO16" s="550"/>
      <c r="AP16" s="550"/>
      <c r="AQ16" s="550"/>
      <c r="AR16" s="550"/>
      <c r="AS16" s="550"/>
      <c r="AT16" s="199"/>
      <c r="AU16" s="414"/>
      <c r="AV16" s="257"/>
      <c r="AW16" s="523"/>
      <c r="AX16" s="454"/>
      <c r="AY16" s="454"/>
      <c r="AZ16" s="454"/>
      <c r="BA16" s="454"/>
      <c r="BB16" s="454"/>
      <c r="BC16" s="257"/>
      <c r="BD16" s="257" t="s">
        <v>2615</v>
      </c>
      <c r="BE16" s="257"/>
      <c r="BF16" s="257"/>
      <c r="BG16" s="257"/>
      <c r="BH16" s="257"/>
      <c r="BI16" s="257"/>
      <c r="BJ16" s="257"/>
      <c r="BK16" s="257"/>
      <c r="BL16" s="257"/>
      <c r="BM16" s="257"/>
      <c r="BN16" s="257"/>
      <c r="BO16" s="257"/>
      <c r="BP16" s="257"/>
      <c r="BQ16" s="257"/>
      <c r="BR16" s="257"/>
      <c r="BS16" s="257"/>
      <c r="BT16" s="257"/>
      <c r="BU16" s="257"/>
      <c r="BV16" s="257"/>
      <c r="BW16" s="257"/>
      <c r="BX16" s="257"/>
      <c r="BY16" s="257"/>
      <c r="BZ16" s="257"/>
      <c r="CA16" s="257"/>
      <c r="CB16" s="257"/>
      <c r="CC16" s="257"/>
      <c r="CD16" s="257"/>
      <c r="CE16" s="257"/>
      <c r="CF16" s="323"/>
      <c r="CG16" s="323"/>
      <c r="CH16" s="323"/>
      <c r="CI16" s="323"/>
      <c r="CJ16" s="323"/>
      <c r="CK16" s="323"/>
      <c r="CL16" s="410"/>
    </row>
    <row r="17" spans="1:90" ht="20.25" customHeight="1">
      <c r="A17" s="544"/>
      <c r="B17" s="544"/>
      <c r="C17" s="544"/>
      <c r="D17" s="522"/>
      <c r="X17" s="199"/>
      <c r="Y17" s="417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199"/>
      <c r="AU17" s="414"/>
      <c r="AV17" s="257"/>
      <c r="AW17" s="523"/>
      <c r="AX17" s="454"/>
      <c r="AY17" s="454"/>
      <c r="AZ17" s="454"/>
      <c r="BA17" s="454"/>
      <c r="BB17" s="454"/>
      <c r="BC17" s="257"/>
      <c r="BD17" s="257"/>
      <c r="BE17" s="257"/>
      <c r="BF17" s="415" t="s">
        <v>2616</v>
      </c>
      <c r="BG17" s="257"/>
      <c r="BH17" s="257"/>
      <c r="BI17" s="257"/>
      <c r="BJ17" s="257"/>
      <c r="BK17" s="257"/>
      <c r="BL17" s="257"/>
      <c r="BM17" s="257"/>
      <c r="BN17" s="257"/>
      <c r="BO17" s="257"/>
      <c r="BP17" s="257"/>
      <c r="BQ17" s="257"/>
      <c r="BR17" s="257"/>
      <c r="BS17" s="257"/>
      <c r="BT17" s="257"/>
      <c r="BU17" s="257"/>
      <c r="BV17" s="257"/>
      <c r="BW17" s="257"/>
      <c r="BX17" s="257"/>
      <c r="BY17" s="257"/>
      <c r="BZ17" s="257"/>
      <c r="CA17" s="257"/>
      <c r="CB17" s="257"/>
      <c r="CC17" s="257"/>
      <c r="CD17" s="257"/>
      <c r="CE17" s="257"/>
      <c r="CF17" s="323"/>
      <c r="CG17" s="323"/>
      <c r="CH17" s="323"/>
      <c r="CI17" s="323"/>
      <c r="CJ17" s="323"/>
      <c r="CK17" s="323"/>
      <c r="CL17" s="410"/>
    </row>
    <row r="18" spans="1:90" ht="20.25" customHeight="1">
      <c r="A18" s="544"/>
      <c r="B18" s="544"/>
      <c r="C18" s="544"/>
      <c r="D18" s="522"/>
      <c r="E18" s="1501" t="s">
        <v>3011</v>
      </c>
      <c r="F18" s="1502"/>
      <c r="G18" s="1502"/>
      <c r="H18" s="1502"/>
      <c r="I18" s="1502"/>
      <c r="J18" s="1502"/>
      <c r="K18" s="1502"/>
      <c r="L18" s="1502"/>
      <c r="M18" s="1502"/>
      <c r="N18" s="1502"/>
      <c r="O18" s="1502"/>
      <c r="P18" s="1502"/>
      <c r="Q18" s="1502"/>
      <c r="R18" s="1502"/>
      <c r="S18" s="1502"/>
      <c r="T18" s="1502"/>
      <c r="U18" s="1502"/>
      <c r="V18" s="1502"/>
      <c r="W18" s="1502"/>
      <c r="X18" s="199"/>
      <c r="Y18" s="417"/>
      <c r="Z18" s="1503" t="s">
        <v>3012</v>
      </c>
      <c r="AA18" s="1504"/>
      <c r="AB18" s="1504"/>
      <c r="AC18" s="1504"/>
      <c r="AD18" s="1504"/>
      <c r="AE18" s="1504"/>
      <c r="AF18" s="1504"/>
      <c r="AG18" s="1504"/>
      <c r="AH18" s="1504"/>
      <c r="AI18" s="1504"/>
      <c r="AJ18" s="1504"/>
      <c r="AK18" s="1504"/>
      <c r="AL18" s="1504"/>
      <c r="AM18" s="1504"/>
      <c r="AN18" s="1504"/>
      <c r="AO18" s="1504"/>
      <c r="AP18" s="1504"/>
      <c r="AQ18" s="1504"/>
      <c r="AR18" s="1504"/>
      <c r="AS18" s="550"/>
      <c r="AT18" s="199"/>
      <c r="AU18" s="414"/>
      <c r="AV18" s="257"/>
      <c r="AW18" s="523"/>
      <c r="AX18" s="454"/>
      <c r="AY18" s="454"/>
      <c r="AZ18" s="454"/>
      <c r="BA18" s="454"/>
      <c r="BB18" s="454"/>
      <c r="BC18" s="257"/>
      <c r="BD18" s="257"/>
      <c r="BE18" s="257"/>
      <c r="BF18" s="257" t="s">
        <v>2617</v>
      </c>
      <c r="BG18" s="257"/>
      <c r="BH18" s="257"/>
      <c r="BI18" s="257"/>
      <c r="BJ18" s="257"/>
      <c r="BK18" s="257"/>
      <c r="BL18" s="257"/>
      <c r="BM18" s="257"/>
      <c r="BN18" s="257"/>
      <c r="BO18" s="257"/>
      <c r="BP18" s="257"/>
      <c r="BQ18" s="257"/>
      <c r="BR18" s="257"/>
      <c r="BS18" s="257"/>
      <c r="BT18" s="257"/>
      <c r="BU18" s="257"/>
      <c r="BV18" s="257"/>
      <c r="BW18" s="257"/>
      <c r="BX18" s="257"/>
      <c r="BY18" s="257"/>
      <c r="BZ18" s="257"/>
      <c r="CA18" s="257"/>
      <c r="CB18" s="257"/>
      <c r="CC18" s="257"/>
      <c r="CD18" s="257"/>
      <c r="CE18" s="257"/>
      <c r="CF18" s="323"/>
      <c r="CG18" s="323"/>
      <c r="CH18" s="323"/>
      <c r="CI18" s="323"/>
      <c r="CJ18" s="323"/>
      <c r="CK18" s="323"/>
      <c r="CL18" s="410"/>
    </row>
    <row r="19" spans="1:90" ht="20.25" customHeight="1">
      <c r="A19" s="544"/>
      <c r="B19" s="544"/>
      <c r="C19" s="544"/>
      <c r="D19" s="522"/>
      <c r="E19" s="1502"/>
      <c r="F19" s="1502"/>
      <c r="G19" s="1502"/>
      <c r="H19" s="1502"/>
      <c r="I19" s="1502"/>
      <c r="J19" s="1502"/>
      <c r="K19" s="1502"/>
      <c r="L19" s="1502"/>
      <c r="M19" s="1502"/>
      <c r="N19" s="1502"/>
      <c r="O19" s="1502"/>
      <c r="P19" s="1502"/>
      <c r="Q19" s="1502"/>
      <c r="R19" s="1502"/>
      <c r="S19" s="1502"/>
      <c r="T19" s="1502"/>
      <c r="U19" s="1502"/>
      <c r="V19" s="1502"/>
      <c r="W19" s="1502"/>
      <c r="X19" s="199"/>
      <c r="Y19" s="417"/>
      <c r="Z19" s="1504"/>
      <c r="AA19" s="1504"/>
      <c r="AB19" s="1504"/>
      <c r="AC19" s="1504"/>
      <c r="AD19" s="1504"/>
      <c r="AE19" s="1504"/>
      <c r="AF19" s="1504"/>
      <c r="AG19" s="1504"/>
      <c r="AH19" s="1504"/>
      <c r="AI19" s="1504"/>
      <c r="AJ19" s="1504"/>
      <c r="AK19" s="1504"/>
      <c r="AL19" s="1504"/>
      <c r="AM19" s="1504"/>
      <c r="AN19" s="1504"/>
      <c r="AO19" s="1504"/>
      <c r="AP19" s="1504"/>
      <c r="AQ19" s="1504"/>
      <c r="AR19" s="1504"/>
      <c r="AS19" s="550"/>
      <c r="AT19" s="199"/>
      <c r="AU19" s="414"/>
      <c r="AV19" s="257"/>
      <c r="AW19" s="523"/>
      <c r="AX19" s="454"/>
      <c r="AY19" s="454"/>
      <c r="AZ19" s="454"/>
      <c r="BA19" s="454"/>
      <c r="BB19" s="454"/>
      <c r="BC19" s="257"/>
      <c r="BD19" s="257" t="s">
        <v>2098</v>
      </c>
      <c r="BE19" s="257"/>
      <c r="BF19" s="257" t="s">
        <v>2618</v>
      </c>
      <c r="BG19" s="257"/>
      <c r="BH19" s="257"/>
      <c r="BI19" s="257"/>
      <c r="BJ19" s="257"/>
      <c r="BK19" s="257"/>
      <c r="BL19" s="257"/>
      <c r="BM19" s="257"/>
      <c r="BN19" s="257"/>
      <c r="BO19" s="257"/>
      <c r="BP19" s="257"/>
      <c r="BQ19" s="257"/>
      <c r="BR19" s="257"/>
      <c r="BS19" s="257"/>
      <c r="BT19" s="257"/>
      <c r="BU19" s="257"/>
      <c r="BV19" s="257"/>
      <c r="BW19" s="257"/>
      <c r="BX19" s="257"/>
      <c r="BY19" s="257"/>
      <c r="BZ19" s="257"/>
      <c r="CA19" s="257"/>
      <c r="CB19" s="257"/>
      <c r="CC19" s="257"/>
      <c r="CD19" s="257"/>
      <c r="CE19" s="257"/>
      <c r="CF19" s="323"/>
      <c r="CG19" s="323"/>
      <c r="CH19" s="323"/>
      <c r="CI19" s="323"/>
      <c r="CJ19" s="323"/>
      <c r="CK19" s="323"/>
      <c r="CL19" s="410"/>
    </row>
    <row r="20" spans="1:90" ht="20.25" customHeight="1">
      <c r="A20" s="544"/>
      <c r="B20" s="544"/>
      <c r="C20" s="544"/>
      <c r="D20" s="522"/>
      <c r="X20" s="199"/>
      <c r="Y20" s="417"/>
      <c r="Z20" s="550"/>
      <c r="AA20" s="550"/>
      <c r="AB20" s="550"/>
      <c r="AC20" s="550"/>
      <c r="AD20" s="550"/>
      <c r="AE20" s="550"/>
      <c r="AF20" s="550"/>
      <c r="AG20" s="550"/>
      <c r="AH20" s="550"/>
      <c r="AI20" s="550"/>
      <c r="AJ20" s="550"/>
      <c r="AK20" s="550"/>
      <c r="AL20" s="550"/>
      <c r="AM20" s="550"/>
      <c r="AN20" s="550"/>
      <c r="AO20" s="550"/>
      <c r="AP20" s="550"/>
      <c r="AQ20" s="550"/>
      <c r="AR20" s="550"/>
      <c r="AS20" s="550"/>
      <c r="AT20" s="199"/>
      <c r="AU20" s="414"/>
      <c r="AV20" s="257"/>
      <c r="AW20" s="523"/>
      <c r="AX20" s="454"/>
      <c r="AY20" s="454"/>
      <c r="AZ20" s="454"/>
      <c r="BA20" s="454"/>
      <c r="BB20" s="454"/>
      <c r="BC20" s="257"/>
      <c r="BD20" s="257"/>
      <c r="BE20" s="257"/>
      <c r="BF20" s="257" t="s">
        <v>2619</v>
      </c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7"/>
      <c r="BV20" s="257"/>
      <c r="BW20" s="257"/>
      <c r="BX20" s="257"/>
      <c r="BY20" s="257"/>
      <c r="BZ20" s="257"/>
      <c r="CA20" s="257"/>
      <c r="CB20" s="257"/>
      <c r="CC20" s="257"/>
      <c r="CD20" s="257"/>
      <c r="CE20" s="257"/>
      <c r="CF20" s="323"/>
      <c r="CG20" s="323"/>
      <c r="CH20" s="323"/>
      <c r="CI20" s="323"/>
      <c r="CJ20" s="323"/>
      <c r="CK20" s="323"/>
      <c r="CL20" s="410"/>
    </row>
    <row r="21" spans="1:90" ht="20.25" customHeight="1" thickBot="1">
      <c r="A21" s="544"/>
      <c r="B21" s="544"/>
      <c r="C21" s="544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R21" s="199"/>
      <c r="S21" s="199"/>
      <c r="T21" s="199"/>
      <c r="U21" s="199"/>
      <c r="V21" s="199"/>
      <c r="W21" s="199"/>
      <c r="X21" s="199"/>
      <c r="Y21" s="417"/>
      <c r="Z21" s="552"/>
      <c r="AA21" s="552"/>
      <c r="AB21" s="552"/>
      <c r="AC21" s="552"/>
      <c r="AD21" s="552"/>
      <c r="AE21" s="552"/>
      <c r="AF21" s="552"/>
      <c r="AG21" s="552"/>
      <c r="AH21" s="552"/>
      <c r="AI21" s="552"/>
      <c r="AJ21" s="552"/>
      <c r="AK21" s="552"/>
      <c r="AL21" s="552"/>
      <c r="AM21" s="552"/>
      <c r="AN21" s="553"/>
      <c r="AO21" s="554"/>
      <c r="AP21" s="554"/>
      <c r="AQ21" s="552"/>
      <c r="AR21" s="552"/>
      <c r="AS21" s="552"/>
      <c r="AT21" s="199"/>
      <c r="AU21" s="419"/>
      <c r="AV21" s="420"/>
      <c r="AW21" s="455"/>
      <c r="AX21" s="456"/>
      <c r="AY21" s="456"/>
      <c r="AZ21" s="456"/>
      <c r="BA21" s="456"/>
      <c r="BB21" s="456"/>
      <c r="BC21" s="420"/>
      <c r="BD21" s="420"/>
      <c r="BE21" s="420"/>
      <c r="BF21" s="421" t="s">
        <v>2620</v>
      </c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393"/>
      <c r="CG21" s="393"/>
      <c r="CH21" s="393"/>
      <c r="CI21" s="393"/>
      <c r="CJ21" s="393"/>
      <c r="CK21" s="393"/>
      <c r="CL21" s="411"/>
    </row>
    <row r="22" spans="1:90" ht="20.25" customHeight="1">
      <c r="A22" s="544"/>
      <c r="B22" s="544"/>
      <c r="C22" s="544"/>
      <c r="D22" s="199"/>
      <c r="X22" s="199"/>
      <c r="Y22" s="417"/>
      <c r="Z22" s="552"/>
      <c r="AA22" s="552"/>
      <c r="AB22" s="570"/>
      <c r="AC22" s="570"/>
      <c r="AD22" s="570"/>
      <c r="AE22" s="570"/>
      <c r="AF22" s="570"/>
      <c r="AG22" s="570"/>
      <c r="AH22" s="570"/>
      <c r="AI22" s="570"/>
      <c r="AJ22" s="570"/>
      <c r="AK22" s="570"/>
      <c r="AL22" s="570"/>
      <c r="AM22" s="570"/>
      <c r="AN22" s="570"/>
      <c r="AO22" s="570"/>
      <c r="AP22" s="570"/>
      <c r="AQ22" s="570"/>
      <c r="AR22" s="570"/>
      <c r="AS22" s="570"/>
      <c r="AT22" s="199"/>
      <c r="BD22" s="536" t="s">
        <v>3022</v>
      </c>
      <c r="BE22" s="537"/>
      <c r="BF22" s="537"/>
      <c r="BG22" s="537"/>
      <c r="BH22" s="537"/>
      <c r="BI22" s="537"/>
      <c r="BJ22" s="537"/>
      <c r="BK22" s="537"/>
      <c r="BL22" s="537"/>
      <c r="BM22" s="537"/>
      <c r="BN22" s="537"/>
      <c r="BO22" s="537"/>
      <c r="BP22" s="537"/>
      <c r="BQ22" s="537"/>
      <c r="BR22" s="537"/>
      <c r="BS22" s="537"/>
      <c r="BT22" s="537"/>
      <c r="BU22" s="537"/>
      <c r="BV22" s="259"/>
      <c r="BW22" s="259"/>
      <c r="BX22" s="259"/>
    </row>
    <row r="23" spans="1:90" ht="20.25" customHeight="1">
      <c r="A23" s="544"/>
      <c r="B23" s="544"/>
      <c r="C23" s="544"/>
      <c r="D23" s="199"/>
      <c r="X23" s="199"/>
      <c r="Y23" s="417"/>
      <c r="Z23" s="552"/>
      <c r="AA23" s="570"/>
      <c r="AB23" s="570"/>
      <c r="AC23" s="570"/>
      <c r="AD23" s="570"/>
      <c r="AE23" s="570"/>
      <c r="AF23" s="570"/>
      <c r="AG23" s="570"/>
      <c r="AH23" s="570"/>
      <c r="AI23" s="570"/>
      <c r="AJ23" s="570"/>
      <c r="AK23" s="570"/>
      <c r="AL23" s="570"/>
      <c r="AM23" s="570"/>
      <c r="AN23" s="570"/>
      <c r="AO23" s="570"/>
      <c r="AP23" s="570"/>
      <c r="AQ23" s="570"/>
      <c r="AR23" s="570"/>
      <c r="AS23" s="570"/>
      <c r="AT23" s="199"/>
      <c r="BD23" s="536" t="s">
        <v>2528</v>
      </c>
      <c r="BE23" s="537"/>
      <c r="BF23" s="537"/>
      <c r="BG23" s="537"/>
      <c r="BH23" s="537"/>
      <c r="BI23" s="537"/>
      <c r="BJ23" s="537"/>
      <c r="BK23" s="537"/>
      <c r="BL23" s="537"/>
      <c r="BM23" s="537"/>
      <c r="BN23" s="537"/>
      <c r="BO23" s="537"/>
      <c r="BP23" s="537"/>
      <c r="BQ23" s="537"/>
      <c r="BR23" s="537" t="s">
        <v>3109</v>
      </c>
      <c r="BS23" s="537"/>
      <c r="BT23" s="537"/>
      <c r="BU23" s="537"/>
      <c r="BV23" s="259"/>
      <c r="BW23" s="259"/>
      <c r="BX23" s="259"/>
    </row>
    <row r="24" spans="1:90" ht="20.25" customHeight="1">
      <c r="A24" s="544"/>
      <c r="B24" s="544"/>
      <c r="C24" s="544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417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199"/>
      <c r="BD24" s="536" t="s">
        <v>2536</v>
      </c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 t="s">
        <v>3110</v>
      </c>
      <c r="BS24" s="537"/>
      <c r="BT24" s="537"/>
      <c r="BU24" s="537"/>
      <c r="BV24" s="259"/>
      <c r="BW24" s="259"/>
      <c r="BX24" s="259"/>
    </row>
    <row r="25" spans="1:90" ht="20.25" customHeight="1">
      <c r="A25" s="544"/>
      <c r="B25" s="544"/>
      <c r="C25" s="544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417"/>
      <c r="Z25" s="550"/>
      <c r="AA25" s="550"/>
      <c r="AB25" s="550"/>
      <c r="AC25" s="550"/>
      <c r="AD25" s="550"/>
      <c r="AE25" s="550"/>
      <c r="AF25" s="550"/>
      <c r="AG25" s="550"/>
      <c r="AH25" s="550"/>
      <c r="AI25" s="550"/>
      <c r="AJ25" s="550"/>
      <c r="AK25" s="550"/>
      <c r="AL25" s="550"/>
      <c r="AM25" s="550"/>
      <c r="AN25" s="550"/>
      <c r="AO25" s="550"/>
      <c r="AP25" s="550"/>
      <c r="AQ25" s="550"/>
      <c r="AR25" s="550"/>
      <c r="AS25" s="550"/>
      <c r="AT25" s="199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 t="s">
        <v>3111</v>
      </c>
      <c r="BS25" s="537"/>
      <c r="BT25" s="537"/>
      <c r="BU25" s="537"/>
      <c r="BV25" s="259"/>
      <c r="BW25" s="259"/>
      <c r="BX25" s="259"/>
    </row>
    <row r="26" spans="1:90" ht="20.25" customHeight="1">
      <c r="A26" s="544"/>
      <c r="B26" s="544"/>
      <c r="C26" s="544"/>
      <c r="D26" s="199"/>
      <c r="E26" s="199" t="s">
        <v>5</v>
      </c>
      <c r="F26" s="257"/>
      <c r="G26" s="257"/>
      <c r="H26" s="257"/>
      <c r="I26" s="257"/>
      <c r="J26" s="257"/>
      <c r="K26" s="257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417"/>
      <c r="Z26" s="550"/>
      <c r="AA26" s="550" t="s">
        <v>5</v>
      </c>
      <c r="AB26" s="555"/>
      <c r="AC26" s="555"/>
      <c r="AD26" s="555"/>
      <c r="AE26" s="555"/>
      <c r="AF26" s="555"/>
      <c r="AG26" s="555"/>
      <c r="AH26" s="550"/>
      <c r="AI26" s="550"/>
      <c r="AJ26" s="550"/>
      <c r="AK26" s="550"/>
      <c r="AL26" s="550"/>
      <c r="AM26" s="550"/>
      <c r="AN26" s="550"/>
      <c r="AO26" s="550"/>
      <c r="AP26" s="550"/>
      <c r="AQ26" s="550"/>
      <c r="AR26" s="550"/>
      <c r="AS26" s="550"/>
      <c r="AT26" s="199"/>
      <c r="BD26" s="537" t="s">
        <v>3014</v>
      </c>
      <c r="BE26" s="537"/>
      <c r="BF26" s="537"/>
      <c r="BG26" s="537"/>
      <c r="BH26" s="537"/>
      <c r="BI26" s="537"/>
      <c r="BJ26" s="537"/>
      <c r="BK26" s="537"/>
      <c r="BL26" s="537"/>
      <c r="BM26" s="537" t="s">
        <v>3015</v>
      </c>
      <c r="BN26" s="537"/>
      <c r="BO26" s="537"/>
      <c r="BP26" s="537"/>
      <c r="BQ26" s="537"/>
      <c r="BR26" s="537"/>
      <c r="BS26" s="537"/>
      <c r="BT26" s="537"/>
      <c r="BU26" s="537"/>
      <c r="BV26" s="259"/>
      <c r="BW26" s="259"/>
      <c r="BX26" s="259"/>
    </row>
    <row r="27" spans="1:90" ht="20.25" customHeight="1">
      <c r="A27" s="544"/>
      <c r="B27" s="544"/>
      <c r="C27" s="544"/>
      <c r="D27" s="199"/>
      <c r="E27" s="199"/>
      <c r="F27" s="257"/>
      <c r="G27" s="257"/>
      <c r="H27" s="257"/>
      <c r="I27" s="257"/>
      <c r="J27" s="257"/>
      <c r="K27" s="257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417"/>
      <c r="Z27" s="550"/>
      <c r="AA27" s="550"/>
      <c r="AB27" s="555"/>
      <c r="AC27" s="555"/>
      <c r="AD27" s="555"/>
      <c r="AE27" s="555"/>
      <c r="AF27" s="555"/>
      <c r="AG27" s="555"/>
      <c r="AH27" s="550"/>
      <c r="AI27" s="550"/>
      <c r="AJ27" s="550"/>
      <c r="AK27" s="550"/>
      <c r="AL27" s="550"/>
      <c r="AM27" s="550"/>
      <c r="AN27" s="550"/>
      <c r="AO27" s="550"/>
      <c r="AP27" s="550"/>
      <c r="AQ27" s="550"/>
      <c r="AR27" s="550"/>
      <c r="AS27" s="550"/>
      <c r="AT27" s="199"/>
      <c r="BD27" s="536" t="s">
        <v>3022</v>
      </c>
      <c r="BE27" s="537"/>
      <c r="BF27" s="537"/>
      <c r="BG27" s="537"/>
      <c r="BH27" s="537"/>
      <c r="BI27" s="537"/>
      <c r="BJ27" s="537"/>
      <c r="BK27" s="537"/>
      <c r="BL27" s="537"/>
      <c r="BM27" s="537" t="s">
        <v>3016</v>
      </c>
      <c r="BN27" s="537"/>
      <c r="BO27" s="537"/>
      <c r="BP27" s="537"/>
      <c r="BQ27" s="537"/>
      <c r="BR27" s="537"/>
      <c r="BS27" s="537"/>
      <c r="BT27" s="537"/>
      <c r="BU27" s="537"/>
      <c r="BV27" s="259"/>
      <c r="BW27" s="259"/>
      <c r="BX27" s="259"/>
    </row>
    <row r="28" spans="1:90" ht="20.25" customHeight="1">
      <c r="A28" s="544"/>
      <c r="B28" s="544"/>
      <c r="C28" s="544"/>
      <c r="D28" s="199"/>
      <c r="E28" s="422" t="s">
        <v>1898</v>
      </c>
      <c r="F28" s="1494">
        <f>基本情報入力!$B$3</f>
        <v>0</v>
      </c>
      <c r="G28" s="1494"/>
      <c r="H28" s="1494"/>
      <c r="I28" s="422" t="s">
        <v>1873</v>
      </c>
      <c r="J28" s="422" t="s">
        <v>1909</v>
      </c>
      <c r="K28" s="422" t="s">
        <v>1872</v>
      </c>
      <c r="L28" s="1495">
        <f>基本情報入力!$D$3</f>
        <v>0</v>
      </c>
      <c r="M28" s="1495"/>
      <c r="N28" s="1495"/>
      <c r="O28" s="423" t="s">
        <v>1873</v>
      </c>
      <c r="P28" s="423"/>
      <c r="Q28" s="199"/>
      <c r="R28" s="199"/>
      <c r="S28" s="199"/>
      <c r="T28" s="199"/>
      <c r="U28" s="199"/>
      <c r="V28" s="199"/>
      <c r="W28" s="199"/>
      <c r="X28" s="199"/>
      <c r="Y28" s="417"/>
      <c r="Z28" s="550"/>
      <c r="AA28" s="556" t="s">
        <v>1898</v>
      </c>
      <c r="AB28" s="1496">
        <f>基本情報入力!$B$3</f>
        <v>0</v>
      </c>
      <c r="AC28" s="1496"/>
      <c r="AD28" s="1496"/>
      <c r="AE28" s="556" t="s">
        <v>1873</v>
      </c>
      <c r="AF28" s="556" t="s">
        <v>1909</v>
      </c>
      <c r="AG28" s="556" t="s">
        <v>1872</v>
      </c>
      <c r="AH28" s="1497">
        <f>基本情報入力!$D$3</f>
        <v>0</v>
      </c>
      <c r="AI28" s="1497"/>
      <c r="AJ28" s="1497"/>
      <c r="AK28" s="557" t="s">
        <v>1873</v>
      </c>
      <c r="AL28" s="550"/>
      <c r="AM28" s="550"/>
      <c r="AN28" s="550"/>
      <c r="AO28" s="550"/>
      <c r="AP28" s="550"/>
      <c r="AQ28" s="550"/>
      <c r="AR28" s="550"/>
      <c r="AS28" s="550"/>
      <c r="AT28" s="199"/>
      <c r="BD28" s="536" t="s">
        <v>2536</v>
      </c>
      <c r="BE28" s="537"/>
      <c r="BF28" s="537"/>
      <c r="BG28" s="537"/>
      <c r="BH28" s="537"/>
      <c r="BI28" s="537"/>
      <c r="BJ28" s="537"/>
      <c r="BK28" s="537"/>
      <c r="BL28" s="537"/>
      <c r="BM28" s="537" t="s">
        <v>3016</v>
      </c>
      <c r="BN28" s="537"/>
      <c r="BO28" s="537"/>
      <c r="BP28" s="537"/>
      <c r="BQ28" s="537"/>
      <c r="BR28" s="537"/>
      <c r="BS28" s="537"/>
      <c r="BT28" s="537"/>
      <c r="BU28" s="537"/>
      <c r="BV28" s="259"/>
      <c r="BW28" s="259"/>
      <c r="BX28" s="259"/>
    </row>
    <row r="29" spans="1:90" ht="20.25" customHeight="1">
      <c r="A29" s="544"/>
      <c r="B29" s="544"/>
      <c r="C29" s="544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417"/>
      <c r="Z29" s="550"/>
      <c r="AA29" s="550"/>
      <c r="AB29" s="550"/>
      <c r="AC29" s="550"/>
      <c r="AD29" s="550"/>
      <c r="AE29" s="550"/>
      <c r="AF29" s="550"/>
      <c r="AG29" s="550"/>
      <c r="AH29" s="550"/>
      <c r="AI29" s="550"/>
      <c r="AJ29" s="550"/>
      <c r="AK29" s="550"/>
      <c r="AL29" s="550"/>
      <c r="AM29" s="550"/>
      <c r="AN29" s="550"/>
      <c r="AO29" s="550"/>
      <c r="AP29" s="550"/>
      <c r="AQ29" s="550"/>
      <c r="AR29" s="550"/>
      <c r="AS29" s="550"/>
      <c r="AT29" s="199"/>
      <c r="BD29" s="537"/>
      <c r="BE29" s="537"/>
      <c r="BF29" s="537"/>
      <c r="BG29" s="537"/>
      <c r="BH29" s="537"/>
      <c r="BI29" s="537"/>
      <c r="BJ29" s="537"/>
      <c r="BK29" s="537"/>
      <c r="BL29" s="537"/>
      <c r="BM29" s="537"/>
      <c r="BN29" s="537"/>
      <c r="BO29" s="537"/>
      <c r="BP29" s="537"/>
      <c r="BQ29" s="537"/>
      <c r="BR29" s="537"/>
      <c r="BS29" s="537"/>
      <c r="BT29" s="537"/>
      <c r="BU29" s="537"/>
      <c r="BV29" s="259"/>
      <c r="BW29" s="259"/>
      <c r="BX29" s="259"/>
    </row>
    <row r="30" spans="1:90" ht="20.25" customHeight="1">
      <c r="A30" s="544"/>
      <c r="B30" s="544"/>
      <c r="C30" s="544"/>
      <c r="D30" s="199"/>
      <c r="E30" s="199" t="s">
        <v>1907</v>
      </c>
      <c r="F30" s="199"/>
      <c r="G30" s="199"/>
      <c r="H30" s="199"/>
      <c r="I30" s="263"/>
      <c r="J30" s="263" t="str">
        <f>基本情報入力!$B$5</f>
        <v/>
      </c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199"/>
      <c r="X30" s="199"/>
      <c r="Y30" s="417"/>
      <c r="Z30" s="550"/>
      <c r="AA30" s="550" t="s">
        <v>1907</v>
      </c>
      <c r="AB30" s="550"/>
      <c r="AC30" s="550"/>
      <c r="AD30" s="550"/>
      <c r="AE30" s="558"/>
      <c r="AF30" s="558" t="str">
        <f>基本情報入力!$B$5</f>
        <v/>
      </c>
      <c r="AG30" s="558"/>
      <c r="AH30" s="558"/>
      <c r="AI30" s="558"/>
      <c r="AJ30" s="558"/>
      <c r="AK30" s="558"/>
      <c r="AL30" s="558"/>
      <c r="AM30" s="558"/>
      <c r="AN30" s="558"/>
      <c r="AO30" s="558"/>
      <c r="AP30" s="558"/>
      <c r="AQ30" s="558"/>
      <c r="AR30" s="558"/>
      <c r="AS30" s="550"/>
      <c r="AT30" s="199"/>
      <c r="BD30" s="537" t="s">
        <v>3017</v>
      </c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259"/>
      <c r="BW30" s="259"/>
      <c r="BX30" s="259"/>
    </row>
    <row r="31" spans="1:90" ht="20.25" customHeight="1">
      <c r="A31" s="1505"/>
      <c r="B31" s="1506"/>
      <c r="C31" s="1506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417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199"/>
      <c r="BD31" s="537" t="s">
        <v>3018</v>
      </c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259"/>
      <c r="BW31" s="259"/>
      <c r="BX31" s="259"/>
    </row>
    <row r="32" spans="1:90" ht="20.25" customHeight="1">
      <c r="A32" s="1506"/>
      <c r="B32" s="1506"/>
      <c r="C32" s="1506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070" t="s">
        <v>13</v>
      </c>
      <c r="U32" s="1080"/>
      <c r="V32" s="199"/>
      <c r="W32" s="199"/>
      <c r="X32" s="199"/>
      <c r="Y32" s="417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1507" t="s">
        <v>13</v>
      </c>
      <c r="AQ32" s="1508"/>
      <c r="AR32" s="550"/>
      <c r="AS32" s="550"/>
      <c r="AT32" s="199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259"/>
      <c r="BW32" s="259"/>
      <c r="BX32" s="259"/>
    </row>
    <row r="33" spans="1:76" ht="20.25" customHeight="1">
      <c r="A33" s="545"/>
      <c r="B33" s="545"/>
      <c r="C33" s="545"/>
      <c r="D33" s="199"/>
      <c r="E33" s="199" t="s">
        <v>2579</v>
      </c>
      <c r="F33" s="199"/>
      <c r="G33" s="199"/>
      <c r="H33" s="199"/>
      <c r="I33" s="263"/>
      <c r="J33" s="1373">
        <f>基本情報入力!$B$9</f>
        <v>0</v>
      </c>
      <c r="K33" s="1373"/>
      <c r="L33" s="1373"/>
      <c r="M33" s="1373"/>
      <c r="N33" s="1373"/>
      <c r="O33" s="1373"/>
      <c r="P33" s="1373"/>
      <c r="Q33" s="1373"/>
      <c r="R33" s="263"/>
      <c r="S33" s="263"/>
      <c r="T33" s="910"/>
      <c r="U33" s="910"/>
      <c r="V33" s="263"/>
      <c r="W33" s="199"/>
      <c r="X33" s="199"/>
      <c r="Y33" s="417"/>
      <c r="Z33" s="550"/>
      <c r="AA33" s="550" t="s">
        <v>2579</v>
      </c>
      <c r="AB33" s="550"/>
      <c r="AC33" s="550"/>
      <c r="AD33" s="550"/>
      <c r="AE33" s="558"/>
      <c r="AF33" s="1510">
        <f>基本情報入力!$B$9</f>
        <v>0</v>
      </c>
      <c r="AG33" s="1510"/>
      <c r="AH33" s="1510"/>
      <c r="AI33" s="1510"/>
      <c r="AJ33" s="1510"/>
      <c r="AK33" s="1510"/>
      <c r="AL33" s="1510"/>
      <c r="AM33" s="1510"/>
      <c r="AN33" s="558"/>
      <c r="AO33" s="558"/>
      <c r="AP33" s="1509"/>
      <c r="AQ33" s="1509"/>
      <c r="AR33" s="558"/>
      <c r="AS33" s="550"/>
      <c r="AT33" s="199"/>
      <c r="BD33" s="537" t="s">
        <v>3023</v>
      </c>
      <c r="BE33" s="537"/>
      <c r="BF33" s="537"/>
      <c r="BG33" s="537" t="s">
        <v>3027</v>
      </c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259"/>
      <c r="BW33" s="259"/>
      <c r="BX33" s="259"/>
    </row>
    <row r="34" spans="1:76" ht="20.25" customHeight="1">
      <c r="A34" s="546"/>
      <c r="B34" s="546"/>
      <c r="C34" s="546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417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199"/>
      <c r="BD34" s="537" t="s">
        <v>3024</v>
      </c>
      <c r="BE34" s="537" t="s">
        <v>3025</v>
      </c>
      <c r="BF34" s="537" t="s">
        <v>3026</v>
      </c>
      <c r="BG34" s="537" t="s">
        <v>3024</v>
      </c>
      <c r="BH34" s="537" t="s">
        <v>3025</v>
      </c>
      <c r="BI34" s="537" t="s">
        <v>3026</v>
      </c>
      <c r="BJ34" s="537"/>
      <c r="BK34" s="537"/>
      <c r="BL34" s="537"/>
      <c r="BM34" s="537"/>
      <c r="BN34" s="537"/>
      <c r="BO34" s="537"/>
      <c r="BP34" s="537"/>
      <c r="BQ34" s="537"/>
      <c r="BR34" s="537"/>
      <c r="BS34" s="537"/>
      <c r="BT34" s="537"/>
      <c r="BU34" s="537"/>
      <c r="BV34" s="259"/>
      <c r="BW34" s="259"/>
      <c r="BX34" s="259"/>
    </row>
    <row r="35" spans="1:76" ht="20.25" customHeight="1">
      <c r="A35" s="546"/>
      <c r="B35" s="546"/>
      <c r="C35" s="546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417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199"/>
      <c r="BD35" s="538">
        <f>COUNTIFS($O67:$O86,$BD$33,$B67:$B86,BD$34)+COUNTIFS($O105:$O124,$BD$33,$B105:$B124,BD$34)</f>
        <v>0</v>
      </c>
      <c r="BE35" s="538">
        <f t="shared" ref="BE35:BF35" si="0">COUNTIFS($O67:$O86,$BD$33,$B67:$B86,BE$34)+COUNTIFS($O105:$O124,$BD$33,$B105:$B124,BE$34)</f>
        <v>0</v>
      </c>
      <c r="BF35" s="538">
        <f t="shared" si="0"/>
        <v>0</v>
      </c>
      <c r="BG35" s="538">
        <f>COUNTIFS($O67:$O86,$BG$33,$B67:$B86,BG$34)+COUNTIFS($O105:$O124,$BG$33,$B105:$B124,BG$34)</f>
        <v>0</v>
      </c>
      <c r="BH35" s="538">
        <f t="shared" ref="BH35:BI35" si="1">COUNTIFS($O67:$O86,$BG$33,$B67:$B86,BH$34)+COUNTIFS($O105:$O124,$BG$33,$B105:$B124,BH$34)</f>
        <v>0</v>
      </c>
      <c r="BI35" s="538">
        <f t="shared" si="1"/>
        <v>0</v>
      </c>
      <c r="BJ35" s="538"/>
      <c r="BK35" s="537"/>
      <c r="BL35" s="537"/>
      <c r="BM35" s="537"/>
      <c r="BN35" s="537"/>
      <c r="BO35" s="537"/>
      <c r="BP35" s="537"/>
      <c r="BQ35" s="537"/>
      <c r="BR35" s="537"/>
      <c r="BS35" s="537"/>
      <c r="BT35" s="537"/>
      <c r="BU35" s="537"/>
      <c r="BV35" s="259"/>
      <c r="BW35" s="259"/>
      <c r="BX35" s="259"/>
    </row>
    <row r="36" spans="1:76" ht="20.25" customHeight="1">
      <c r="A36" s="546"/>
      <c r="B36" s="546"/>
      <c r="C36" s="546"/>
      <c r="D36" s="199"/>
      <c r="E36" s="199" t="s">
        <v>2580</v>
      </c>
      <c r="F36" s="199"/>
      <c r="G36" s="199"/>
      <c r="H36" s="199"/>
      <c r="I36" s="263"/>
      <c r="J36" s="263" t="str">
        <f>基本情報入力!$B$6</f>
        <v/>
      </c>
      <c r="K36" s="263"/>
      <c r="L36" s="263"/>
      <c r="M36" s="263"/>
      <c r="N36" s="263"/>
      <c r="O36" s="263"/>
      <c r="P36" s="263"/>
      <c r="Q36" s="263"/>
      <c r="R36" s="263"/>
      <c r="S36" s="263"/>
      <c r="T36" s="263"/>
      <c r="U36" s="263"/>
      <c r="V36" s="263"/>
      <c r="W36" s="199"/>
      <c r="X36" s="199"/>
      <c r="Y36" s="417"/>
      <c r="Z36" s="550"/>
      <c r="AA36" s="550" t="s">
        <v>2580</v>
      </c>
      <c r="AB36" s="550"/>
      <c r="AC36" s="550"/>
      <c r="AD36" s="550"/>
      <c r="AE36" s="558"/>
      <c r="AF36" s="558" t="str">
        <f>基本情報入力!$B$6</f>
        <v/>
      </c>
      <c r="AG36" s="558"/>
      <c r="AH36" s="558"/>
      <c r="AI36" s="558"/>
      <c r="AJ36" s="558"/>
      <c r="AK36" s="558"/>
      <c r="AL36" s="558"/>
      <c r="AM36" s="558"/>
      <c r="AN36" s="558"/>
      <c r="AO36" s="558"/>
      <c r="AP36" s="558"/>
      <c r="AQ36" s="558"/>
      <c r="AR36" s="558"/>
      <c r="AS36" s="550"/>
      <c r="AT36" s="199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</row>
    <row r="37" spans="1:76" ht="20.25" customHeight="1">
      <c r="A37" s="547"/>
      <c r="B37" s="548"/>
      <c r="C37" s="548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417"/>
      <c r="Z37" s="550"/>
      <c r="AA37" s="550"/>
      <c r="AB37" s="550"/>
      <c r="AC37" s="550"/>
      <c r="AD37" s="550"/>
      <c r="AE37" s="550"/>
      <c r="AF37" s="550"/>
      <c r="AG37" s="550"/>
      <c r="AH37" s="550"/>
      <c r="AI37" s="550"/>
      <c r="AJ37" s="550"/>
      <c r="AK37" s="550"/>
      <c r="AL37" s="550"/>
      <c r="AM37" s="550"/>
      <c r="AN37" s="550"/>
      <c r="AO37" s="550"/>
      <c r="AP37" s="550"/>
      <c r="AQ37" s="550"/>
      <c r="AR37" s="550"/>
      <c r="AS37" s="550"/>
      <c r="AT37" s="199"/>
      <c r="BD37" s="528"/>
      <c r="BE37" s="528"/>
      <c r="BF37" s="528"/>
      <c r="BG37" s="528"/>
      <c r="BH37" s="528"/>
      <c r="BI37" s="528"/>
      <c r="BJ37" s="528"/>
      <c r="BK37" s="528"/>
      <c r="BL37" s="528"/>
      <c r="BM37" s="528"/>
      <c r="BN37" s="528"/>
      <c r="BO37" s="528"/>
    </row>
    <row r="38" spans="1:76" ht="20.25" customHeight="1">
      <c r="A38" s="547"/>
      <c r="B38" s="547"/>
      <c r="C38" s="547"/>
      <c r="D38" s="199"/>
      <c r="E38" s="199"/>
      <c r="F38" s="199"/>
      <c r="G38" s="199"/>
      <c r="H38" s="199"/>
      <c r="I38" s="199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199"/>
      <c r="W38" s="199"/>
      <c r="X38" s="199"/>
      <c r="Y38" s="417"/>
      <c r="Z38" s="550"/>
      <c r="AA38" s="550"/>
      <c r="AB38" s="550"/>
      <c r="AC38" s="550"/>
      <c r="AD38" s="550"/>
      <c r="AE38" s="550"/>
      <c r="AF38" s="555"/>
      <c r="AG38" s="555"/>
      <c r="AH38" s="555"/>
      <c r="AI38" s="555"/>
      <c r="AJ38" s="555"/>
      <c r="AK38" s="555"/>
      <c r="AL38" s="555"/>
      <c r="AM38" s="555"/>
      <c r="AN38" s="555"/>
      <c r="AO38" s="555"/>
      <c r="AP38" s="555"/>
      <c r="AQ38" s="555"/>
      <c r="AR38" s="550"/>
      <c r="AS38" s="550"/>
      <c r="AT38" s="199"/>
      <c r="BD38" s="528"/>
      <c r="BE38" s="528"/>
      <c r="BF38" s="528"/>
      <c r="BG38" s="528"/>
      <c r="BH38" s="528"/>
      <c r="BI38" s="528"/>
      <c r="BJ38" s="528"/>
      <c r="BK38" s="528"/>
      <c r="BL38" s="528"/>
      <c r="BM38" s="528"/>
      <c r="BN38" s="528"/>
      <c r="BO38" s="528"/>
    </row>
    <row r="39" spans="1:76" ht="20.25" customHeight="1">
      <c r="A39" s="1505"/>
      <c r="B39" s="1506"/>
      <c r="C39" s="1506"/>
      <c r="D39" s="199"/>
      <c r="E39" s="199" t="s">
        <v>2314</v>
      </c>
      <c r="F39" s="199"/>
      <c r="G39" s="199"/>
      <c r="H39" s="199"/>
      <c r="I39" s="263"/>
      <c r="J39" s="1511">
        <f>基本情報入力!$B$7</f>
        <v>0</v>
      </c>
      <c r="K39" s="1511"/>
      <c r="L39" s="1511"/>
      <c r="M39" s="1511"/>
      <c r="N39" s="529" t="s">
        <v>1912</v>
      </c>
      <c r="O39" s="1512">
        <f>基本情報入力!$C$7</f>
        <v>0</v>
      </c>
      <c r="P39" s="1512"/>
      <c r="Q39" s="1512"/>
      <c r="R39" s="530" t="s">
        <v>1913</v>
      </c>
      <c r="S39" s="1513">
        <f>基本情報入力!$D$7</f>
        <v>0</v>
      </c>
      <c r="T39" s="1513"/>
      <c r="U39" s="1513"/>
      <c r="V39" s="263"/>
      <c r="W39" s="199"/>
      <c r="X39" s="199"/>
      <c r="Y39" s="417"/>
      <c r="Z39" s="550"/>
      <c r="AA39" s="550" t="s">
        <v>2314</v>
      </c>
      <c r="AB39" s="550"/>
      <c r="AC39" s="550"/>
      <c r="AD39" s="550"/>
      <c r="AE39" s="558"/>
      <c r="AF39" s="1514">
        <f>基本情報入力!$B$7</f>
        <v>0</v>
      </c>
      <c r="AG39" s="1514"/>
      <c r="AH39" s="1514"/>
      <c r="AI39" s="1514"/>
      <c r="AJ39" s="559" t="s">
        <v>1912</v>
      </c>
      <c r="AK39" s="1515">
        <f>基本情報入力!$C$7</f>
        <v>0</v>
      </c>
      <c r="AL39" s="1515"/>
      <c r="AM39" s="1515"/>
      <c r="AN39" s="560" t="s">
        <v>1913</v>
      </c>
      <c r="AO39" s="1516">
        <f>基本情報入力!$D$7</f>
        <v>0</v>
      </c>
      <c r="AP39" s="1516"/>
      <c r="AQ39" s="1516"/>
      <c r="AR39" s="558"/>
      <c r="AS39" s="550"/>
      <c r="AT39" s="199"/>
    </row>
    <row r="40" spans="1:76" ht="20.25" customHeight="1">
      <c r="A40" s="1506"/>
      <c r="B40" s="1506"/>
      <c r="C40" s="1506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417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199"/>
    </row>
    <row r="41" spans="1:76" ht="20.25" customHeight="1">
      <c r="A41" s="545"/>
      <c r="B41" s="545"/>
      <c r="C41" s="545"/>
      <c r="D41" s="199"/>
      <c r="E41" s="1473" t="s">
        <v>2581</v>
      </c>
      <c r="F41" s="1473"/>
      <c r="G41" s="1473"/>
      <c r="H41" s="1473"/>
      <c r="I41" s="1473"/>
      <c r="J41" s="1473"/>
      <c r="K41" s="1473" t="s">
        <v>2582</v>
      </c>
      <c r="L41" s="1473"/>
      <c r="M41" s="1473"/>
      <c r="N41" s="1473"/>
      <c r="O41" s="1473" t="s">
        <v>2583</v>
      </c>
      <c r="P41" s="1473"/>
      <c r="Q41" s="1473"/>
      <c r="R41" s="1052"/>
      <c r="S41" s="1517" t="s">
        <v>2584</v>
      </c>
      <c r="T41" s="1473"/>
      <c r="U41" s="1473"/>
      <c r="V41" s="1473"/>
      <c r="W41" s="199"/>
      <c r="X41" s="199"/>
      <c r="Y41" s="417"/>
      <c r="Z41" s="550"/>
      <c r="AA41" s="1518" t="s">
        <v>2581</v>
      </c>
      <c r="AB41" s="1518"/>
      <c r="AC41" s="1518"/>
      <c r="AD41" s="1518"/>
      <c r="AE41" s="1518"/>
      <c r="AF41" s="1518"/>
      <c r="AG41" s="1518" t="s">
        <v>2582</v>
      </c>
      <c r="AH41" s="1518"/>
      <c r="AI41" s="1518"/>
      <c r="AJ41" s="1518"/>
      <c r="AK41" s="1518" t="s">
        <v>2583</v>
      </c>
      <c r="AL41" s="1518"/>
      <c r="AM41" s="1518"/>
      <c r="AN41" s="1519"/>
      <c r="AO41" s="1520" t="s">
        <v>2584</v>
      </c>
      <c r="AP41" s="1518"/>
      <c r="AQ41" s="1518"/>
      <c r="AR41" s="1518"/>
      <c r="AS41" s="550"/>
      <c r="AT41" s="199"/>
    </row>
    <row r="42" spans="1:76" ht="20.25" customHeight="1">
      <c r="A42" s="546"/>
      <c r="B42" s="546"/>
      <c r="C42" s="546"/>
      <c r="D42" s="199"/>
      <c r="E42" s="1473" t="s">
        <v>2585</v>
      </c>
      <c r="F42" s="1473"/>
      <c r="G42" s="1473"/>
      <c r="H42" s="1473"/>
      <c r="I42" s="1473"/>
      <c r="J42" s="1473"/>
      <c r="K42" s="1473">
        <f>BD35</f>
        <v>0</v>
      </c>
      <c r="L42" s="1473"/>
      <c r="M42" s="1473"/>
      <c r="N42" s="1473"/>
      <c r="O42" s="1473">
        <f>BG35</f>
        <v>0</v>
      </c>
      <c r="P42" s="1473"/>
      <c r="Q42" s="1473"/>
      <c r="R42" s="1052"/>
      <c r="S42" s="1517">
        <f>SUM(K42:R42)</f>
        <v>0</v>
      </c>
      <c r="T42" s="1473"/>
      <c r="U42" s="1473"/>
      <c r="V42" s="1473"/>
      <c r="W42" s="199"/>
      <c r="X42" s="199"/>
      <c r="Y42" s="417"/>
      <c r="Z42" s="550"/>
      <c r="AA42" s="1518" t="s">
        <v>2585</v>
      </c>
      <c r="AB42" s="1518"/>
      <c r="AC42" s="1518"/>
      <c r="AD42" s="1518"/>
      <c r="AE42" s="1518"/>
      <c r="AF42" s="1518"/>
      <c r="AG42" s="1518"/>
      <c r="AH42" s="1518"/>
      <c r="AI42" s="1518"/>
      <c r="AJ42" s="1518"/>
      <c r="AK42" s="1518"/>
      <c r="AL42" s="1518"/>
      <c r="AM42" s="1518"/>
      <c r="AN42" s="1519"/>
      <c r="AO42" s="1520"/>
      <c r="AP42" s="1518"/>
      <c r="AQ42" s="1518"/>
      <c r="AR42" s="1518"/>
      <c r="AS42" s="550"/>
      <c r="AT42" s="199"/>
    </row>
    <row r="43" spans="1:76" ht="20.25" customHeight="1">
      <c r="A43" s="546"/>
      <c r="B43" s="546"/>
      <c r="C43" s="546"/>
      <c r="D43" s="199"/>
      <c r="E43" s="1473" t="s">
        <v>2586</v>
      </c>
      <c r="F43" s="1473"/>
      <c r="G43" s="1473"/>
      <c r="H43" s="1473"/>
      <c r="I43" s="1473"/>
      <c r="J43" s="1473"/>
      <c r="K43" s="1473">
        <f>BE35</f>
        <v>0</v>
      </c>
      <c r="L43" s="1473"/>
      <c r="M43" s="1473"/>
      <c r="N43" s="1473"/>
      <c r="O43" s="1473">
        <f>BH35</f>
        <v>0</v>
      </c>
      <c r="P43" s="1473"/>
      <c r="Q43" s="1473"/>
      <c r="R43" s="1052"/>
      <c r="S43" s="1517">
        <f>SUM(K43:R43)</f>
        <v>0</v>
      </c>
      <c r="T43" s="1473"/>
      <c r="U43" s="1473"/>
      <c r="V43" s="1473"/>
      <c r="W43" s="199"/>
      <c r="X43" s="199"/>
      <c r="Y43" s="417"/>
      <c r="Z43" s="550"/>
      <c r="AA43" s="1518" t="s">
        <v>2586</v>
      </c>
      <c r="AB43" s="1518"/>
      <c r="AC43" s="1518"/>
      <c r="AD43" s="1518"/>
      <c r="AE43" s="1518"/>
      <c r="AF43" s="1518"/>
      <c r="AG43" s="1518"/>
      <c r="AH43" s="1518"/>
      <c r="AI43" s="1518"/>
      <c r="AJ43" s="1518"/>
      <c r="AK43" s="1518"/>
      <c r="AL43" s="1518"/>
      <c r="AM43" s="1518"/>
      <c r="AN43" s="1519"/>
      <c r="AO43" s="1520"/>
      <c r="AP43" s="1518"/>
      <c r="AQ43" s="1518"/>
      <c r="AR43" s="1518"/>
      <c r="AS43" s="550"/>
      <c r="AT43" s="199"/>
    </row>
    <row r="44" spans="1:76" ht="20.25" customHeight="1" thickBot="1">
      <c r="A44" s="546"/>
      <c r="B44" s="546"/>
      <c r="C44" s="546"/>
      <c r="D44" s="199"/>
      <c r="E44" s="1529" t="s">
        <v>2587</v>
      </c>
      <c r="F44" s="1529"/>
      <c r="G44" s="1529"/>
      <c r="H44" s="1529"/>
      <c r="I44" s="1529"/>
      <c r="J44" s="1529"/>
      <c r="K44" s="1529">
        <f>BF35</f>
        <v>0</v>
      </c>
      <c r="L44" s="1529"/>
      <c r="M44" s="1529"/>
      <c r="N44" s="1529"/>
      <c r="O44" s="1529">
        <f>BI35</f>
        <v>0</v>
      </c>
      <c r="P44" s="1529"/>
      <c r="Q44" s="1529"/>
      <c r="R44" s="1530"/>
      <c r="S44" s="1531">
        <f>SUM(K44:R44)</f>
        <v>0</v>
      </c>
      <c r="T44" s="1529"/>
      <c r="U44" s="1529"/>
      <c r="V44" s="1529"/>
      <c r="W44" s="199"/>
      <c r="X44" s="199"/>
      <c r="Y44" s="417"/>
      <c r="Z44" s="550"/>
      <c r="AA44" s="1521" t="s">
        <v>2587</v>
      </c>
      <c r="AB44" s="1521"/>
      <c r="AC44" s="1521"/>
      <c r="AD44" s="1521"/>
      <c r="AE44" s="1521"/>
      <c r="AF44" s="1521"/>
      <c r="AG44" s="1521"/>
      <c r="AH44" s="1521"/>
      <c r="AI44" s="1521"/>
      <c r="AJ44" s="1521"/>
      <c r="AK44" s="1521"/>
      <c r="AL44" s="1521"/>
      <c r="AM44" s="1521"/>
      <c r="AN44" s="1482"/>
      <c r="AO44" s="1522"/>
      <c r="AP44" s="1521"/>
      <c r="AQ44" s="1521"/>
      <c r="AR44" s="1521"/>
      <c r="AS44" s="550"/>
      <c r="AT44" s="199"/>
      <c r="BD44" s="214"/>
      <c r="BE44" s="214"/>
      <c r="BF44" s="214"/>
      <c r="BG44" s="214"/>
      <c r="BH44" s="214"/>
      <c r="BI44" s="214"/>
    </row>
    <row r="45" spans="1:76" ht="20.25" customHeight="1">
      <c r="A45" s="547"/>
      <c r="B45" s="548"/>
      <c r="C45" s="548"/>
      <c r="D45" s="199"/>
      <c r="E45" s="1523" t="s">
        <v>2584</v>
      </c>
      <c r="F45" s="1523"/>
      <c r="G45" s="1523"/>
      <c r="H45" s="1523"/>
      <c r="I45" s="1523"/>
      <c r="J45" s="1523"/>
      <c r="K45" s="1523">
        <f>SUM(K42:N44)</f>
        <v>0</v>
      </c>
      <c r="L45" s="1523"/>
      <c r="M45" s="1523"/>
      <c r="N45" s="1523"/>
      <c r="O45" s="1523">
        <f>SUM(O42:R44)</f>
        <v>0</v>
      </c>
      <c r="P45" s="1523"/>
      <c r="Q45" s="1523"/>
      <c r="R45" s="1524"/>
      <c r="S45" s="1525">
        <f>SUM(S42:V44)</f>
        <v>0</v>
      </c>
      <c r="T45" s="1523"/>
      <c r="U45" s="1523"/>
      <c r="V45" s="1523"/>
      <c r="W45" s="199"/>
      <c r="X45" s="199"/>
      <c r="Y45" s="417"/>
      <c r="Z45" s="550"/>
      <c r="AA45" s="1526" t="s">
        <v>2584</v>
      </c>
      <c r="AB45" s="1526"/>
      <c r="AC45" s="1526"/>
      <c r="AD45" s="1526"/>
      <c r="AE45" s="1526"/>
      <c r="AF45" s="1526"/>
      <c r="AG45" s="1526"/>
      <c r="AH45" s="1526"/>
      <c r="AI45" s="1526"/>
      <c r="AJ45" s="1526"/>
      <c r="AK45" s="1526"/>
      <c r="AL45" s="1526"/>
      <c r="AM45" s="1526"/>
      <c r="AN45" s="1527"/>
      <c r="AO45" s="1528"/>
      <c r="AP45" s="1526"/>
      <c r="AQ45" s="1526"/>
      <c r="AR45" s="1526"/>
      <c r="AS45" s="550"/>
      <c r="AT45" s="199"/>
      <c r="BD45" s="214"/>
      <c r="BE45" s="214"/>
      <c r="BF45" s="214"/>
      <c r="BG45" s="214"/>
      <c r="BH45" s="214"/>
      <c r="BI45" s="214"/>
    </row>
    <row r="46" spans="1:76" ht="20.25" customHeight="1">
      <c r="A46" s="549"/>
      <c r="B46" s="547"/>
      <c r="C46" s="547"/>
      <c r="D46" s="199"/>
      <c r="E46" s="199"/>
      <c r="F46" s="199"/>
      <c r="G46" s="199"/>
      <c r="H46" s="199"/>
      <c r="I46" s="199"/>
      <c r="J46" s="1476"/>
      <c r="K46" s="1477"/>
      <c r="L46" s="1477"/>
      <c r="M46" s="1477"/>
      <c r="N46" s="1477"/>
      <c r="O46" s="1477"/>
      <c r="P46" s="1477"/>
      <c r="Q46" s="1477"/>
      <c r="R46" s="1477"/>
      <c r="S46" s="1477"/>
      <c r="T46" s="1477"/>
      <c r="U46" s="1477"/>
      <c r="V46" s="1478"/>
      <c r="W46" s="199"/>
      <c r="X46" s="199"/>
      <c r="Y46" s="417"/>
      <c r="Z46" s="550"/>
      <c r="AA46" s="550"/>
      <c r="AB46" s="550"/>
      <c r="AC46" s="550"/>
      <c r="AD46" s="550"/>
      <c r="AE46" s="550"/>
      <c r="AF46" s="1482"/>
      <c r="AG46" s="1483"/>
      <c r="AH46" s="1483"/>
      <c r="AI46" s="1483"/>
      <c r="AJ46" s="1483"/>
      <c r="AK46" s="1483"/>
      <c r="AL46" s="1483"/>
      <c r="AM46" s="1483"/>
      <c r="AN46" s="1483"/>
      <c r="AO46" s="1483"/>
      <c r="AP46" s="1483"/>
      <c r="AQ46" s="1483"/>
      <c r="AR46" s="1484"/>
      <c r="AS46" s="550"/>
      <c r="AT46" s="199"/>
      <c r="BD46" s="214"/>
      <c r="BE46" s="214"/>
      <c r="BF46" s="214"/>
      <c r="BG46" s="214"/>
      <c r="BH46" s="214"/>
      <c r="BI46" s="214"/>
    </row>
    <row r="47" spans="1:76" ht="20.25" customHeight="1">
      <c r="A47" s="1532"/>
      <c r="B47" s="1532"/>
      <c r="C47" s="1532"/>
      <c r="D47" s="199"/>
      <c r="E47" s="199" t="s">
        <v>2588</v>
      </c>
      <c r="F47" s="199"/>
      <c r="G47" s="199"/>
      <c r="H47" s="199"/>
      <c r="I47" s="199"/>
      <c r="J47" s="1479"/>
      <c r="K47" s="1480"/>
      <c r="L47" s="1480"/>
      <c r="M47" s="1480"/>
      <c r="N47" s="1480"/>
      <c r="O47" s="1480"/>
      <c r="P47" s="1480"/>
      <c r="Q47" s="1480"/>
      <c r="R47" s="1480"/>
      <c r="S47" s="1480"/>
      <c r="T47" s="1480"/>
      <c r="U47" s="1480"/>
      <c r="V47" s="1481"/>
      <c r="W47" s="199"/>
      <c r="X47" s="199"/>
      <c r="Y47" s="417"/>
      <c r="Z47" s="550"/>
      <c r="AA47" s="550" t="s">
        <v>2588</v>
      </c>
      <c r="AB47" s="550"/>
      <c r="AC47" s="550"/>
      <c r="AD47" s="550"/>
      <c r="AE47" s="550"/>
      <c r="AF47" s="1485"/>
      <c r="AG47" s="1486"/>
      <c r="AH47" s="1486"/>
      <c r="AI47" s="1486"/>
      <c r="AJ47" s="1486"/>
      <c r="AK47" s="1486"/>
      <c r="AL47" s="1486"/>
      <c r="AM47" s="1486"/>
      <c r="AN47" s="1486"/>
      <c r="AO47" s="1486"/>
      <c r="AP47" s="1486"/>
      <c r="AQ47" s="1486"/>
      <c r="AR47" s="1487"/>
      <c r="AS47" s="550"/>
      <c r="AT47" s="199"/>
      <c r="BD47" s="214"/>
      <c r="BE47" s="214"/>
      <c r="BF47" s="214"/>
      <c r="BG47" s="214"/>
      <c r="BH47" s="214"/>
      <c r="BI47" s="214"/>
    </row>
    <row r="48" spans="1:76" ht="20.25" customHeight="1">
      <c r="A48" s="1532"/>
      <c r="B48" s="1532"/>
      <c r="C48" s="1532"/>
      <c r="D48" s="199"/>
      <c r="E48" s="199"/>
      <c r="F48" s="199"/>
      <c r="G48" s="199"/>
      <c r="H48" s="199"/>
      <c r="I48" s="199"/>
      <c r="J48" s="1538" t="s">
        <v>2804</v>
      </c>
      <c r="K48" s="1261"/>
      <c r="L48" s="1261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417"/>
      <c r="Z48" s="550"/>
      <c r="AA48" s="550"/>
      <c r="AB48" s="550"/>
      <c r="AC48" s="550"/>
      <c r="AD48" s="550"/>
      <c r="AE48" s="550"/>
      <c r="AF48" s="1535" t="s">
        <v>2804</v>
      </c>
      <c r="AG48" s="1483"/>
      <c r="AH48" s="1483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199"/>
      <c r="BD48" s="214"/>
      <c r="BE48" s="214"/>
      <c r="BF48" s="214"/>
      <c r="BG48" s="214"/>
      <c r="BH48" s="214"/>
      <c r="BI48" s="214"/>
    </row>
    <row r="49" spans="1:61" ht="20.25" customHeight="1">
      <c r="A49" s="548"/>
      <c r="B49" s="547"/>
      <c r="C49" s="547"/>
      <c r="D49" s="199"/>
      <c r="E49" s="1015" t="s">
        <v>3007</v>
      </c>
      <c r="F49" s="1015"/>
      <c r="G49" s="1015"/>
      <c r="H49" s="1015"/>
      <c r="I49" s="1015"/>
      <c r="J49" s="1015"/>
      <c r="K49" s="1016"/>
      <c r="L49" s="1016"/>
      <c r="M49" s="1016"/>
      <c r="N49" s="1539"/>
      <c r="O49" s="1540"/>
      <c r="P49" s="1540"/>
      <c r="Q49" s="1540"/>
      <c r="R49" s="1540"/>
      <c r="S49" s="1540"/>
      <c r="T49" s="1541"/>
      <c r="U49" s="199"/>
      <c r="V49" s="199"/>
      <c r="W49" s="199"/>
      <c r="X49" s="199"/>
      <c r="Y49" s="417"/>
      <c r="Z49" s="550"/>
      <c r="AA49" s="1536" t="s">
        <v>3007</v>
      </c>
      <c r="AB49" s="1536"/>
      <c r="AC49" s="1536"/>
      <c r="AD49" s="1536"/>
      <c r="AE49" s="1536"/>
      <c r="AF49" s="1536"/>
      <c r="AG49" s="1537"/>
      <c r="AH49" s="1537"/>
      <c r="AI49" s="1537"/>
      <c r="AJ49" s="1545"/>
      <c r="AK49" s="1546"/>
      <c r="AL49" s="1546"/>
      <c r="AM49" s="1546"/>
      <c r="AN49" s="1546"/>
      <c r="AO49" s="1546"/>
      <c r="AP49" s="1547"/>
      <c r="AQ49" s="550"/>
      <c r="AR49" s="550"/>
      <c r="AS49" s="550"/>
      <c r="AT49" s="199"/>
      <c r="BD49" s="214"/>
      <c r="BE49" s="214"/>
      <c r="BF49" s="214"/>
      <c r="BG49" s="214"/>
      <c r="BH49" s="214"/>
      <c r="BI49" s="214"/>
    </row>
    <row r="50" spans="1:61" ht="20.25" customHeight="1">
      <c r="A50" s="544"/>
      <c r="B50" s="544"/>
      <c r="C50" s="544"/>
      <c r="D50" s="199"/>
      <c r="E50" s="1015"/>
      <c r="F50" s="1015"/>
      <c r="G50" s="1015"/>
      <c r="H50" s="1015"/>
      <c r="I50" s="1015"/>
      <c r="J50" s="1015"/>
      <c r="K50" s="1015"/>
      <c r="L50" s="1015"/>
      <c r="M50" s="1015"/>
      <c r="N50" s="1542"/>
      <c r="O50" s="1543"/>
      <c r="P50" s="1543"/>
      <c r="Q50" s="1543"/>
      <c r="R50" s="1543"/>
      <c r="S50" s="1543"/>
      <c r="T50" s="1544"/>
      <c r="U50" s="199"/>
      <c r="V50" s="199"/>
      <c r="W50" s="199"/>
      <c r="X50" s="199"/>
      <c r="Y50" s="417"/>
      <c r="Z50" s="550"/>
      <c r="AA50" s="1536"/>
      <c r="AB50" s="1536"/>
      <c r="AC50" s="1536"/>
      <c r="AD50" s="1536"/>
      <c r="AE50" s="1536"/>
      <c r="AF50" s="1536"/>
      <c r="AG50" s="1536"/>
      <c r="AH50" s="1536"/>
      <c r="AI50" s="1536"/>
      <c r="AJ50" s="1548"/>
      <c r="AK50" s="1549"/>
      <c r="AL50" s="1549"/>
      <c r="AM50" s="1549"/>
      <c r="AN50" s="1549"/>
      <c r="AO50" s="1549"/>
      <c r="AP50" s="1550"/>
      <c r="AQ50" s="550"/>
      <c r="AR50" s="550"/>
      <c r="AS50" s="550"/>
      <c r="AT50" s="199"/>
      <c r="BD50" s="214"/>
      <c r="BE50" s="214"/>
      <c r="BF50" s="214"/>
      <c r="BG50" s="214"/>
      <c r="BH50" s="214"/>
      <c r="BI50" s="214"/>
    </row>
    <row r="51" spans="1:61" ht="20.25" customHeight="1">
      <c r="A51" s="544"/>
      <c r="B51" s="544"/>
      <c r="C51" s="544"/>
      <c r="N51" s="1551" t="s">
        <v>3008</v>
      </c>
      <c r="O51" s="1551"/>
      <c r="P51" s="1551"/>
      <c r="Q51" s="1551"/>
      <c r="R51" s="1551"/>
      <c r="S51" s="1551"/>
      <c r="T51" s="1551"/>
      <c r="Z51" s="550"/>
      <c r="AA51" s="550"/>
      <c r="AB51" s="550"/>
      <c r="AC51" s="550"/>
      <c r="AD51" s="550"/>
      <c r="AE51" s="550"/>
      <c r="AF51" s="550"/>
      <c r="AG51" s="550"/>
      <c r="AH51" s="550"/>
      <c r="AI51" s="550"/>
      <c r="AJ51" s="1552" t="s">
        <v>3008</v>
      </c>
      <c r="AK51" s="1552"/>
      <c r="AL51" s="1552"/>
      <c r="AM51" s="1552"/>
      <c r="AN51" s="1552"/>
      <c r="AO51" s="1552"/>
      <c r="AP51" s="1552"/>
      <c r="AQ51" s="550"/>
      <c r="AR51" s="550"/>
      <c r="AS51" s="550"/>
      <c r="AT51" s="199"/>
      <c r="BD51" s="214"/>
      <c r="BE51" s="214"/>
      <c r="BF51" s="214"/>
      <c r="BG51" s="214"/>
      <c r="BH51" s="214"/>
      <c r="BI51" s="214"/>
    </row>
    <row r="52" spans="1:61" ht="20.25" customHeight="1">
      <c r="A52" s="544"/>
      <c r="B52" s="544"/>
      <c r="C52" s="544"/>
      <c r="N52" s="214" t="s">
        <v>3009</v>
      </c>
    </row>
    <row r="53" spans="1:61" ht="15.75" customHeight="1">
      <c r="A53" s="544"/>
      <c r="B53" s="544"/>
      <c r="C53" s="544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</row>
    <row r="54" spans="1:61" ht="15.75" customHeight="1">
      <c r="A54" s="544"/>
      <c r="B54" s="544"/>
      <c r="C54" s="544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</row>
    <row r="55" spans="1:61" ht="15.75" customHeight="1">
      <c r="A55" s="544"/>
      <c r="B55" s="544"/>
      <c r="C55" s="544"/>
      <c r="D55" s="199"/>
      <c r="E55" s="199"/>
      <c r="F55" s="199"/>
      <c r="G55" s="1070" t="s">
        <v>5</v>
      </c>
      <c r="H55" s="1070"/>
      <c r="I55" s="1070"/>
      <c r="J55" s="1070"/>
      <c r="K55" s="1070"/>
      <c r="L55" s="1070"/>
      <c r="M55" s="1061">
        <f>基本情報入力!$B$3</f>
        <v>0</v>
      </c>
      <c r="N55" s="1062"/>
      <c r="O55" s="1062"/>
      <c r="P55" s="1221" t="s">
        <v>6</v>
      </c>
      <c r="Q55" s="1062">
        <f>基本情報入力!$D$3</f>
        <v>0</v>
      </c>
      <c r="R55" s="1062"/>
      <c r="S55" s="1065"/>
      <c r="T55" s="199"/>
      <c r="U55" s="199"/>
      <c r="V55" s="1082" t="s">
        <v>1907</v>
      </c>
      <c r="W55" s="1082"/>
      <c r="X55" s="1082"/>
      <c r="Y55" s="1082"/>
      <c r="Z55" s="1530" t="str">
        <f>基本情報入力!$B$5</f>
        <v/>
      </c>
      <c r="AA55" s="1221"/>
      <c r="AB55" s="1221"/>
      <c r="AC55" s="1221"/>
      <c r="AD55" s="1221"/>
      <c r="AE55" s="1221"/>
      <c r="AF55" s="1221"/>
      <c r="AG55" s="1221"/>
      <c r="AH55" s="1221"/>
      <c r="AI55" s="1221"/>
      <c r="AJ55" s="1221"/>
      <c r="AK55" s="1221"/>
      <c r="AL55" s="1221"/>
      <c r="AM55" s="1221"/>
      <c r="AN55" s="1221"/>
      <c r="AO55" s="1221"/>
      <c r="AP55" s="1221"/>
      <c r="AQ55" s="1221"/>
      <c r="AR55" s="1533"/>
      <c r="AS55" s="199"/>
      <c r="AT55" s="199"/>
    </row>
    <row r="56" spans="1:61" ht="15.75" customHeight="1">
      <c r="A56" s="544"/>
      <c r="B56" s="544"/>
      <c r="C56" s="544"/>
      <c r="D56" s="199"/>
      <c r="E56" s="199"/>
      <c r="F56" s="199"/>
      <c r="G56" s="1070"/>
      <c r="H56" s="1070"/>
      <c r="I56" s="1070"/>
      <c r="J56" s="1070"/>
      <c r="K56" s="1070"/>
      <c r="L56" s="1070"/>
      <c r="M56" s="1063"/>
      <c r="N56" s="1064"/>
      <c r="O56" s="1064"/>
      <c r="P56" s="1373"/>
      <c r="Q56" s="1064"/>
      <c r="R56" s="1064"/>
      <c r="S56" s="1066"/>
      <c r="T56" s="199"/>
      <c r="U56" s="199"/>
      <c r="V56" s="1082"/>
      <c r="W56" s="1082"/>
      <c r="X56" s="1082"/>
      <c r="Y56" s="1082"/>
      <c r="Z56" s="1372"/>
      <c r="AA56" s="1373"/>
      <c r="AB56" s="1373"/>
      <c r="AC56" s="1373"/>
      <c r="AD56" s="1373"/>
      <c r="AE56" s="1373"/>
      <c r="AF56" s="1373"/>
      <c r="AG56" s="1373"/>
      <c r="AH56" s="1373"/>
      <c r="AI56" s="1373"/>
      <c r="AJ56" s="1373"/>
      <c r="AK56" s="1373"/>
      <c r="AL56" s="1373"/>
      <c r="AM56" s="1373"/>
      <c r="AN56" s="1373"/>
      <c r="AO56" s="1373"/>
      <c r="AP56" s="1373"/>
      <c r="AQ56" s="1373"/>
      <c r="AR56" s="1534"/>
      <c r="AS56" s="199"/>
      <c r="AT56" s="199"/>
    </row>
    <row r="57" spans="1:61" ht="15.75" customHeight="1">
      <c r="A57" s="544"/>
      <c r="B57" s="544"/>
      <c r="C57" s="544"/>
      <c r="D57" s="199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</row>
    <row r="58" spans="1:61" ht="15.75" customHeight="1">
      <c r="D58" s="199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</row>
    <row r="59" spans="1:61" ht="15.75" customHeight="1"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</row>
    <row r="60" spans="1:61" ht="15.75" customHeight="1">
      <c r="D60" s="199"/>
      <c r="E60" s="199"/>
      <c r="F60" s="199"/>
      <c r="G60" s="199"/>
      <c r="H60" s="199"/>
      <c r="I60" s="199"/>
      <c r="J60" s="199"/>
      <c r="K60" s="199"/>
      <c r="L60" s="199"/>
      <c r="M60" s="199" t="s">
        <v>2589</v>
      </c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</row>
    <row r="61" spans="1:61" ht="15.75" customHeight="1">
      <c r="D61" s="199"/>
      <c r="E61" s="199"/>
      <c r="F61" s="199"/>
      <c r="G61" s="199"/>
      <c r="H61" s="199"/>
      <c r="I61" s="199"/>
      <c r="J61" s="199"/>
      <c r="K61" s="199"/>
      <c r="L61" s="199"/>
      <c r="M61" s="199" t="s">
        <v>3006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</row>
    <row r="62" spans="1:61" ht="15.75" customHeight="1"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</row>
    <row r="63" spans="1:61">
      <c r="D63" s="199"/>
      <c r="E63" s="1558" t="s">
        <v>3021</v>
      </c>
      <c r="F63" s="1558"/>
      <c r="G63" s="1558" t="s">
        <v>2326</v>
      </c>
      <c r="H63" s="1558"/>
      <c r="I63" s="1558"/>
      <c r="J63" s="1558"/>
      <c r="K63" s="1558"/>
      <c r="L63" s="1558"/>
      <c r="M63" s="1558"/>
      <c r="N63" s="1558"/>
      <c r="O63" s="1569" t="s">
        <v>2590</v>
      </c>
      <c r="P63" s="1558" t="s">
        <v>2591</v>
      </c>
      <c r="Q63" s="1558"/>
      <c r="R63" s="1558"/>
      <c r="S63" s="1558"/>
      <c r="T63" s="1558"/>
      <c r="U63" s="1558"/>
      <c r="V63" s="1558"/>
      <c r="W63" s="1558"/>
      <c r="X63" s="1558"/>
      <c r="Y63" s="1558"/>
      <c r="Z63" s="1558" t="s">
        <v>2592</v>
      </c>
      <c r="AA63" s="1558"/>
      <c r="AB63" s="1558"/>
      <c r="AC63" s="1558"/>
      <c r="AD63" s="1558"/>
      <c r="AE63" s="1558"/>
      <c r="AF63" s="1558" t="s">
        <v>21</v>
      </c>
      <c r="AG63" s="1558"/>
      <c r="AH63" s="1553" t="s">
        <v>2593</v>
      </c>
      <c r="AI63" s="1554"/>
      <c r="AJ63" s="1557" t="s">
        <v>2594</v>
      </c>
      <c r="AK63" s="1558"/>
      <c r="AL63" s="1558"/>
      <c r="AM63" s="1558" t="s">
        <v>2595</v>
      </c>
      <c r="AN63" s="1558"/>
      <c r="AO63" s="1558"/>
      <c r="AP63" s="1558"/>
      <c r="AQ63" s="1558"/>
      <c r="AR63" s="1558"/>
      <c r="AS63" s="1558"/>
      <c r="AT63" s="199"/>
    </row>
    <row r="64" spans="1:61">
      <c r="D64" s="199"/>
      <c r="E64" s="1558"/>
      <c r="F64" s="1558"/>
      <c r="G64" s="1558"/>
      <c r="H64" s="1558"/>
      <c r="I64" s="1558"/>
      <c r="J64" s="1558"/>
      <c r="K64" s="1558"/>
      <c r="L64" s="1558"/>
      <c r="M64" s="1558"/>
      <c r="N64" s="1558"/>
      <c r="O64" s="1569"/>
      <c r="P64" s="1558"/>
      <c r="Q64" s="1558"/>
      <c r="R64" s="1558"/>
      <c r="S64" s="1558"/>
      <c r="T64" s="1558"/>
      <c r="U64" s="1558"/>
      <c r="V64" s="1558"/>
      <c r="W64" s="1558"/>
      <c r="X64" s="1558"/>
      <c r="Y64" s="1558"/>
      <c r="Z64" s="1558"/>
      <c r="AA64" s="1558"/>
      <c r="AB64" s="1558"/>
      <c r="AC64" s="1558"/>
      <c r="AD64" s="1558"/>
      <c r="AE64" s="1558"/>
      <c r="AF64" s="1558"/>
      <c r="AG64" s="1558"/>
      <c r="AH64" s="1555"/>
      <c r="AI64" s="1556"/>
      <c r="AJ64" s="1558"/>
      <c r="AK64" s="1558"/>
      <c r="AL64" s="1558"/>
      <c r="AM64" s="1558"/>
      <c r="AN64" s="1558"/>
      <c r="AO64" s="1558"/>
      <c r="AP64" s="1558"/>
      <c r="AQ64" s="1558"/>
      <c r="AR64" s="1558"/>
      <c r="AS64" s="1558"/>
      <c r="AT64" s="199"/>
    </row>
    <row r="65" spans="1:61">
      <c r="D65" s="199"/>
      <c r="E65" s="1559" t="s">
        <v>1893</v>
      </c>
      <c r="F65" s="1559"/>
      <c r="G65" s="1561" t="s">
        <v>2596</v>
      </c>
      <c r="H65" s="1561"/>
      <c r="I65" s="1561"/>
      <c r="J65" s="1561"/>
      <c r="K65" s="1561"/>
      <c r="L65" s="1561"/>
      <c r="M65" s="1561"/>
      <c r="N65" s="1561"/>
      <c r="O65" s="1563" t="s">
        <v>2784</v>
      </c>
      <c r="P65" s="1561" t="s">
        <v>2597</v>
      </c>
      <c r="Q65" s="1561"/>
      <c r="R65" s="1561"/>
      <c r="S65" s="1561"/>
      <c r="T65" s="1561"/>
      <c r="U65" s="1561"/>
      <c r="V65" s="1561"/>
      <c r="W65" s="1561"/>
      <c r="X65" s="1561"/>
      <c r="Y65" s="1561"/>
      <c r="Z65" s="1565" t="s">
        <v>2598</v>
      </c>
      <c r="AA65" s="1565"/>
      <c r="AB65" s="1565"/>
      <c r="AC65" s="1565"/>
      <c r="AD65" s="1565"/>
      <c r="AE65" s="1565"/>
      <c r="AF65" s="1561">
        <v>1</v>
      </c>
      <c r="AG65" s="1561"/>
      <c r="AH65" s="1567" t="s">
        <v>1985</v>
      </c>
      <c r="AI65" s="1567"/>
      <c r="AJ65" s="1567" t="s">
        <v>2785</v>
      </c>
      <c r="AK65" s="1561"/>
      <c r="AL65" s="1561"/>
      <c r="AM65" s="1570" t="s">
        <v>2603</v>
      </c>
      <c r="AN65" s="1571"/>
      <c r="AO65" s="1571"/>
      <c r="AP65" s="1571"/>
      <c r="AQ65" s="1571"/>
      <c r="AR65" s="1571"/>
      <c r="AS65" s="1572"/>
      <c r="AT65" s="199"/>
    </row>
    <row r="66" spans="1:61">
      <c r="A66" s="539" t="s">
        <v>2599</v>
      </c>
      <c r="B66" s="539" t="s">
        <v>2600</v>
      </c>
      <c r="C66" s="333"/>
      <c r="D66" s="199"/>
      <c r="E66" s="1560"/>
      <c r="F66" s="1560"/>
      <c r="G66" s="1562"/>
      <c r="H66" s="1562"/>
      <c r="I66" s="1562"/>
      <c r="J66" s="1562"/>
      <c r="K66" s="1562"/>
      <c r="L66" s="1562"/>
      <c r="M66" s="1562"/>
      <c r="N66" s="1562"/>
      <c r="O66" s="1564"/>
      <c r="P66" s="1562"/>
      <c r="Q66" s="1562"/>
      <c r="R66" s="1562"/>
      <c r="S66" s="1562"/>
      <c r="T66" s="1562"/>
      <c r="U66" s="1562"/>
      <c r="V66" s="1562"/>
      <c r="W66" s="1562"/>
      <c r="X66" s="1562"/>
      <c r="Y66" s="1562"/>
      <c r="Z66" s="1566"/>
      <c r="AA66" s="1566"/>
      <c r="AB66" s="1566"/>
      <c r="AC66" s="1566"/>
      <c r="AD66" s="1566"/>
      <c r="AE66" s="1566"/>
      <c r="AF66" s="1562"/>
      <c r="AG66" s="1562"/>
      <c r="AH66" s="1568"/>
      <c r="AI66" s="1568"/>
      <c r="AJ66" s="1562"/>
      <c r="AK66" s="1562"/>
      <c r="AL66" s="1562"/>
      <c r="AM66" s="1573"/>
      <c r="AN66" s="1574"/>
      <c r="AO66" s="1574"/>
      <c r="AP66" s="1574"/>
      <c r="AQ66" s="1574"/>
      <c r="AR66" s="1574"/>
      <c r="AS66" s="1575"/>
      <c r="AT66" s="199"/>
    </row>
    <row r="67" spans="1:61" ht="36" customHeight="1">
      <c r="A67" s="540"/>
      <c r="B67" s="541"/>
      <c r="C67" s="525"/>
      <c r="D67" s="522"/>
      <c r="E67" s="1052">
        <v>1</v>
      </c>
      <c r="F67" s="1576"/>
      <c r="G67" s="1577" t="str">
        <f>IF(A67="","",VLOOKUP(A67,生徒情報入力!$A$9:$AD$158,5))</f>
        <v/>
      </c>
      <c r="H67" s="1578"/>
      <c r="I67" s="1578"/>
      <c r="J67" s="1578"/>
      <c r="K67" s="1578"/>
      <c r="L67" s="1578"/>
      <c r="M67" s="1578"/>
      <c r="N67" s="1576"/>
      <c r="O67" s="451" t="str">
        <f>IF(A67="","",VLOOKUP(A67,生徒情報入力!$A$9:$AD$158,6))</f>
        <v/>
      </c>
      <c r="P67" s="1577" t="str">
        <f>IF(A67="","",VLOOKUP(A67,生徒情報入力!$A$9:$AD$158,22))</f>
        <v/>
      </c>
      <c r="Q67" s="1578"/>
      <c r="R67" s="1578"/>
      <c r="S67" s="1578"/>
      <c r="T67" s="1578"/>
      <c r="U67" s="1578"/>
      <c r="V67" s="1578"/>
      <c r="W67" s="1578"/>
      <c r="X67" s="1578"/>
      <c r="Y67" s="1576"/>
      <c r="Z67" s="1577" t="str">
        <f>IF(A67="","",VLOOKUP(A67,生徒情報入力!$A$9:$AD$158,23)&amp;"-"&amp;VLOOKUP(A67,生徒情報入力!$A$9:$AD$158,25)&amp;"-"&amp;VLOOKUP(A67,生徒情報入力!$A$9:$AD$158,27))</f>
        <v/>
      </c>
      <c r="AA67" s="1578"/>
      <c r="AB67" s="1578"/>
      <c r="AC67" s="1578"/>
      <c r="AD67" s="1578"/>
      <c r="AE67" s="1576"/>
      <c r="AF67" s="1577" t="str">
        <f>IF(A67="","",VLOOKUP(A67,生徒情報入力!$A$9:$AD$158,11))</f>
        <v/>
      </c>
      <c r="AG67" s="1576"/>
      <c r="AH67" s="1577" t="str">
        <f>IF(A67="","",VLOOKUP(A67,生徒情報入力!$A$9:$AD$158,12))</f>
        <v/>
      </c>
      <c r="AI67" s="1576"/>
      <c r="AJ67" s="1577" t="str">
        <f>IF(B67="","",B67)</f>
        <v/>
      </c>
      <c r="AK67" s="1578"/>
      <c r="AL67" s="1576"/>
      <c r="AM67" s="425"/>
      <c r="AN67" s="426"/>
      <c r="AO67" s="426"/>
      <c r="AP67" s="426"/>
      <c r="AQ67" s="426"/>
      <c r="AR67" s="426"/>
      <c r="AS67" s="427"/>
      <c r="AT67" s="199"/>
      <c r="BD67" s="214"/>
      <c r="BE67" s="214"/>
      <c r="BF67" s="214"/>
      <c r="BG67" s="214"/>
      <c r="BH67" s="214"/>
      <c r="BI67" s="214"/>
    </row>
    <row r="68" spans="1:61" ht="36" customHeight="1">
      <c r="A68" s="540"/>
      <c r="B68" s="541"/>
      <c r="C68" s="525"/>
      <c r="D68" s="522"/>
      <c r="E68" s="1052">
        <v>2</v>
      </c>
      <c r="F68" s="1576"/>
      <c r="G68" s="1577" t="str">
        <f>IF(A68="","",VLOOKUP(A68,生徒情報入力!$A$9:$AD$158,5))</f>
        <v/>
      </c>
      <c r="H68" s="1578"/>
      <c r="I68" s="1578"/>
      <c r="J68" s="1578"/>
      <c r="K68" s="1578"/>
      <c r="L68" s="1578"/>
      <c r="M68" s="1578"/>
      <c r="N68" s="1576"/>
      <c r="O68" s="451" t="str">
        <f>IF(A68="","",VLOOKUP(A68,生徒情報入力!$A$9:$AD$158,6))</f>
        <v/>
      </c>
      <c r="P68" s="1577" t="str">
        <f>IF(A68="","",VLOOKUP(A68,生徒情報入力!$A$9:$AD$158,22))</f>
        <v/>
      </c>
      <c r="Q68" s="1578"/>
      <c r="R68" s="1578"/>
      <c r="S68" s="1578"/>
      <c r="T68" s="1578"/>
      <c r="U68" s="1578"/>
      <c r="V68" s="1578"/>
      <c r="W68" s="1578"/>
      <c r="X68" s="1578"/>
      <c r="Y68" s="1576"/>
      <c r="Z68" s="1577" t="str">
        <f>IF(A68="","",VLOOKUP(A68,生徒情報入力!$A$9:$AD$158,23)&amp;"-"&amp;VLOOKUP(A68,生徒情報入力!$A$9:$AD$158,25)&amp;"-"&amp;VLOOKUP(A68,生徒情報入力!$A$9:$AD$158,27))</f>
        <v/>
      </c>
      <c r="AA68" s="1578"/>
      <c r="AB68" s="1578"/>
      <c r="AC68" s="1578"/>
      <c r="AD68" s="1578"/>
      <c r="AE68" s="1576"/>
      <c r="AF68" s="1577" t="str">
        <f>IF(A68="","",VLOOKUP(A68,生徒情報入力!$A$9:$AD$158,11))</f>
        <v/>
      </c>
      <c r="AG68" s="1576"/>
      <c r="AH68" s="1577" t="str">
        <f>IF(A68="","",VLOOKUP(A68,生徒情報入力!$A$9:$AD$158,12))</f>
        <v/>
      </c>
      <c r="AI68" s="1576"/>
      <c r="AJ68" s="1577" t="str">
        <f t="shared" ref="AJ68:AJ76" si="2">IF(B68="","",B68)</f>
        <v/>
      </c>
      <c r="AK68" s="1578"/>
      <c r="AL68" s="1576"/>
      <c r="AM68" s="425"/>
      <c r="AN68" s="426"/>
      <c r="AO68" s="426"/>
      <c r="AP68" s="426"/>
      <c r="AQ68" s="426"/>
      <c r="AR68" s="426"/>
      <c r="AS68" s="427"/>
      <c r="AT68" s="199"/>
      <c r="BD68" s="214"/>
      <c r="BE68" s="214"/>
      <c r="BF68" s="214"/>
      <c r="BG68" s="214"/>
      <c r="BH68" s="214"/>
      <c r="BI68" s="214"/>
    </row>
    <row r="69" spans="1:61" ht="36" customHeight="1">
      <c r="A69" s="540"/>
      <c r="B69" s="541"/>
      <c r="C69" s="525"/>
      <c r="D69" s="522"/>
      <c r="E69" s="1052">
        <v>3</v>
      </c>
      <c r="F69" s="1576"/>
      <c r="G69" s="1577" t="str">
        <f>IF(A69="","",VLOOKUP(A69,生徒情報入力!$A$9:$AD$158,5))</f>
        <v/>
      </c>
      <c r="H69" s="1578"/>
      <c r="I69" s="1578"/>
      <c r="J69" s="1578"/>
      <c r="K69" s="1578"/>
      <c r="L69" s="1578"/>
      <c r="M69" s="1578"/>
      <c r="N69" s="1576"/>
      <c r="O69" s="451" t="str">
        <f>IF(A69="","",VLOOKUP(A69,生徒情報入力!$A$9:$AD$158,6))</f>
        <v/>
      </c>
      <c r="P69" s="1577" t="str">
        <f>IF(A69="","",VLOOKUP(A69,生徒情報入力!$A$9:$AD$158,22))</f>
        <v/>
      </c>
      <c r="Q69" s="1578"/>
      <c r="R69" s="1578"/>
      <c r="S69" s="1578"/>
      <c r="T69" s="1578"/>
      <c r="U69" s="1578"/>
      <c r="V69" s="1578"/>
      <c r="W69" s="1578"/>
      <c r="X69" s="1578"/>
      <c r="Y69" s="1576"/>
      <c r="Z69" s="1577" t="str">
        <f>IF(A69="","",VLOOKUP(A69,生徒情報入力!$A$9:$AD$158,23)&amp;"-"&amp;VLOOKUP(A69,生徒情報入力!$A$9:$AD$158,25)&amp;"-"&amp;VLOOKUP(A69,生徒情報入力!$A$9:$AD$158,27))</f>
        <v/>
      </c>
      <c r="AA69" s="1578"/>
      <c r="AB69" s="1578"/>
      <c r="AC69" s="1578"/>
      <c r="AD69" s="1578"/>
      <c r="AE69" s="1576"/>
      <c r="AF69" s="1577" t="str">
        <f>IF(A69="","",VLOOKUP(A69,生徒情報入力!$A$9:$AD$158,11))</f>
        <v/>
      </c>
      <c r="AG69" s="1576"/>
      <c r="AH69" s="1577" t="str">
        <f>IF(A69="","",VLOOKUP(A69,生徒情報入力!$A$9:$AD$158,12))</f>
        <v/>
      </c>
      <c r="AI69" s="1576"/>
      <c r="AJ69" s="1577" t="str">
        <f t="shared" si="2"/>
        <v/>
      </c>
      <c r="AK69" s="1578"/>
      <c r="AL69" s="1576"/>
      <c r="AM69" s="425"/>
      <c r="AN69" s="426"/>
      <c r="AO69" s="426"/>
      <c r="AP69" s="426"/>
      <c r="AQ69" s="426"/>
      <c r="AR69" s="426"/>
      <c r="AS69" s="427"/>
      <c r="AT69" s="199"/>
      <c r="BD69" s="214"/>
      <c r="BE69" s="214"/>
      <c r="BF69" s="214"/>
      <c r="BG69" s="214"/>
      <c r="BH69" s="214"/>
      <c r="BI69" s="214"/>
    </row>
    <row r="70" spans="1:61" ht="36" customHeight="1">
      <c r="A70" s="540"/>
      <c r="B70" s="541"/>
      <c r="C70" s="525"/>
      <c r="D70" s="522"/>
      <c r="E70" s="1052">
        <v>4</v>
      </c>
      <c r="F70" s="1576"/>
      <c r="G70" s="1577" t="str">
        <f>IF(A70="","",VLOOKUP(A70,生徒情報入力!$A$9:$AD$158,5))</f>
        <v/>
      </c>
      <c r="H70" s="1578"/>
      <c r="I70" s="1578"/>
      <c r="J70" s="1578"/>
      <c r="K70" s="1578"/>
      <c r="L70" s="1578"/>
      <c r="M70" s="1578"/>
      <c r="N70" s="1576"/>
      <c r="O70" s="451" t="str">
        <f>IF(A70="","",VLOOKUP(A70,生徒情報入力!$A$9:$AD$158,6))</f>
        <v/>
      </c>
      <c r="P70" s="1577" t="str">
        <f>IF(A70="","",VLOOKUP(A70,生徒情報入力!$A$9:$AD$158,22))</f>
        <v/>
      </c>
      <c r="Q70" s="1578"/>
      <c r="R70" s="1578"/>
      <c r="S70" s="1578"/>
      <c r="T70" s="1578"/>
      <c r="U70" s="1578"/>
      <c r="V70" s="1578"/>
      <c r="W70" s="1578"/>
      <c r="X70" s="1578"/>
      <c r="Y70" s="1576"/>
      <c r="Z70" s="1577" t="str">
        <f>IF(A70="","",VLOOKUP(A70,生徒情報入力!$A$9:$AD$158,23)&amp;"-"&amp;VLOOKUP(A70,生徒情報入力!$A$9:$AD$158,25)&amp;"-"&amp;VLOOKUP(A70,生徒情報入力!$A$9:$AD$158,27))</f>
        <v/>
      </c>
      <c r="AA70" s="1578"/>
      <c r="AB70" s="1578"/>
      <c r="AC70" s="1578"/>
      <c r="AD70" s="1578"/>
      <c r="AE70" s="1576"/>
      <c r="AF70" s="1577" t="str">
        <f>IF(A70="","",VLOOKUP(A70,生徒情報入力!$A$9:$AD$158,11))</f>
        <v/>
      </c>
      <c r="AG70" s="1576"/>
      <c r="AH70" s="1577" t="str">
        <f>IF(A70="","",VLOOKUP(A70,生徒情報入力!$A$9:$AD$158,12))</f>
        <v/>
      </c>
      <c r="AI70" s="1576"/>
      <c r="AJ70" s="1577" t="str">
        <f t="shared" si="2"/>
        <v/>
      </c>
      <c r="AK70" s="1578"/>
      <c r="AL70" s="1576"/>
      <c r="AM70" s="425"/>
      <c r="AN70" s="426"/>
      <c r="AO70" s="426"/>
      <c r="AP70" s="426"/>
      <c r="AQ70" s="426"/>
      <c r="AR70" s="426"/>
      <c r="AS70" s="427"/>
      <c r="AT70" s="199"/>
      <c r="BD70" s="214"/>
      <c r="BE70" s="214"/>
      <c r="BF70" s="214"/>
      <c r="BG70" s="214"/>
      <c r="BH70" s="214"/>
      <c r="BI70" s="214"/>
    </row>
    <row r="71" spans="1:61" ht="36" customHeight="1">
      <c r="A71" s="540"/>
      <c r="B71" s="541"/>
      <c r="C71" s="525"/>
      <c r="D71" s="522"/>
      <c r="E71" s="1052">
        <v>5</v>
      </c>
      <c r="F71" s="1576"/>
      <c r="G71" s="1577" t="str">
        <f>IF(A71="","",VLOOKUP(A71,生徒情報入力!$A$9:$AD$158,5))</f>
        <v/>
      </c>
      <c r="H71" s="1578"/>
      <c r="I71" s="1578"/>
      <c r="J71" s="1578"/>
      <c r="K71" s="1578"/>
      <c r="L71" s="1578"/>
      <c r="M71" s="1578"/>
      <c r="N71" s="1576"/>
      <c r="O71" s="451" t="str">
        <f>IF(A71="","",VLOOKUP(A71,生徒情報入力!$A$9:$AD$158,6))</f>
        <v/>
      </c>
      <c r="P71" s="1577" t="str">
        <f>IF(A71="","",VLOOKUP(A71,生徒情報入力!$A$9:$AD$158,22))</f>
        <v/>
      </c>
      <c r="Q71" s="1578"/>
      <c r="R71" s="1578"/>
      <c r="S71" s="1578"/>
      <c r="T71" s="1578"/>
      <c r="U71" s="1578"/>
      <c r="V71" s="1578"/>
      <c r="W71" s="1578"/>
      <c r="X71" s="1578"/>
      <c r="Y71" s="1576"/>
      <c r="Z71" s="1577" t="str">
        <f>IF(A71="","",VLOOKUP(A71,生徒情報入力!$A$9:$AD$158,23)&amp;"-"&amp;VLOOKUP(A71,生徒情報入力!$A$9:$AD$158,25)&amp;"-"&amp;VLOOKUP(A71,生徒情報入力!$A$9:$AD$158,27))</f>
        <v/>
      </c>
      <c r="AA71" s="1578"/>
      <c r="AB71" s="1578"/>
      <c r="AC71" s="1578"/>
      <c r="AD71" s="1578"/>
      <c r="AE71" s="1576"/>
      <c r="AF71" s="1577" t="str">
        <f>IF(A71="","",VLOOKUP(A71,生徒情報入力!$A$9:$AD$158,11))</f>
        <v/>
      </c>
      <c r="AG71" s="1576"/>
      <c r="AH71" s="1577" t="str">
        <f>IF(A71="","",VLOOKUP(A71,生徒情報入力!$A$9:$AD$158,12))</f>
        <v/>
      </c>
      <c r="AI71" s="1576"/>
      <c r="AJ71" s="1577" t="str">
        <f t="shared" si="2"/>
        <v/>
      </c>
      <c r="AK71" s="1578"/>
      <c r="AL71" s="1576"/>
      <c r="AM71" s="425"/>
      <c r="AN71" s="426"/>
      <c r="AO71" s="426"/>
      <c r="AP71" s="426"/>
      <c r="AQ71" s="426"/>
      <c r="AR71" s="426"/>
      <c r="AS71" s="427"/>
      <c r="AT71" s="199"/>
      <c r="BD71" s="214"/>
      <c r="BE71" s="214"/>
      <c r="BF71" s="214"/>
      <c r="BG71" s="214"/>
      <c r="BH71" s="214"/>
      <c r="BI71" s="214"/>
    </row>
    <row r="72" spans="1:61" ht="36" customHeight="1">
      <c r="A72" s="540"/>
      <c r="B72" s="541"/>
      <c r="C72" s="525"/>
      <c r="D72" s="522"/>
      <c r="E72" s="1052">
        <v>6</v>
      </c>
      <c r="F72" s="1576"/>
      <c r="G72" s="1577" t="str">
        <f>IF(A72="","",VLOOKUP(A72,生徒情報入力!$A$9:$AD$158,5))</f>
        <v/>
      </c>
      <c r="H72" s="1578"/>
      <c r="I72" s="1578"/>
      <c r="J72" s="1578"/>
      <c r="K72" s="1578"/>
      <c r="L72" s="1578"/>
      <c r="M72" s="1578"/>
      <c r="N72" s="1576"/>
      <c r="O72" s="451" t="str">
        <f>IF(A72="","",VLOOKUP(A72,生徒情報入力!$A$9:$AD$158,6))</f>
        <v/>
      </c>
      <c r="P72" s="1577" t="str">
        <f>IF(A72="","",VLOOKUP(A72,生徒情報入力!$A$9:$AD$158,22))</f>
        <v/>
      </c>
      <c r="Q72" s="1578"/>
      <c r="R72" s="1578"/>
      <c r="S72" s="1578"/>
      <c r="T72" s="1578"/>
      <c r="U72" s="1578"/>
      <c r="V72" s="1578"/>
      <c r="W72" s="1578"/>
      <c r="X72" s="1578"/>
      <c r="Y72" s="1576"/>
      <c r="Z72" s="1577" t="str">
        <f>IF(A72="","",VLOOKUP(A72,生徒情報入力!$A$9:$AD$158,23)&amp;"-"&amp;VLOOKUP(A72,生徒情報入力!$A$9:$AD$158,25)&amp;"-"&amp;VLOOKUP(A72,生徒情報入力!$A$9:$AD$158,27))</f>
        <v/>
      </c>
      <c r="AA72" s="1578"/>
      <c r="AB72" s="1578"/>
      <c r="AC72" s="1578"/>
      <c r="AD72" s="1578"/>
      <c r="AE72" s="1576"/>
      <c r="AF72" s="1577" t="str">
        <f>IF(A72="","",VLOOKUP(A72,生徒情報入力!$A$9:$AD$158,11))</f>
        <v/>
      </c>
      <c r="AG72" s="1576"/>
      <c r="AH72" s="1577" t="str">
        <f>IF(A72="","",VLOOKUP(A72,生徒情報入力!$A$9:$AD$158,12))</f>
        <v/>
      </c>
      <c r="AI72" s="1576"/>
      <c r="AJ72" s="1577" t="str">
        <f t="shared" si="2"/>
        <v/>
      </c>
      <c r="AK72" s="1578"/>
      <c r="AL72" s="1576"/>
      <c r="AM72" s="425"/>
      <c r="AN72" s="426"/>
      <c r="AO72" s="426"/>
      <c r="AP72" s="426"/>
      <c r="AQ72" s="426"/>
      <c r="AR72" s="426"/>
      <c r="AS72" s="427"/>
      <c r="AT72" s="199"/>
      <c r="BD72" s="214"/>
      <c r="BE72" s="214"/>
      <c r="BF72" s="214"/>
      <c r="BG72" s="214"/>
      <c r="BH72" s="214"/>
      <c r="BI72" s="214"/>
    </row>
    <row r="73" spans="1:61" ht="36" customHeight="1">
      <c r="A73" s="540"/>
      <c r="B73" s="541"/>
      <c r="C73" s="525"/>
      <c r="D73" s="522"/>
      <c r="E73" s="1052">
        <v>7</v>
      </c>
      <c r="F73" s="1576"/>
      <c r="G73" s="1577" t="str">
        <f>IF(A73="","",VLOOKUP(A73,生徒情報入力!$A$9:$AD$158,5))</f>
        <v/>
      </c>
      <c r="H73" s="1578"/>
      <c r="I73" s="1578"/>
      <c r="J73" s="1578"/>
      <c r="K73" s="1578"/>
      <c r="L73" s="1578"/>
      <c r="M73" s="1578"/>
      <c r="N73" s="1576"/>
      <c r="O73" s="451" t="str">
        <f>IF(A73="","",VLOOKUP(A73,生徒情報入力!$A$9:$AD$158,6))</f>
        <v/>
      </c>
      <c r="P73" s="1577" t="str">
        <f>IF(A73="","",VLOOKUP(A73,生徒情報入力!$A$9:$AD$158,22))</f>
        <v/>
      </c>
      <c r="Q73" s="1578"/>
      <c r="R73" s="1578"/>
      <c r="S73" s="1578"/>
      <c r="T73" s="1578"/>
      <c r="U73" s="1578"/>
      <c r="V73" s="1578"/>
      <c r="W73" s="1578"/>
      <c r="X73" s="1578"/>
      <c r="Y73" s="1576"/>
      <c r="Z73" s="1577" t="str">
        <f>IF(A73="","",VLOOKUP(A73,生徒情報入力!$A$9:$AD$158,23)&amp;"-"&amp;VLOOKUP(A73,生徒情報入力!$A$9:$AD$158,25)&amp;"-"&amp;VLOOKUP(A73,生徒情報入力!$A$9:$AD$158,27))</f>
        <v/>
      </c>
      <c r="AA73" s="1578"/>
      <c r="AB73" s="1578"/>
      <c r="AC73" s="1578"/>
      <c r="AD73" s="1578"/>
      <c r="AE73" s="1576"/>
      <c r="AF73" s="1577" t="str">
        <f>IF(A73="","",VLOOKUP(A73,生徒情報入力!$A$9:$AD$158,11))</f>
        <v/>
      </c>
      <c r="AG73" s="1576"/>
      <c r="AH73" s="1577" t="str">
        <f>IF(A73="","",VLOOKUP(A73,生徒情報入力!$A$9:$AD$158,12))</f>
        <v/>
      </c>
      <c r="AI73" s="1576"/>
      <c r="AJ73" s="1577" t="str">
        <f t="shared" si="2"/>
        <v/>
      </c>
      <c r="AK73" s="1578"/>
      <c r="AL73" s="1576"/>
      <c r="AM73" s="425"/>
      <c r="AN73" s="426"/>
      <c r="AO73" s="426"/>
      <c r="AP73" s="426"/>
      <c r="AQ73" s="426"/>
      <c r="AR73" s="426"/>
      <c r="AS73" s="427"/>
      <c r="AT73" s="199"/>
      <c r="BD73" s="214"/>
      <c r="BE73" s="214"/>
      <c r="BF73" s="214"/>
      <c r="BG73" s="214"/>
      <c r="BH73" s="214"/>
      <c r="BI73" s="214"/>
    </row>
    <row r="74" spans="1:61" ht="36" customHeight="1">
      <c r="A74" s="540"/>
      <c r="B74" s="541"/>
      <c r="C74" s="525"/>
      <c r="D74" s="522"/>
      <c r="E74" s="1052">
        <v>8</v>
      </c>
      <c r="F74" s="1576"/>
      <c r="G74" s="1577" t="str">
        <f>IF(A74="","",VLOOKUP(A74,生徒情報入力!$A$9:$AD$158,5))</f>
        <v/>
      </c>
      <c r="H74" s="1578"/>
      <c r="I74" s="1578"/>
      <c r="J74" s="1578"/>
      <c r="K74" s="1578"/>
      <c r="L74" s="1578"/>
      <c r="M74" s="1578"/>
      <c r="N74" s="1576"/>
      <c r="O74" s="451" t="str">
        <f>IF(A74="","",VLOOKUP(A74,生徒情報入力!$A$9:$AD$158,6))</f>
        <v/>
      </c>
      <c r="P74" s="1577" t="str">
        <f>IF(A74="","",VLOOKUP(A74,生徒情報入力!$A$9:$AD$158,22))</f>
        <v/>
      </c>
      <c r="Q74" s="1578"/>
      <c r="R74" s="1578"/>
      <c r="S74" s="1578"/>
      <c r="T74" s="1578"/>
      <c r="U74" s="1578"/>
      <c r="V74" s="1578"/>
      <c r="W74" s="1578"/>
      <c r="X74" s="1578"/>
      <c r="Y74" s="1576"/>
      <c r="Z74" s="1577" t="str">
        <f>IF(A74="","",VLOOKUP(A74,生徒情報入力!$A$9:$AD$158,23)&amp;"-"&amp;VLOOKUP(A74,生徒情報入力!$A$9:$AD$158,25)&amp;"-"&amp;VLOOKUP(A74,生徒情報入力!$A$9:$AD$158,27))</f>
        <v/>
      </c>
      <c r="AA74" s="1578"/>
      <c r="AB74" s="1578"/>
      <c r="AC74" s="1578"/>
      <c r="AD74" s="1578"/>
      <c r="AE74" s="1576"/>
      <c r="AF74" s="1577" t="str">
        <f>IF(A74="","",VLOOKUP(A74,生徒情報入力!$A$9:$AD$158,11))</f>
        <v/>
      </c>
      <c r="AG74" s="1576"/>
      <c r="AH74" s="1577" t="str">
        <f>IF(A74="","",VLOOKUP(A74,生徒情報入力!$A$9:$AD$158,12))</f>
        <v/>
      </c>
      <c r="AI74" s="1576"/>
      <c r="AJ74" s="1577" t="str">
        <f t="shared" si="2"/>
        <v/>
      </c>
      <c r="AK74" s="1578"/>
      <c r="AL74" s="1576"/>
      <c r="AM74" s="425"/>
      <c r="AN74" s="426"/>
      <c r="AO74" s="426"/>
      <c r="AP74" s="426"/>
      <c r="AQ74" s="426"/>
      <c r="AR74" s="426"/>
      <c r="AS74" s="427"/>
      <c r="AT74" s="199"/>
      <c r="BD74" s="214"/>
      <c r="BE74" s="214"/>
      <c r="BF74" s="214"/>
      <c r="BG74" s="214"/>
      <c r="BH74" s="214"/>
      <c r="BI74" s="214"/>
    </row>
    <row r="75" spans="1:61" ht="36" customHeight="1">
      <c r="A75" s="540"/>
      <c r="B75" s="541"/>
      <c r="C75" s="525"/>
      <c r="D75" s="522"/>
      <c r="E75" s="1052">
        <v>9</v>
      </c>
      <c r="F75" s="1576"/>
      <c r="G75" s="1577" t="str">
        <f>IF(A75="","",VLOOKUP(A75,生徒情報入力!$A$9:$AD$158,5))</f>
        <v/>
      </c>
      <c r="H75" s="1578"/>
      <c r="I75" s="1578"/>
      <c r="J75" s="1578"/>
      <c r="K75" s="1578"/>
      <c r="L75" s="1578"/>
      <c r="M75" s="1578"/>
      <c r="N75" s="1576"/>
      <c r="O75" s="451" t="str">
        <f>IF(A75="","",VLOOKUP(A75,生徒情報入力!$A$9:$AD$158,6))</f>
        <v/>
      </c>
      <c r="P75" s="1577" t="str">
        <f>IF(A75="","",VLOOKUP(A75,生徒情報入力!$A$9:$AD$158,22))</f>
        <v/>
      </c>
      <c r="Q75" s="1578"/>
      <c r="R75" s="1578"/>
      <c r="S75" s="1578"/>
      <c r="T75" s="1578"/>
      <c r="U75" s="1578"/>
      <c r="V75" s="1578"/>
      <c r="W75" s="1578"/>
      <c r="X75" s="1578"/>
      <c r="Y75" s="1576"/>
      <c r="Z75" s="1577" t="str">
        <f>IF(A75="","",VLOOKUP(A75,生徒情報入力!$A$9:$AD$158,23)&amp;"-"&amp;VLOOKUP(A75,生徒情報入力!$A$9:$AD$158,25)&amp;"-"&amp;VLOOKUP(A75,生徒情報入力!$A$9:$AD$158,27))</f>
        <v/>
      </c>
      <c r="AA75" s="1578"/>
      <c r="AB75" s="1578"/>
      <c r="AC75" s="1578"/>
      <c r="AD75" s="1578"/>
      <c r="AE75" s="1576"/>
      <c r="AF75" s="1577" t="str">
        <f>IF(A75="","",VLOOKUP(A75,生徒情報入力!$A$9:$AD$158,11))</f>
        <v/>
      </c>
      <c r="AG75" s="1576"/>
      <c r="AH75" s="1577" t="str">
        <f>IF(A75="","",VLOOKUP(A75,生徒情報入力!$A$9:$AD$158,12))</f>
        <v/>
      </c>
      <c r="AI75" s="1576"/>
      <c r="AJ75" s="1577" t="str">
        <f t="shared" si="2"/>
        <v/>
      </c>
      <c r="AK75" s="1578"/>
      <c r="AL75" s="1576"/>
      <c r="AM75" s="425"/>
      <c r="AN75" s="426"/>
      <c r="AO75" s="426"/>
      <c r="AP75" s="426"/>
      <c r="AQ75" s="426"/>
      <c r="AR75" s="426"/>
      <c r="AS75" s="427"/>
      <c r="AT75" s="199"/>
      <c r="BD75" s="214"/>
      <c r="BE75" s="214"/>
      <c r="BF75" s="214"/>
      <c r="BG75" s="214"/>
      <c r="BH75" s="214"/>
      <c r="BI75" s="214"/>
    </row>
    <row r="76" spans="1:61" ht="36" customHeight="1">
      <c r="A76" s="540"/>
      <c r="B76" s="541"/>
      <c r="C76" s="525"/>
      <c r="D76" s="522"/>
      <c r="E76" s="1052">
        <v>10</v>
      </c>
      <c r="F76" s="1576"/>
      <c r="G76" s="1577" t="str">
        <f>IF(A76="","",VLOOKUP(A76,生徒情報入力!$A$9:$AD$158,5))</f>
        <v/>
      </c>
      <c r="H76" s="1578"/>
      <c r="I76" s="1578"/>
      <c r="J76" s="1578"/>
      <c r="K76" s="1578"/>
      <c r="L76" s="1578"/>
      <c r="M76" s="1578"/>
      <c r="N76" s="1576"/>
      <c r="O76" s="451" t="str">
        <f>IF(A76="","",VLOOKUP(A76,生徒情報入力!$A$9:$AD$158,6))</f>
        <v/>
      </c>
      <c r="P76" s="1577" t="str">
        <f>IF(A76="","",VLOOKUP(A76,生徒情報入力!$A$9:$AD$158,22))</f>
        <v/>
      </c>
      <c r="Q76" s="1578"/>
      <c r="R76" s="1578"/>
      <c r="S76" s="1578"/>
      <c r="T76" s="1578"/>
      <c r="U76" s="1578"/>
      <c r="V76" s="1578"/>
      <c r="W76" s="1578"/>
      <c r="X76" s="1578"/>
      <c r="Y76" s="1576"/>
      <c r="Z76" s="1577" t="str">
        <f>IF(A76="","",VLOOKUP(A76,生徒情報入力!$A$9:$AD$158,23)&amp;"-"&amp;VLOOKUP(A76,生徒情報入力!$A$9:$AD$158,25)&amp;"-"&amp;VLOOKUP(A76,生徒情報入力!$A$9:$AD$158,27))</f>
        <v/>
      </c>
      <c r="AA76" s="1578"/>
      <c r="AB76" s="1578"/>
      <c r="AC76" s="1578"/>
      <c r="AD76" s="1578"/>
      <c r="AE76" s="1576"/>
      <c r="AF76" s="1577" t="str">
        <f>IF(A76="","",VLOOKUP(A76,生徒情報入力!$A$9:$AD$158,11))</f>
        <v/>
      </c>
      <c r="AG76" s="1576"/>
      <c r="AH76" s="1577" t="str">
        <f>IF(A76="","",VLOOKUP(A76,生徒情報入力!$A$9:$AD$158,12))</f>
        <v/>
      </c>
      <c r="AI76" s="1576"/>
      <c r="AJ76" s="1577" t="str">
        <f t="shared" si="2"/>
        <v/>
      </c>
      <c r="AK76" s="1578"/>
      <c r="AL76" s="1576"/>
      <c r="AM76" s="425"/>
      <c r="AN76" s="426"/>
      <c r="AO76" s="426"/>
      <c r="AP76" s="426"/>
      <c r="AQ76" s="426"/>
      <c r="AR76" s="426"/>
      <c r="AS76" s="427"/>
      <c r="AT76" s="199"/>
      <c r="BD76" s="214"/>
      <c r="BE76" s="214"/>
      <c r="BF76" s="214"/>
      <c r="BG76" s="214"/>
      <c r="BH76" s="214"/>
      <c r="BI76" s="214"/>
    </row>
    <row r="77" spans="1:61" ht="36" customHeight="1">
      <c r="A77" s="540"/>
      <c r="B77" s="541"/>
      <c r="C77" s="525"/>
      <c r="D77" s="522"/>
      <c r="E77" s="1052">
        <v>11</v>
      </c>
      <c r="F77" s="1576"/>
      <c r="G77" s="1577" t="str">
        <f>IF(A77="","",VLOOKUP(A77,生徒情報入力!$A$9:$AD$158,5))</f>
        <v/>
      </c>
      <c r="H77" s="1578"/>
      <c r="I77" s="1578"/>
      <c r="J77" s="1578"/>
      <c r="K77" s="1578"/>
      <c r="L77" s="1578"/>
      <c r="M77" s="1578"/>
      <c r="N77" s="1576"/>
      <c r="O77" s="451" t="str">
        <f>IF(A77="","",VLOOKUP(A77,生徒情報入力!$A$9:$AD$158,6))</f>
        <v/>
      </c>
      <c r="P77" s="1577" t="str">
        <f>IF(A77="","",VLOOKUP(A77,生徒情報入力!$A$9:$AD$158,22))</f>
        <v/>
      </c>
      <c r="Q77" s="1578"/>
      <c r="R77" s="1578"/>
      <c r="S77" s="1578"/>
      <c r="T77" s="1578"/>
      <c r="U77" s="1578"/>
      <c r="V77" s="1578"/>
      <c r="W77" s="1578"/>
      <c r="X77" s="1578"/>
      <c r="Y77" s="1576"/>
      <c r="Z77" s="1577" t="str">
        <f>IF(A77="","",VLOOKUP(A77,生徒情報入力!$A$9:$AD$158,23)&amp;"-"&amp;VLOOKUP(A77,生徒情報入力!$A$9:$AD$158,25)&amp;"-"&amp;VLOOKUP(A77,生徒情報入力!$A$9:$AD$158,27))</f>
        <v/>
      </c>
      <c r="AA77" s="1578"/>
      <c r="AB77" s="1578"/>
      <c r="AC77" s="1578"/>
      <c r="AD77" s="1578"/>
      <c r="AE77" s="1576"/>
      <c r="AF77" s="1577" t="str">
        <f>IF(A77="","",VLOOKUP(A77,生徒情報入力!$A$9:$AD$158,11))</f>
        <v/>
      </c>
      <c r="AG77" s="1576"/>
      <c r="AH77" s="1577" t="str">
        <f>IF(A77="","",VLOOKUP(A77,生徒情報入力!$A$9:$AD$158,12))</f>
        <v/>
      </c>
      <c r="AI77" s="1576"/>
      <c r="AJ77" s="1577" t="str">
        <f t="shared" ref="AJ77:AJ83" si="3">IF(B77="","",B77)</f>
        <v/>
      </c>
      <c r="AK77" s="1578"/>
      <c r="AL77" s="1576"/>
      <c r="AM77" s="425"/>
      <c r="AN77" s="426"/>
      <c r="AO77" s="426"/>
      <c r="AP77" s="426"/>
      <c r="AQ77" s="426"/>
      <c r="AR77" s="426"/>
      <c r="AS77" s="427"/>
      <c r="AT77" s="199"/>
      <c r="BD77" s="214"/>
      <c r="BE77" s="214"/>
      <c r="BF77" s="214"/>
      <c r="BG77" s="214"/>
      <c r="BH77" s="214"/>
      <c r="BI77" s="214"/>
    </row>
    <row r="78" spans="1:61" ht="36" customHeight="1">
      <c r="A78" s="540"/>
      <c r="B78" s="541"/>
      <c r="C78" s="525"/>
      <c r="D78" s="522"/>
      <c r="E78" s="1052">
        <v>12</v>
      </c>
      <c r="F78" s="1576"/>
      <c r="G78" s="1577" t="str">
        <f>IF(A78="","",VLOOKUP(A78,生徒情報入力!$A$9:$AD$158,5))</f>
        <v/>
      </c>
      <c r="H78" s="1578"/>
      <c r="I78" s="1578"/>
      <c r="J78" s="1578"/>
      <c r="K78" s="1578"/>
      <c r="L78" s="1578"/>
      <c r="M78" s="1578"/>
      <c r="N78" s="1576"/>
      <c r="O78" s="451" t="str">
        <f>IF(A78="","",VLOOKUP(A78,生徒情報入力!$A$9:$AD$158,6))</f>
        <v/>
      </c>
      <c r="P78" s="1577" t="str">
        <f>IF(A78="","",VLOOKUP(A78,生徒情報入力!$A$9:$AD$158,22))</f>
        <v/>
      </c>
      <c r="Q78" s="1578"/>
      <c r="R78" s="1578"/>
      <c r="S78" s="1578"/>
      <c r="T78" s="1578"/>
      <c r="U78" s="1578"/>
      <c r="V78" s="1578"/>
      <c r="W78" s="1578"/>
      <c r="X78" s="1578"/>
      <c r="Y78" s="1576"/>
      <c r="Z78" s="1577" t="str">
        <f>IF(A78="","",VLOOKUP(A78,生徒情報入力!$A$9:$AD$158,23)&amp;"-"&amp;VLOOKUP(A78,生徒情報入力!$A$9:$AD$158,25)&amp;"-"&amp;VLOOKUP(A78,生徒情報入力!$A$9:$AD$158,27))</f>
        <v/>
      </c>
      <c r="AA78" s="1578"/>
      <c r="AB78" s="1578"/>
      <c r="AC78" s="1578"/>
      <c r="AD78" s="1578"/>
      <c r="AE78" s="1576"/>
      <c r="AF78" s="1577" t="str">
        <f>IF(A78="","",VLOOKUP(A78,生徒情報入力!$A$9:$AD$158,11))</f>
        <v/>
      </c>
      <c r="AG78" s="1576"/>
      <c r="AH78" s="1577" t="str">
        <f>IF(A78="","",VLOOKUP(A78,生徒情報入力!$A$9:$AD$158,12))</f>
        <v/>
      </c>
      <c r="AI78" s="1576"/>
      <c r="AJ78" s="1577" t="str">
        <f t="shared" si="3"/>
        <v/>
      </c>
      <c r="AK78" s="1578"/>
      <c r="AL78" s="1576"/>
      <c r="AM78" s="425"/>
      <c r="AN78" s="426"/>
      <c r="AO78" s="426"/>
      <c r="AP78" s="426"/>
      <c r="AQ78" s="426"/>
      <c r="AR78" s="426"/>
      <c r="AS78" s="427"/>
      <c r="AT78" s="199"/>
      <c r="BD78" s="214"/>
      <c r="BE78" s="214"/>
      <c r="BF78" s="214"/>
      <c r="BG78" s="214"/>
      <c r="BH78" s="214"/>
      <c r="BI78" s="214"/>
    </row>
    <row r="79" spans="1:61" ht="36" customHeight="1">
      <c r="A79" s="540"/>
      <c r="B79" s="541"/>
      <c r="C79" s="525"/>
      <c r="D79" s="522"/>
      <c r="E79" s="1052">
        <v>13</v>
      </c>
      <c r="F79" s="1576"/>
      <c r="G79" s="1577" t="str">
        <f>IF(A79="","",VLOOKUP(A79,生徒情報入力!$A$9:$AD$158,5))</f>
        <v/>
      </c>
      <c r="H79" s="1578"/>
      <c r="I79" s="1578"/>
      <c r="J79" s="1578"/>
      <c r="K79" s="1578"/>
      <c r="L79" s="1578"/>
      <c r="M79" s="1578"/>
      <c r="N79" s="1576"/>
      <c r="O79" s="451" t="str">
        <f>IF(A79="","",VLOOKUP(A79,生徒情報入力!$A$9:$AD$158,6))</f>
        <v/>
      </c>
      <c r="P79" s="1577" t="str">
        <f>IF(A79="","",VLOOKUP(A79,生徒情報入力!$A$9:$AD$158,22))</f>
        <v/>
      </c>
      <c r="Q79" s="1578"/>
      <c r="R79" s="1578"/>
      <c r="S79" s="1578"/>
      <c r="T79" s="1578"/>
      <c r="U79" s="1578"/>
      <c r="V79" s="1578"/>
      <c r="W79" s="1578"/>
      <c r="X79" s="1578"/>
      <c r="Y79" s="1576"/>
      <c r="Z79" s="1577" t="str">
        <f>IF(A79="","",VLOOKUP(A79,生徒情報入力!$A$9:$AD$158,23)&amp;"-"&amp;VLOOKUP(A79,生徒情報入力!$A$9:$AD$158,25)&amp;"-"&amp;VLOOKUP(A79,生徒情報入力!$A$9:$AD$158,27))</f>
        <v/>
      </c>
      <c r="AA79" s="1578"/>
      <c r="AB79" s="1578"/>
      <c r="AC79" s="1578"/>
      <c r="AD79" s="1578"/>
      <c r="AE79" s="1576"/>
      <c r="AF79" s="1577" t="str">
        <f>IF(A79="","",VLOOKUP(A79,生徒情報入力!$A$9:$AD$158,11))</f>
        <v/>
      </c>
      <c r="AG79" s="1576"/>
      <c r="AH79" s="1577" t="str">
        <f>IF(A79="","",VLOOKUP(A79,生徒情報入力!$A$9:$AD$158,12))</f>
        <v/>
      </c>
      <c r="AI79" s="1576"/>
      <c r="AJ79" s="1577" t="str">
        <f t="shared" si="3"/>
        <v/>
      </c>
      <c r="AK79" s="1578"/>
      <c r="AL79" s="1576"/>
      <c r="AM79" s="425"/>
      <c r="AN79" s="426"/>
      <c r="AO79" s="426"/>
      <c r="AP79" s="426"/>
      <c r="AQ79" s="426"/>
      <c r="AR79" s="426"/>
      <c r="AS79" s="427"/>
      <c r="AT79" s="199"/>
      <c r="BD79" s="214"/>
      <c r="BE79" s="214"/>
      <c r="BF79" s="214"/>
      <c r="BG79" s="214"/>
      <c r="BH79" s="214"/>
      <c r="BI79" s="214"/>
    </row>
    <row r="80" spans="1:61" ht="36" customHeight="1">
      <c r="A80" s="540"/>
      <c r="B80" s="541"/>
      <c r="C80" s="525"/>
      <c r="D80" s="522"/>
      <c r="E80" s="1052">
        <v>14</v>
      </c>
      <c r="F80" s="1576"/>
      <c r="G80" s="1577" t="str">
        <f>IF(A80="","",VLOOKUP(A80,生徒情報入力!$A$9:$AD$158,5))</f>
        <v/>
      </c>
      <c r="H80" s="1578"/>
      <c r="I80" s="1578"/>
      <c r="J80" s="1578"/>
      <c r="K80" s="1578"/>
      <c r="L80" s="1578"/>
      <c r="M80" s="1578"/>
      <c r="N80" s="1576"/>
      <c r="O80" s="451" t="str">
        <f>IF(A80="","",VLOOKUP(A80,生徒情報入力!$A$9:$AD$158,6))</f>
        <v/>
      </c>
      <c r="P80" s="1577" t="str">
        <f>IF(A80="","",VLOOKUP(A80,生徒情報入力!$A$9:$AD$158,22))</f>
        <v/>
      </c>
      <c r="Q80" s="1578"/>
      <c r="R80" s="1578"/>
      <c r="S80" s="1578"/>
      <c r="T80" s="1578"/>
      <c r="U80" s="1578"/>
      <c r="V80" s="1578"/>
      <c r="W80" s="1578"/>
      <c r="X80" s="1578"/>
      <c r="Y80" s="1576"/>
      <c r="Z80" s="1577" t="str">
        <f>IF(A80="","",VLOOKUP(A80,生徒情報入力!$A$9:$AD$158,23)&amp;"-"&amp;VLOOKUP(A80,生徒情報入力!$A$9:$AD$158,25)&amp;"-"&amp;VLOOKUP(A80,生徒情報入力!$A$9:$AD$158,27))</f>
        <v/>
      </c>
      <c r="AA80" s="1578"/>
      <c r="AB80" s="1578"/>
      <c r="AC80" s="1578"/>
      <c r="AD80" s="1578"/>
      <c r="AE80" s="1576"/>
      <c r="AF80" s="1577" t="str">
        <f>IF(A80="","",VLOOKUP(A80,生徒情報入力!$A$9:$AD$158,11))</f>
        <v/>
      </c>
      <c r="AG80" s="1576"/>
      <c r="AH80" s="1577" t="str">
        <f>IF(A80="","",VLOOKUP(A80,生徒情報入力!$A$9:$AD$158,12))</f>
        <v/>
      </c>
      <c r="AI80" s="1576"/>
      <c r="AJ80" s="1577" t="str">
        <f t="shared" si="3"/>
        <v/>
      </c>
      <c r="AK80" s="1578"/>
      <c r="AL80" s="1576"/>
      <c r="AM80" s="425"/>
      <c r="AN80" s="426"/>
      <c r="AO80" s="426"/>
      <c r="AP80" s="426"/>
      <c r="AQ80" s="426"/>
      <c r="AR80" s="426"/>
      <c r="AS80" s="427"/>
      <c r="AT80" s="199"/>
      <c r="BD80" s="214"/>
      <c r="BE80" s="214"/>
      <c r="BF80" s="214"/>
      <c r="BG80" s="214"/>
      <c r="BH80" s="214"/>
      <c r="BI80" s="214"/>
    </row>
    <row r="81" spans="1:61" ht="36" customHeight="1">
      <c r="A81" s="540"/>
      <c r="B81" s="541"/>
      <c r="C81" s="525"/>
      <c r="D81" s="522"/>
      <c r="E81" s="1052">
        <v>15</v>
      </c>
      <c r="F81" s="1576"/>
      <c r="G81" s="1577" t="str">
        <f>IF(A81="","",VLOOKUP(A81,生徒情報入力!$A$9:$AD$158,5))</f>
        <v/>
      </c>
      <c r="H81" s="1578"/>
      <c r="I81" s="1578"/>
      <c r="J81" s="1578"/>
      <c r="K81" s="1578"/>
      <c r="L81" s="1578"/>
      <c r="M81" s="1578"/>
      <c r="N81" s="1576"/>
      <c r="O81" s="451" t="str">
        <f>IF(A81="","",VLOOKUP(A81,生徒情報入力!$A$9:$AD$158,6))</f>
        <v/>
      </c>
      <c r="P81" s="1577" t="str">
        <f>IF(A81="","",VLOOKUP(A81,生徒情報入力!$A$9:$AD$158,22))</f>
        <v/>
      </c>
      <c r="Q81" s="1578"/>
      <c r="R81" s="1578"/>
      <c r="S81" s="1578"/>
      <c r="T81" s="1578"/>
      <c r="U81" s="1578"/>
      <c r="V81" s="1578"/>
      <c r="W81" s="1578"/>
      <c r="X81" s="1578"/>
      <c r="Y81" s="1576"/>
      <c r="Z81" s="1577" t="str">
        <f>IF(A81="","",VLOOKUP(A81,生徒情報入力!$A$9:$AD$158,23)&amp;"-"&amp;VLOOKUP(A81,生徒情報入力!$A$9:$AD$158,25)&amp;"-"&amp;VLOOKUP(A81,生徒情報入力!$A$9:$AD$158,27))</f>
        <v/>
      </c>
      <c r="AA81" s="1578"/>
      <c r="AB81" s="1578"/>
      <c r="AC81" s="1578"/>
      <c r="AD81" s="1578"/>
      <c r="AE81" s="1576"/>
      <c r="AF81" s="1577" t="str">
        <f>IF(A81="","",VLOOKUP(A81,生徒情報入力!$A$9:$AD$158,11))</f>
        <v/>
      </c>
      <c r="AG81" s="1576"/>
      <c r="AH81" s="1577" t="str">
        <f>IF(A81="","",VLOOKUP(A81,生徒情報入力!$A$9:$AD$158,12))</f>
        <v/>
      </c>
      <c r="AI81" s="1576"/>
      <c r="AJ81" s="1577" t="str">
        <f t="shared" si="3"/>
        <v/>
      </c>
      <c r="AK81" s="1578"/>
      <c r="AL81" s="1576"/>
      <c r="AM81" s="425"/>
      <c r="AN81" s="426"/>
      <c r="AO81" s="426"/>
      <c r="AP81" s="426"/>
      <c r="AQ81" s="426"/>
      <c r="AR81" s="426"/>
      <c r="AS81" s="427"/>
      <c r="AT81" s="199"/>
      <c r="BD81" s="214"/>
      <c r="BE81" s="214"/>
      <c r="BF81" s="214"/>
      <c r="BG81" s="214"/>
      <c r="BH81" s="214"/>
      <c r="BI81" s="214"/>
    </row>
    <row r="82" spans="1:61" ht="36" customHeight="1">
      <c r="A82" s="540"/>
      <c r="B82" s="541"/>
      <c r="C82" s="525"/>
      <c r="D82" s="522"/>
      <c r="E82" s="1052">
        <v>16</v>
      </c>
      <c r="F82" s="1576"/>
      <c r="G82" s="1577" t="str">
        <f>IF(A82="","",VLOOKUP(A82,生徒情報入力!$A$9:$AD$158,5))</f>
        <v/>
      </c>
      <c r="H82" s="1578"/>
      <c r="I82" s="1578"/>
      <c r="J82" s="1578"/>
      <c r="K82" s="1578"/>
      <c r="L82" s="1578"/>
      <c r="M82" s="1578"/>
      <c r="N82" s="1576"/>
      <c r="O82" s="451" t="str">
        <f>IF(A82="","",VLOOKUP(A82,生徒情報入力!$A$9:$AD$158,6))</f>
        <v/>
      </c>
      <c r="P82" s="1577" t="str">
        <f>IF(A82="","",VLOOKUP(A82,生徒情報入力!$A$9:$AD$158,22))</f>
        <v/>
      </c>
      <c r="Q82" s="1578"/>
      <c r="R82" s="1578"/>
      <c r="S82" s="1578"/>
      <c r="T82" s="1578"/>
      <c r="U82" s="1578"/>
      <c r="V82" s="1578"/>
      <c r="W82" s="1578"/>
      <c r="X82" s="1578"/>
      <c r="Y82" s="1576"/>
      <c r="Z82" s="1577" t="str">
        <f>IF(A82="","",VLOOKUP(A82,生徒情報入力!$A$9:$AD$158,23)&amp;"-"&amp;VLOOKUP(A82,生徒情報入力!$A$9:$AD$158,25)&amp;"-"&amp;VLOOKUP(A82,生徒情報入力!$A$9:$AD$158,27))</f>
        <v/>
      </c>
      <c r="AA82" s="1578"/>
      <c r="AB82" s="1578"/>
      <c r="AC82" s="1578"/>
      <c r="AD82" s="1578"/>
      <c r="AE82" s="1576"/>
      <c r="AF82" s="1577" t="str">
        <f>IF(A82="","",VLOOKUP(A82,生徒情報入力!$A$9:$AD$158,11))</f>
        <v/>
      </c>
      <c r="AG82" s="1576"/>
      <c r="AH82" s="1577" t="str">
        <f>IF(A82="","",VLOOKUP(A82,生徒情報入力!$A$9:$AD$158,12))</f>
        <v/>
      </c>
      <c r="AI82" s="1576"/>
      <c r="AJ82" s="1577" t="str">
        <f t="shared" si="3"/>
        <v/>
      </c>
      <c r="AK82" s="1578"/>
      <c r="AL82" s="1576"/>
      <c r="AM82" s="425"/>
      <c r="AN82" s="426"/>
      <c r="AO82" s="426"/>
      <c r="AP82" s="426"/>
      <c r="AQ82" s="426"/>
      <c r="AR82" s="426"/>
      <c r="AS82" s="427"/>
      <c r="AT82" s="199"/>
      <c r="BD82" s="214"/>
      <c r="BE82" s="214"/>
      <c r="BF82" s="214"/>
      <c r="BG82" s="214"/>
      <c r="BH82" s="214"/>
      <c r="BI82" s="214"/>
    </row>
    <row r="83" spans="1:61" ht="36" customHeight="1">
      <c r="A83" s="540"/>
      <c r="B83" s="541"/>
      <c r="C83" s="525"/>
      <c r="D83" s="522"/>
      <c r="E83" s="1052">
        <v>17</v>
      </c>
      <c r="F83" s="1576"/>
      <c r="G83" s="1577" t="str">
        <f>IF(A83="","",VLOOKUP(A83,生徒情報入力!$A$9:$AD$158,5))</f>
        <v/>
      </c>
      <c r="H83" s="1578"/>
      <c r="I83" s="1578"/>
      <c r="J83" s="1578"/>
      <c r="K83" s="1578"/>
      <c r="L83" s="1578"/>
      <c r="M83" s="1578"/>
      <c r="N83" s="1576"/>
      <c r="O83" s="451" t="str">
        <f>IF(A83="","",VLOOKUP(A83,生徒情報入力!$A$9:$AD$158,6))</f>
        <v/>
      </c>
      <c r="P83" s="1577" t="str">
        <f>IF(A83="","",VLOOKUP(A83,生徒情報入力!$A$9:$AD$158,22))</f>
        <v/>
      </c>
      <c r="Q83" s="1578"/>
      <c r="R83" s="1578"/>
      <c r="S83" s="1578"/>
      <c r="T83" s="1578"/>
      <c r="U83" s="1578"/>
      <c r="V83" s="1578"/>
      <c r="W83" s="1578"/>
      <c r="X83" s="1578"/>
      <c r="Y83" s="1576"/>
      <c r="Z83" s="1577" t="str">
        <f>IF(A83="","",VLOOKUP(A83,生徒情報入力!$A$9:$AD$158,23)&amp;"-"&amp;VLOOKUP(A83,生徒情報入力!$A$9:$AD$158,25)&amp;"-"&amp;VLOOKUP(A83,生徒情報入力!$A$9:$AD$158,27))</f>
        <v/>
      </c>
      <c r="AA83" s="1578"/>
      <c r="AB83" s="1578"/>
      <c r="AC83" s="1578"/>
      <c r="AD83" s="1578"/>
      <c r="AE83" s="1576"/>
      <c r="AF83" s="1577" t="str">
        <f>IF(A83="","",VLOOKUP(A83,生徒情報入力!$A$9:$AD$158,11))</f>
        <v/>
      </c>
      <c r="AG83" s="1576"/>
      <c r="AH83" s="1577" t="str">
        <f>IF(A83="","",VLOOKUP(A83,生徒情報入力!$A$9:$AD$158,12))</f>
        <v/>
      </c>
      <c r="AI83" s="1576"/>
      <c r="AJ83" s="1577" t="str">
        <f t="shared" si="3"/>
        <v/>
      </c>
      <c r="AK83" s="1578"/>
      <c r="AL83" s="1576"/>
      <c r="AM83" s="425"/>
      <c r="AN83" s="426"/>
      <c r="AO83" s="426"/>
      <c r="AP83" s="426"/>
      <c r="AQ83" s="426"/>
      <c r="AR83" s="426"/>
      <c r="AS83" s="427"/>
      <c r="AT83" s="199"/>
      <c r="BD83" s="214"/>
      <c r="BE83" s="214"/>
      <c r="BF83" s="214"/>
      <c r="BG83" s="214"/>
      <c r="BH83" s="214"/>
      <c r="BI83" s="214"/>
    </row>
    <row r="84" spans="1:61" ht="36" customHeight="1">
      <c r="A84" s="540"/>
      <c r="B84" s="541"/>
      <c r="C84" s="525"/>
      <c r="D84" s="522"/>
      <c r="E84" s="1052">
        <v>18</v>
      </c>
      <c r="F84" s="1576"/>
      <c r="G84" s="1577" t="str">
        <f>IF(A84="","",VLOOKUP(A84,生徒情報入力!$A$9:$AD$158,5))</f>
        <v/>
      </c>
      <c r="H84" s="1578"/>
      <c r="I84" s="1578"/>
      <c r="J84" s="1578"/>
      <c r="K84" s="1578"/>
      <c r="L84" s="1578"/>
      <c r="M84" s="1578"/>
      <c r="N84" s="1576"/>
      <c r="O84" s="451" t="str">
        <f>IF(A84="","",VLOOKUP(A84,生徒情報入力!$A$9:$AD$158,6))</f>
        <v/>
      </c>
      <c r="P84" s="1577" t="str">
        <f>IF(A84="","",VLOOKUP(A84,生徒情報入力!$A$9:$AD$158,22))</f>
        <v/>
      </c>
      <c r="Q84" s="1578"/>
      <c r="R84" s="1578"/>
      <c r="S84" s="1578"/>
      <c r="T84" s="1578"/>
      <c r="U84" s="1578"/>
      <c r="V84" s="1578"/>
      <c r="W84" s="1578"/>
      <c r="X84" s="1578"/>
      <c r="Y84" s="1576"/>
      <c r="Z84" s="1577" t="str">
        <f>IF(A84="","",VLOOKUP(A84,生徒情報入力!$A$9:$AD$158,23)&amp;"-"&amp;VLOOKUP(A84,生徒情報入力!$A$9:$AD$158,25)&amp;"-"&amp;VLOOKUP(A84,生徒情報入力!$A$9:$AD$158,27))</f>
        <v/>
      </c>
      <c r="AA84" s="1578"/>
      <c r="AB84" s="1578"/>
      <c r="AC84" s="1578"/>
      <c r="AD84" s="1578"/>
      <c r="AE84" s="1576"/>
      <c r="AF84" s="1577" t="str">
        <f>IF(A84="","",VLOOKUP(A84,生徒情報入力!$A$9:$AD$158,11))</f>
        <v/>
      </c>
      <c r="AG84" s="1576"/>
      <c r="AH84" s="1577" t="str">
        <f>IF(A84="","",VLOOKUP(A84,生徒情報入力!$A$9:$AD$158,12))</f>
        <v/>
      </c>
      <c r="AI84" s="1576"/>
      <c r="AJ84" s="1577" t="str">
        <f t="shared" ref="AJ84:AJ86" si="4">IF(B84="","",B84)</f>
        <v/>
      </c>
      <c r="AK84" s="1578"/>
      <c r="AL84" s="1576"/>
      <c r="AM84" s="425"/>
      <c r="AN84" s="426"/>
      <c r="AO84" s="426"/>
      <c r="AP84" s="426"/>
      <c r="AQ84" s="426"/>
      <c r="AR84" s="426"/>
      <c r="AS84" s="427"/>
      <c r="AT84" s="199"/>
      <c r="BD84" s="214"/>
      <c r="BE84" s="214"/>
      <c r="BF84" s="214"/>
      <c r="BG84" s="214"/>
      <c r="BH84" s="214"/>
      <c r="BI84" s="214"/>
    </row>
    <row r="85" spans="1:61" ht="36" customHeight="1">
      <c r="A85" s="540"/>
      <c r="B85" s="541"/>
      <c r="C85" s="525"/>
      <c r="D85" s="522"/>
      <c r="E85" s="1052">
        <v>19</v>
      </c>
      <c r="F85" s="1576"/>
      <c r="G85" s="1577" t="str">
        <f>IF(A85="","",VLOOKUP(A85,生徒情報入力!$A$9:$AD$158,5))</f>
        <v/>
      </c>
      <c r="H85" s="1578"/>
      <c r="I85" s="1578"/>
      <c r="J85" s="1578"/>
      <c r="K85" s="1578"/>
      <c r="L85" s="1578"/>
      <c r="M85" s="1578"/>
      <c r="N85" s="1576"/>
      <c r="O85" s="451" t="str">
        <f>IF(A85="","",VLOOKUP(A85,生徒情報入力!$A$9:$AD$158,6))</f>
        <v/>
      </c>
      <c r="P85" s="1577" t="str">
        <f>IF(A85="","",VLOOKUP(A85,生徒情報入力!$A$9:$AD$158,22))</f>
        <v/>
      </c>
      <c r="Q85" s="1578"/>
      <c r="R85" s="1578"/>
      <c r="S85" s="1578"/>
      <c r="T85" s="1578"/>
      <c r="U85" s="1578"/>
      <c r="V85" s="1578"/>
      <c r="W85" s="1578"/>
      <c r="X85" s="1578"/>
      <c r="Y85" s="1576"/>
      <c r="Z85" s="1577" t="str">
        <f>IF(A85="","",VLOOKUP(A85,生徒情報入力!$A$9:$AD$158,23)&amp;"-"&amp;VLOOKUP(A85,生徒情報入力!$A$9:$AD$158,25)&amp;"-"&amp;VLOOKUP(A85,生徒情報入力!$A$9:$AD$158,27))</f>
        <v/>
      </c>
      <c r="AA85" s="1578"/>
      <c r="AB85" s="1578"/>
      <c r="AC85" s="1578"/>
      <c r="AD85" s="1578"/>
      <c r="AE85" s="1576"/>
      <c r="AF85" s="1577" t="str">
        <f>IF(A85="","",VLOOKUP(A85,生徒情報入力!$A$9:$AD$158,11))</f>
        <v/>
      </c>
      <c r="AG85" s="1576"/>
      <c r="AH85" s="1577" t="str">
        <f>IF(A85="","",VLOOKUP(A85,生徒情報入力!$A$9:$AD$158,12))</f>
        <v/>
      </c>
      <c r="AI85" s="1576"/>
      <c r="AJ85" s="1577" t="str">
        <f t="shared" si="4"/>
        <v/>
      </c>
      <c r="AK85" s="1578"/>
      <c r="AL85" s="1576"/>
      <c r="AM85" s="425"/>
      <c r="AN85" s="426"/>
      <c r="AO85" s="426"/>
      <c r="AP85" s="426"/>
      <c r="AQ85" s="426"/>
      <c r="AR85" s="426"/>
      <c r="AS85" s="427"/>
      <c r="AT85" s="199"/>
      <c r="BD85" s="214"/>
      <c r="BE85" s="214"/>
      <c r="BF85" s="214"/>
      <c r="BG85" s="214"/>
      <c r="BH85" s="214"/>
      <c r="BI85" s="214"/>
    </row>
    <row r="86" spans="1:61" ht="36" customHeight="1">
      <c r="A86" s="542"/>
      <c r="B86" s="543"/>
      <c r="C86" s="525"/>
      <c r="D86" s="522"/>
      <c r="E86" s="1052">
        <v>20</v>
      </c>
      <c r="F86" s="1576"/>
      <c r="G86" s="1577" t="str">
        <f>IF(A86="","",VLOOKUP(A86,生徒情報入力!$A$9:$AD$158,5))</f>
        <v/>
      </c>
      <c r="H86" s="1578"/>
      <c r="I86" s="1578"/>
      <c r="J86" s="1578"/>
      <c r="K86" s="1578"/>
      <c r="L86" s="1578"/>
      <c r="M86" s="1578"/>
      <c r="N86" s="1576"/>
      <c r="O86" s="451" t="str">
        <f>IF(A86="","",VLOOKUP(A86,生徒情報入力!$A$9:$AD$158,6))</f>
        <v/>
      </c>
      <c r="P86" s="1577" t="str">
        <f>IF(A86="","",VLOOKUP(A86,生徒情報入力!$A$9:$AD$158,22))</f>
        <v/>
      </c>
      <c r="Q86" s="1578"/>
      <c r="R86" s="1578"/>
      <c r="S86" s="1578"/>
      <c r="T86" s="1578"/>
      <c r="U86" s="1578"/>
      <c r="V86" s="1578"/>
      <c r="W86" s="1578"/>
      <c r="X86" s="1578"/>
      <c r="Y86" s="1576"/>
      <c r="Z86" s="1577" t="str">
        <f>IF(A86="","",VLOOKUP(A86,生徒情報入力!$A$9:$AD$158,23)&amp;"-"&amp;VLOOKUP(A86,生徒情報入力!$A$9:$AD$158,25)&amp;"-"&amp;VLOOKUP(A86,生徒情報入力!$A$9:$AD$158,27))</f>
        <v/>
      </c>
      <c r="AA86" s="1578"/>
      <c r="AB86" s="1578"/>
      <c r="AC86" s="1578"/>
      <c r="AD86" s="1578"/>
      <c r="AE86" s="1576"/>
      <c r="AF86" s="1577" t="str">
        <f>IF(A86="","",VLOOKUP(A86,生徒情報入力!$A$9:$AD$158,11))</f>
        <v/>
      </c>
      <c r="AG86" s="1576"/>
      <c r="AH86" s="1577" t="str">
        <f>IF(A86="","",VLOOKUP(A86,生徒情報入力!$A$9:$AD$158,12))</f>
        <v/>
      </c>
      <c r="AI86" s="1576"/>
      <c r="AJ86" s="1577" t="str">
        <f t="shared" si="4"/>
        <v/>
      </c>
      <c r="AK86" s="1578"/>
      <c r="AL86" s="1576"/>
      <c r="AM86" s="425"/>
      <c r="AN86" s="426"/>
      <c r="AO86" s="426"/>
      <c r="AP86" s="426"/>
      <c r="AQ86" s="426"/>
      <c r="AR86" s="426"/>
      <c r="AS86" s="427"/>
      <c r="AT86" s="199"/>
      <c r="BD86" s="214"/>
      <c r="BE86" s="214"/>
      <c r="BF86" s="214"/>
      <c r="BG86" s="214"/>
      <c r="BH86" s="214"/>
      <c r="BI86" s="214"/>
    </row>
    <row r="87" spans="1:61" ht="26.25" customHeight="1">
      <c r="A87" s="287" t="s">
        <v>2803</v>
      </c>
      <c r="B87" s="288" t="s">
        <v>2805</v>
      </c>
      <c r="D87" s="199"/>
      <c r="E87" s="309"/>
      <c r="F87" s="289" t="s">
        <v>3031</v>
      </c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89"/>
      <c r="S87" s="289"/>
      <c r="T87" s="289"/>
      <c r="U87" s="289"/>
      <c r="V87" s="289"/>
      <c r="W87" s="289"/>
      <c r="X87" s="289"/>
      <c r="Y87" s="289"/>
      <c r="Z87" s="289"/>
      <c r="AA87" s="289"/>
      <c r="AB87" s="289"/>
      <c r="AC87" s="289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289"/>
      <c r="AR87" s="289"/>
      <c r="AS87" s="290"/>
      <c r="AT87" s="199"/>
      <c r="BD87" s="214"/>
      <c r="BE87" s="214"/>
      <c r="BF87" s="214"/>
      <c r="BG87" s="214"/>
      <c r="BH87" s="214"/>
      <c r="BI87" s="214"/>
    </row>
    <row r="88" spans="1:61" ht="80.25" customHeight="1">
      <c r="A88" s="544"/>
      <c r="B88" s="544"/>
      <c r="C88" s="544"/>
      <c r="D88" s="199"/>
      <c r="E88" s="1579"/>
      <c r="F88" s="1580"/>
      <c r="G88" s="1580"/>
      <c r="H88" s="1580"/>
      <c r="I88" s="1580"/>
      <c r="J88" s="1580"/>
      <c r="K88" s="1580"/>
      <c r="L88" s="1580"/>
      <c r="M88" s="1580"/>
      <c r="N88" s="1580"/>
      <c r="O88" s="1580"/>
      <c r="P88" s="1580"/>
      <c r="Q88" s="1580"/>
      <c r="R88" s="1580"/>
      <c r="S88" s="1580"/>
      <c r="T88" s="1580"/>
      <c r="U88" s="1580"/>
      <c r="V88" s="1580"/>
      <c r="W88" s="1580"/>
      <c r="X88" s="1580"/>
      <c r="Y88" s="1580"/>
      <c r="Z88" s="1580"/>
      <c r="AA88" s="1580"/>
      <c r="AB88" s="1580"/>
      <c r="AC88" s="1580"/>
      <c r="AD88" s="1580"/>
      <c r="AE88" s="1580"/>
      <c r="AF88" s="1580"/>
      <c r="AG88" s="1580"/>
      <c r="AH88" s="1580"/>
      <c r="AI88" s="1580"/>
      <c r="AJ88" s="1580"/>
      <c r="AK88" s="1580"/>
      <c r="AL88" s="1580"/>
      <c r="AM88" s="1580"/>
      <c r="AN88" s="1580"/>
      <c r="AO88" s="1580"/>
      <c r="AP88" s="1580"/>
      <c r="AQ88" s="1580"/>
      <c r="AR88" s="1580"/>
      <c r="AS88" s="1581"/>
      <c r="AT88" s="199"/>
      <c r="BD88" s="214"/>
      <c r="BE88" s="214"/>
      <c r="BF88" s="214"/>
      <c r="BG88" s="214"/>
      <c r="BH88" s="214"/>
      <c r="BI88" s="214"/>
    </row>
    <row r="89" spans="1:61">
      <c r="A89" s="544"/>
      <c r="B89" s="544"/>
      <c r="C89" s="544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BD89" s="214"/>
      <c r="BE89" s="214"/>
      <c r="BF89" s="214"/>
      <c r="BG89" s="214"/>
      <c r="BH89" s="214"/>
      <c r="BI89" s="214"/>
    </row>
    <row r="90" spans="1:61">
      <c r="A90" s="544"/>
      <c r="B90" s="544"/>
      <c r="C90" s="544"/>
      <c r="BD90" s="214"/>
      <c r="BE90" s="214"/>
      <c r="BF90" s="214"/>
      <c r="BG90" s="214"/>
      <c r="BH90" s="214"/>
      <c r="BI90" s="214"/>
    </row>
    <row r="91" spans="1:61">
      <c r="A91" s="544"/>
      <c r="B91" s="544"/>
      <c r="C91" s="544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BD91" s="214"/>
      <c r="BE91" s="214"/>
      <c r="BF91" s="214"/>
      <c r="BG91" s="214"/>
      <c r="BH91" s="214"/>
      <c r="BI91" s="214"/>
    </row>
    <row r="92" spans="1:61">
      <c r="A92" s="544"/>
      <c r="B92" s="544"/>
      <c r="C92" s="544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BD92" s="214"/>
      <c r="BE92" s="214"/>
      <c r="BF92" s="214"/>
      <c r="BG92" s="214"/>
      <c r="BH92" s="214"/>
      <c r="BI92" s="214"/>
    </row>
    <row r="93" spans="1:61" ht="13.5" customHeight="1">
      <c r="A93" s="544"/>
      <c r="B93" s="544"/>
      <c r="C93" s="544"/>
      <c r="D93" s="199"/>
      <c r="E93" s="199"/>
      <c r="F93" s="199"/>
      <c r="G93" s="1070" t="s">
        <v>5</v>
      </c>
      <c r="H93" s="1070"/>
      <c r="I93" s="1070"/>
      <c r="J93" s="1070"/>
      <c r="K93" s="1070"/>
      <c r="L93" s="1070"/>
      <c r="M93" s="1061">
        <f>基本情報入力!$B$3</f>
        <v>0</v>
      </c>
      <c r="N93" s="1062"/>
      <c r="O93" s="1062"/>
      <c r="P93" s="1221" t="s">
        <v>6</v>
      </c>
      <c r="Q93" s="1062">
        <f>基本情報入力!$D$3</f>
        <v>0</v>
      </c>
      <c r="R93" s="1062"/>
      <c r="S93" s="1065"/>
      <c r="T93" s="199"/>
      <c r="U93" s="199"/>
      <c r="V93" s="1082" t="s">
        <v>1907</v>
      </c>
      <c r="W93" s="1082"/>
      <c r="X93" s="1082"/>
      <c r="Y93" s="1082"/>
      <c r="Z93" s="1530" t="str">
        <f>基本情報入力!$B$5</f>
        <v/>
      </c>
      <c r="AA93" s="1221"/>
      <c r="AB93" s="1221"/>
      <c r="AC93" s="1221"/>
      <c r="AD93" s="1221"/>
      <c r="AE93" s="1221"/>
      <c r="AF93" s="1221"/>
      <c r="AG93" s="1221"/>
      <c r="AH93" s="1221"/>
      <c r="AI93" s="1221"/>
      <c r="AJ93" s="1221"/>
      <c r="AK93" s="1221"/>
      <c r="AL93" s="1221"/>
      <c r="AM93" s="1221"/>
      <c r="AN93" s="1221"/>
      <c r="AO93" s="1221"/>
      <c r="AP93" s="1221"/>
      <c r="AQ93" s="1221"/>
      <c r="AR93" s="1533"/>
      <c r="AS93" s="199"/>
      <c r="AT93" s="199"/>
      <c r="BD93" s="214"/>
      <c r="BE93" s="214"/>
      <c r="BF93" s="214"/>
      <c r="BG93" s="214"/>
      <c r="BH93" s="214"/>
      <c r="BI93" s="214"/>
    </row>
    <row r="94" spans="1:61" ht="13.5" customHeight="1">
      <c r="A94" s="544"/>
      <c r="B94" s="544"/>
      <c r="C94" s="544"/>
      <c r="D94" s="199"/>
      <c r="E94" s="199"/>
      <c r="F94" s="199"/>
      <c r="G94" s="1070"/>
      <c r="H94" s="1070"/>
      <c r="I94" s="1070"/>
      <c r="J94" s="1070"/>
      <c r="K94" s="1070"/>
      <c r="L94" s="1070"/>
      <c r="M94" s="1063"/>
      <c r="N94" s="1064"/>
      <c r="O94" s="1064"/>
      <c r="P94" s="1373"/>
      <c r="Q94" s="1064"/>
      <c r="R94" s="1064"/>
      <c r="S94" s="1066"/>
      <c r="T94" s="199"/>
      <c r="U94" s="199"/>
      <c r="V94" s="1082"/>
      <c r="W94" s="1082"/>
      <c r="X94" s="1082"/>
      <c r="Y94" s="1082"/>
      <c r="Z94" s="1372"/>
      <c r="AA94" s="1373"/>
      <c r="AB94" s="1373"/>
      <c r="AC94" s="1373"/>
      <c r="AD94" s="1373"/>
      <c r="AE94" s="1373"/>
      <c r="AF94" s="1373"/>
      <c r="AG94" s="1373"/>
      <c r="AH94" s="1373"/>
      <c r="AI94" s="1373"/>
      <c r="AJ94" s="1373"/>
      <c r="AK94" s="1373"/>
      <c r="AL94" s="1373"/>
      <c r="AM94" s="1373"/>
      <c r="AN94" s="1373"/>
      <c r="AO94" s="1373"/>
      <c r="AP94" s="1373"/>
      <c r="AQ94" s="1373"/>
      <c r="AR94" s="1534"/>
      <c r="AS94" s="199"/>
      <c r="AT94" s="199"/>
      <c r="BD94" s="214"/>
      <c r="BE94" s="214"/>
      <c r="BF94" s="214"/>
      <c r="BG94" s="214"/>
      <c r="BH94" s="214"/>
      <c r="BI94" s="214"/>
    </row>
    <row r="95" spans="1:61"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BD95" s="214"/>
      <c r="BE95" s="214"/>
      <c r="BF95" s="214"/>
      <c r="BG95" s="214"/>
      <c r="BH95" s="214"/>
      <c r="BI95" s="214"/>
    </row>
    <row r="96" spans="1:61"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BD96" s="214"/>
      <c r="BE96" s="214"/>
      <c r="BF96" s="214"/>
      <c r="BG96" s="214"/>
      <c r="BH96" s="214"/>
      <c r="BI96" s="214"/>
    </row>
    <row r="97" spans="1:61"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BD97" s="214"/>
      <c r="BE97" s="214"/>
      <c r="BF97" s="214"/>
      <c r="BG97" s="214"/>
      <c r="BH97" s="214"/>
      <c r="BI97" s="214"/>
    </row>
    <row r="98" spans="1:61">
      <c r="D98" s="199"/>
      <c r="E98" s="199"/>
      <c r="F98" s="199"/>
      <c r="G98" s="199"/>
      <c r="H98" s="199"/>
      <c r="I98" s="199"/>
      <c r="J98" s="199"/>
      <c r="K98" s="199"/>
      <c r="L98" s="199"/>
      <c r="M98" s="199" t="s">
        <v>2589</v>
      </c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BD98" s="214"/>
      <c r="BE98" s="214"/>
      <c r="BF98" s="214"/>
      <c r="BG98" s="214"/>
      <c r="BH98" s="214"/>
      <c r="BI98" s="214"/>
    </row>
    <row r="99" spans="1:61">
      <c r="D99" s="199"/>
      <c r="E99" s="199"/>
      <c r="F99" s="199"/>
      <c r="G99" s="199"/>
      <c r="H99" s="199"/>
      <c r="I99" s="199"/>
      <c r="J99" s="199"/>
      <c r="K99" s="199"/>
      <c r="L99" s="199"/>
      <c r="M99" s="199" t="s">
        <v>3006</v>
      </c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BD99" s="214"/>
      <c r="BE99" s="214"/>
      <c r="BF99" s="214"/>
      <c r="BG99" s="214"/>
      <c r="BH99" s="214"/>
      <c r="BI99" s="214"/>
    </row>
    <row r="100" spans="1:61"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BD100" s="214"/>
      <c r="BE100" s="214"/>
      <c r="BF100" s="214"/>
      <c r="BG100" s="214"/>
      <c r="BH100" s="214"/>
      <c r="BI100" s="214"/>
    </row>
    <row r="101" spans="1:61" ht="13.5" customHeight="1">
      <c r="D101" s="199"/>
      <c r="E101" s="1558" t="s">
        <v>3021</v>
      </c>
      <c r="F101" s="1558"/>
      <c r="G101" s="1558" t="s">
        <v>2326</v>
      </c>
      <c r="H101" s="1558"/>
      <c r="I101" s="1558"/>
      <c r="J101" s="1558"/>
      <c r="K101" s="1558"/>
      <c r="L101" s="1558"/>
      <c r="M101" s="1558"/>
      <c r="N101" s="1558"/>
      <c r="O101" s="1569" t="s">
        <v>2590</v>
      </c>
      <c r="P101" s="1558" t="s">
        <v>2591</v>
      </c>
      <c r="Q101" s="1558"/>
      <c r="R101" s="1558"/>
      <c r="S101" s="1558"/>
      <c r="T101" s="1558"/>
      <c r="U101" s="1558"/>
      <c r="V101" s="1558"/>
      <c r="W101" s="1558"/>
      <c r="X101" s="1558"/>
      <c r="Y101" s="1558"/>
      <c r="Z101" s="1558" t="s">
        <v>2592</v>
      </c>
      <c r="AA101" s="1558"/>
      <c r="AB101" s="1558"/>
      <c r="AC101" s="1558"/>
      <c r="AD101" s="1558"/>
      <c r="AE101" s="1558"/>
      <c r="AF101" s="1558" t="s">
        <v>21</v>
      </c>
      <c r="AG101" s="1558"/>
      <c r="AH101" s="1553" t="s">
        <v>2593</v>
      </c>
      <c r="AI101" s="1554"/>
      <c r="AJ101" s="1557" t="s">
        <v>2594</v>
      </c>
      <c r="AK101" s="1558"/>
      <c r="AL101" s="1558"/>
      <c r="AM101" s="1558" t="s">
        <v>2595</v>
      </c>
      <c r="AN101" s="1558"/>
      <c r="AO101" s="1558"/>
      <c r="AP101" s="1558"/>
      <c r="AQ101" s="1558"/>
      <c r="AR101" s="1558"/>
      <c r="AS101" s="1558"/>
      <c r="AT101" s="199"/>
      <c r="BD101" s="214"/>
      <c r="BE101" s="214"/>
      <c r="BF101" s="214"/>
      <c r="BG101" s="214"/>
      <c r="BH101" s="214"/>
      <c r="BI101" s="214"/>
    </row>
    <row r="102" spans="1:61">
      <c r="D102" s="199"/>
      <c r="E102" s="1558"/>
      <c r="F102" s="1558"/>
      <c r="G102" s="1558"/>
      <c r="H102" s="1558"/>
      <c r="I102" s="1558"/>
      <c r="J102" s="1558"/>
      <c r="K102" s="1558"/>
      <c r="L102" s="1558"/>
      <c r="M102" s="1558"/>
      <c r="N102" s="1558"/>
      <c r="O102" s="1569"/>
      <c r="P102" s="1558"/>
      <c r="Q102" s="1558"/>
      <c r="R102" s="1558"/>
      <c r="S102" s="1558"/>
      <c r="T102" s="1558"/>
      <c r="U102" s="1558"/>
      <c r="V102" s="1558"/>
      <c r="W102" s="1558"/>
      <c r="X102" s="1558"/>
      <c r="Y102" s="1558"/>
      <c r="Z102" s="1558"/>
      <c r="AA102" s="1558"/>
      <c r="AB102" s="1558"/>
      <c r="AC102" s="1558"/>
      <c r="AD102" s="1558"/>
      <c r="AE102" s="1558"/>
      <c r="AF102" s="1558"/>
      <c r="AG102" s="1558"/>
      <c r="AH102" s="1555"/>
      <c r="AI102" s="1556"/>
      <c r="AJ102" s="1558"/>
      <c r="AK102" s="1558"/>
      <c r="AL102" s="1558"/>
      <c r="AM102" s="1558"/>
      <c r="AN102" s="1558"/>
      <c r="AO102" s="1558"/>
      <c r="AP102" s="1558"/>
      <c r="AQ102" s="1558"/>
      <c r="AR102" s="1558"/>
      <c r="AS102" s="1558"/>
      <c r="AT102" s="199"/>
      <c r="BD102" s="214"/>
      <c r="BE102" s="214"/>
      <c r="BF102" s="214"/>
      <c r="BG102" s="214"/>
      <c r="BH102" s="214"/>
      <c r="BI102" s="214"/>
    </row>
    <row r="103" spans="1:61" ht="13.5" customHeight="1">
      <c r="D103" s="199"/>
      <c r="E103" s="1559" t="s">
        <v>1893</v>
      </c>
      <c r="F103" s="1559"/>
      <c r="G103" s="1561" t="s">
        <v>2596</v>
      </c>
      <c r="H103" s="1561"/>
      <c r="I103" s="1561"/>
      <c r="J103" s="1561"/>
      <c r="K103" s="1561"/>
      <c r="L103" s="1561"/>
      <c r="M103" s="1561"/>
      <c r="N103" s="1561"/>
      <c r="O103" s="1563" t="s">
        <v>2621</v>
      </c>
      <c r="P103" s="1561" t="s">
        <v>2597</v>
      </c>
      <c r="Q103" s="1561"/>
      <c r="R103" s="1561"/>
      <c r="S103" s="1561"/>
      <c r="T103" s="1561"/>
      <c r="U103" s="1561"/>
      <c r="V103" s="1561"/>
      <c r="W103" s="1561"/>
      <c r="X103" s="1561"/>
      <c r="Y103" s="1561"/>
      <c r="Z103" s="1565" t="s">
        <v>2598</v>
      </c>
      <c r="AA103" s="1565"/>
      <c r="AB103" s="1565"/>
      <c r="AC103" s="1565"/>
      <c r="AD103" s="1565"/>
      <c r="AE103" s="1565"/>
      <c r="AF103" s="1561">
        <v>1</v>
      </c>
      <c r="AG103" s="1561"/>
      <c r="AH103" s="1567" t="s">
        <v>1985</v>
      </c>
      <c r="AI103" s="1567"/>
      <c r="AJ103" s="1567" t="s">
        <v>2785</v>
      </c>
      <c r="AK103" s="1561"/>
      <c r="AL103" s="1561"/>
      <c r="AM103" s="1570" t="s">
        <v>2603</v>
      </c>
      <c r="AN103" s="1571"/>
      <c r="AO103" s="1571"/>
      <c r="AP103" s="1571"/>
      <c r="AQ103" s="1571"/>
      <c r="AR103" s="1571"/>
      <c r="AS103" s="1572"/>
      <c r="AT103" s="199"/>
      <c r="BD103" s="214"/>
      <c r="BE103" s="214"/>
      <c r="BF103" s="214"/>
      <c r="BG103" s="214"/>
      <c r="BH103" s="214"/>
      <c r="BI103" s="214"/>
    </row>
    <row r="104" spans="1:61">
      <c r="A104" s="428" t="s">
        <v>2599</v>
      </c>
      <c r="B104" s="428" t="s">
        <v>2600</v>
      </c>
      <c r="C104" s="333"/>
      <c r="D104" s="199"/>
      <c r="E104" s="1560"/>
      <c r="F104" s="1560"/>
      <c r="G104" s="1562"/>
      <c r="H104" s="1562"/>
      <c r="I104" s="1562"/>
      <c r="J104" s="1562"/>
      <c r="K104" s="1562"/>
      <c r="L104" s="1562"/>
      <c r="M104" s="1562"/>
      <c r="N104" s="1562"/>
      <c r="O104" s="1564"/>
      <c r="P104" s="1562"/>
      <c r="Q104" s="1562"/>
      <c r="R104" s="1562"/>
      <c r="S104" s="1562"/>
      <c r="T104" s="1562"/>
      <c r="U104" s="1562"/>
      <c r="V104" s="1562"/>
      <c r="W104" s="1562"/>
      <c r="X104" s="1562"/>
      <c r="Y104" s="1562"/>
      <c r="Z104" s="1566"/>
      <c r="AA104" s="1566"/>
      <c r="AB104" s="1566"/>
      <c r="AC104" s="1566"/>
      <c r="AD104" s="1566"/>
      <c r="AE104" s="1566"/>
      <c r="AF104" s="1562"/>
      <c r="AG104" s="1562"/>
      <c r="AH104" s="1568"/>
      <c r="AI104" s="1568"/>
      <c r="AJ104" s="1562"/>
      <c r="AK104" s="1562"/>
      <c r="AL104" s="1562"/>
      <c r="AM104" s="1573"/>
      <c r="AN104" s="1574"/>
      <c r="AO104" s="1574"/>
      <c r="AP104" s="1574"/>
      <c r="AQ104" s="1574"/>
      <c r="AR104" s="1574"/>
      <c r="AS104" s="1575"/>
      <c r="AT104" s="199"/>
      <c r="BD104" s="214"/>
      <c r="BE104" s="214"/>
      <c r="BF104" s="214"/>
      <c r="BG104" s="214"/>
      <c r="BH104" s="214"/>
      <c r="BI104" s="214"/>
    </row>
    <row r="105" spans="1:61" ht="36" customHeight="1">
      <c r="A105" s="193"/>
      <c r="B105" s="543"/>
      <c r="C105" s="525"/>
      <c r="D105" s="522"/>
      <c r="E105" s="1052">
        <v>21</v>
      </c>
      <c r="F105" s="1576"/>
      <c r="G105" s="1577" t="str">
        <f>IF(A105="","",VLOOKUP(A105,生徒情報入力!$A$9:$AD$158,5))</f>
        <v/>
      </c>
      <c r="H105" s="1578"/>
      <c r="I105" s="1578"/>
      <c r="J105" s="1578"/>
      <c r="K105" s="1578"/>
      <c r="L105" s="1578"/>
      <c r="M105" s="1578"/>
      <c r="N105" s="1576"/>
      <c r="O105" s="451" t="str">
        <f>IF(A105="","",VLOOKUP(A105,生徒情報入力!$A$9:$AD$158,6))</f>
        <v/>
      </c>
      <c r="P105" s="1577" t="str">
        <f>IF(A105="","",VLOOKUP(A105,生徒情報入力!$A$9:$AD$158,22))</f>
        <v/>
      </c>
      <c r="Q105" s="1578"/>
      <c r="R105" s="1578"/>
      <c r="S105" s="1578"/>
      <c r="T105" s="1578"/>
      <c r="U105" s="1578"/>
      <c r="V105" s="1578"/>
      <c r="W105" s="1578"/>
      <c r="X105" s="1578"/>
      <c r="Y105" s="1576"/>
      <c r="Z105" s="1577" t="str">
        <f>IF(A105="","",VLOOKUP(A105,生徒情報入力!$A$9:$AD$158,23)&amp;"-"&amp;VLOOKUP(A105,生徒情報入力!$A$9:$AD$158,25)&amp;"-"&amp;VLOOKUP(A105,生徒情報入力!$A$9:$AD$158,27))</f>
        <v/>
      </c>
      <c r="AA105" s="1578"/>
      <c r="AB105" s="1578"/>
      <c r="AC105" s="1578"/>
      <c r="AD105" s="1578"/>
      <c r="AE105" s="1576"/>
      <c r="AF105" s="1577" t="str">
        <f>IF(A105="","",VLOOKUP(A105,生徒情報入力!$A$9:$AD$158,11))</f>
        <v/>
      </c>
      <c r="AG105" s="1576"/>
      <c r="AH105" s="1577" t="str">
        <f>IF(A105="","",VLOOKUP(A105,生徒情報入力!$A$9:$AD$158,12))</f>
        <v/>
      </c>
      <c r="AI105" s="1576"/>
      <c r="AJ105" s="1577" t="str">
        <f>IF(B105="","",B105)</f>
        <v/>
      </c>
      <c r="AK105" s="1578"/>
      <c r="AL105" s="1576"/>
      <c r="AM105" s="425"/>
      <c r="AN105" s="426"/>
      <c r="AO105" s="426"/>
      <c r="AP105" s="426"/>
      <c r="AQ105" s="426"/>
      <c r="AR105" s="426"/>
      <c r="AS105" s="427"/>
      <c r="AT105" s="199"/>
      <c r="BD105" s="214"/>
      <c r="BE105" s="214"/>
      <c r="BF105" s="214"/>
      <c r="BG105" s="214"/>
      <c r="BH105" s="214"/>
      <c r="BI105" s="214"/>
    </row>
    <row r="106" spans="1:61" ht="36" customHeight="1">
      <c r="A106" s="193"/>
      <c r="B106" s="543"/>
      <c r="C106" s="525"/>
      <c r="D106" s="522"/>
      <c r="E106" s="1052">
        <v>22</v>
      </c>
      <c r="F106" s="1576"/>
      <c r="G106" s="1577" t="str">
        <f>IF(A106="","",VLOOKUP(A106,生徒情報入力!$A$9:$AD$158,5))</f>
        <v/>
      </c>
      <c r="H106" s="1578"/>
      <c r="I106" s="1578"/>
      <c r="J106" s="1578"/>
      <c r="K106" s="1578"/>
      <c r="L106" s="1578"/>
      <c r="M106" s="1578"/>
      <c r="N106" s="1576"/>
      <c r="O106" s="451" t="str">
        <f>IF(A106="","",VLOOKUP(A106,生徒情報入力!$A$9:$AD$158,6))</f>
        <v/>
      </c>
      <c r="P106" s="1577" t="str">
        <f>IF(A106="","",VLOOKUP(A106,生徒情報入力!$A$9:$AD$158,22))</f>
        <v/>
      </c>
      <c r="Q106" s="1578"/>
      <c r="R106" s="1578"/>
      <c r="S106" s="1578"/>
      <c r="T106" s="1578"/>
      <c r="U106" s="1578"/>
      <c r="V106" s="1578"/>
      <c r="W106" s="1578"/>
      <c r="X106" s="1578"/>
      <c r="Y106" s="1576"/>
      <c r="Z106" s="1577" t="str">
        <f>IF(A106="","",VLOOKUP(A106,生徒情報入力!$A$9:$AD$158,23)&amp;"-"&amp;VLOOKUP(A106,生徒情報入力!$A$9:$AD$158,25)&amp;"-"&amp;VLOOKUP(A106,生徒情報入力!$A$9:$AD$158,27))</f>
        <v/>
      </c>
      <c r="AA106" s="1578"/>
      <c r="AB106" s="1578"/>
      <c r="AC106" s="1578"/>
      <c r="AD106" s="1578"/>
      <c r="AE106" s="1576"/>
      <c r="AF106" s="1577" t="str">
        <f>IF(A106="","",VLOOKUP(A106,生徒情報入力!$A$9:$AD$158,11))</f>
        <v/>
      </c>
      <c r="AG106" s="1576"/>
      <c r="AH106" s="1577" t="str">
        <f>IF(A106="","",VLOOKUP(A106,生徒情報入力!$A$9:$AD$158,12))</f>
        <v/>
      </c>
      <c r="AI106" s="1576"/>
      <c r="AJ106" s="1577" t="str">
        <f t="shared" ref="AJ106:AJ124" si="5">IF(B106="","",B106)</f>
        <v/>
      </c>
      <c r="AK106" s="1578"/>
      <c r="AL106" s="1576"/>
      <c r="AM106" s="425"/>
      <c r="AN106" s="426"/>
      <c r="AO106" s="426"/>
      <c r="AP106" s="426"/>
      <c r="AQ106" s="426"/>
      <c r="AR106" s="426"/>
      <c r="AS106" s="427"/>
      <c r="AT106" s="199"/>
      <c r="BD106" s="214"/>
      <c r="BE106" s="214"/>
      <c r="BF106" s="214"/>
      <c r="BG106" s="214"/>
      <c r="BH106" s="214"/>
      <c r="BI106" s="214"/>
    </row>
    <row r="107" spans="1:61" ht="36" customHeight="1">
      <c r="A107" s="193"/>
      <c r="B107" s="543"/>
      <c r="C107" s="525"/>
      <c r="D107" s="522"/>
      <c r="E107" s="1052">
        <v>23</v>
      </c>
      <c r="F107" s="1576"/>
      <c r="G107" s="1577" t="str">
        <f>IF(A107="","",VLOOKUP(A107,生徒情報入力!$A$9:$AD$158,5))</f>
        <v/>
      </c>
      <c r="H107" s="1578"/>
      <c r="I107" s="1578"/>
      <c r="J107" s="1578"/>
      <c r="K107" s="1578"/>
      <c r="L107" s="1578"/>
      <c r="M107" s="1578"/>
      <c r="N107" s="1576"/>
      <c r="O107" s="451" t="str">
        <f>IF(A107="","",VLOOKUP(A107,生徒情報入力!$A$9:$AD$158,6))</f>
        <v/>
      </c>
      <c r="P107" s="1577" t="str">
        <f>IF(A107="","",VLOOKUP(A107,生徒情報入力!$A$9:$AD$158,22))</f>
        <v/>
      </c>
      <c r="Q107" s="1578"/>
      <c r="R107" s="1578"/>
      <c r="S107" s="1578"/>
      <c r="T107" s="1578"/>
      <c r="U107" s="1578"/>
      <c r="V107" s="1578"/>
      <c r="W107" s="1578"/>
      <c r="X107" s="1578"/>
      <c r="Y107" s="1576"/>
      <c r="Z107" s="1577" t="str">
        <f>IF(A107="","",VLOOKUP(A107,生徒情報入力!$A$9:$AD$158,23)&amp;"-"&amp;VLOOKUP(A107,生徒情報入力!$A$9:$AD$158,25)&amp;"-"&amp;VLOOKUP(A107,生徒情報入力!$A$9:$AD$158,27))</f>
        <v/>
      </c>
      <c r="AA107" s="1578"/>
      <c r="AB107" s="1578"/>
      <c r="AC107" s="1578"/>
      <c r="AD107" s="1578"/>
      <c r="AE107" s="1576"/>
      <c r="AF107" s="1577" t="str">
        <f>IF(A107="","",VLOOKUP(A107,生徒情報入力!$A$9:$AD$158,11))</f>
        <v/>
      </c>
      <c r="AG107" s="1576"/>
      <c r="AH107" s="1577" t="str">
        <f>IF(A107="","",VLOOKUP(A107,生徒情報入力!$A$9:$AD$158,12))</f>
        <v/>
      </c>
      <c r="AI107" s="1576"/>
      <c r="AJ107" s="1577" t="str">
        <f t="shared" si="5"/>
        <v/>
      </c>
      <c r="AK107" s="1578"/>
      <c r="AL107" s="1576"/>
      <c r="AM107" s="425"/>
      <c r="AN107" s="426"/>
      <c r="AO107" s="426"/>
      <c r="AP107" s="426"/>
      <c r="AQ107" s="426"/>
      <c r="AR107" s="426"/>
      <c r="AS107" s="427"/>
      <c r="AT107" s="199"/>
      <c r="BD107" s="214"/>
      <c r="BE107" s="214"/>
      <c r="BF107" s="214"/>
      <c r="BG107" s="214"/>
      <c r="BH107" s="214"/>
      <c r="BI107" s="214"/>
    </row>
    <row r="108" spans="1:61" ht="36" customHeight="1">
      <c r="A108" s="193"/>
      <c r="B108" s="543"/>
      <c r="C108" s="525"/>
      <c r="D108" s="522"/>
      <c r="E108" s="1052">
        <v>24</v>
      </c>
      <c r="F108" s="1576"/>
      <c r="G108" s="1577" t="str">
        <f>IF(A108="","",VLOOKUP(A108,生徒情報入力!$A$9:$AD$158,5))</f>
        <v/>
      </c>
      <c r="H108" s="1578"/>
      <c r="I108" s="1578"/>
      <c r="J108" s="1578"/>
      <c r="K108" s="1578"/>
      <c r="L108" s="1578"/>
      <c r="M108" s="1578"/>
      <c r="N108" s="1576"/>
      <c r="O108" s="451" t="str">
        <f>IF(A108="","",VLOOKUP(A108,生徒情報入力!$A$9:$AD$158,6))</f>
        <v/>
      </c>
      <c r="P108" s="1577" t="str">
        <f>IF(A108="","",VLOOKUP(A108,生徒情報入力!$A$9:$AD$158,22))</f>
        <v/>
      </c>
      <c r="Q108" s="1578"/>
      <c r="R108" s="1578"/>
      <c r="S108" s="1578"/>
      <c r="T108" s="1578"/>
      <c r="U108" s="1578"/>
      <c r="V108" s="1578"/>
      <c r="W108" s="1578"/>
      <c r="X108" s="1578"/>
      <c r="Y108" s="1576"/>
      <c r="Z108" s="1577" t="str">
        <f>IF(A108="","",VLOOKUP(A108,生徒情報入力!$A$9:$AD$158,23)&amp;"-"&amp;VLOOKUP(A108,生徒情報入力!$A$9:$AD$158,25)&amp;"-"&amp;VLOOKUP(A108,生徒情報入力!$A$9:$AD$158,27))</f>
        <v/>
      </c>
      <c r="AA108" s="1578"/>
      <c r="AB108" s="1578"/>
      <c r="AC108" s="1578"/>
      <c r="AD108" s="1578"/>
      <c r="AE108" s="1576"/>
      <c r="AF108" s="1577" t="str">
        <f>IF(A108="","",VLOOKUP(A108,生徒情報入力!$A$9:$AD$158,11))</f>
        <v/>
      </c>
      <c r="AG108" s="1576"/>
      <c r="AH108" s="1577" t="str">
        <f>IF(A108="","",VLOOKUP(A108,生徒情報入力!$A$9:$AD$158,12))</f>
        <v/>
      </c>
      <c r="AI108" s="1576"/>
      <c r="AJ108" s="1577" t="str">
        <f t="shared" si="5"/>
        <v/>
      </c>
      <c r="AK108" s="1578"/>
      <c r="AL108" s="1576"/>
      <c r="AM108" s="425"/>
      <c r="AN108" s="426"/>
      <c r="AO108" s="426"/>
      <c r="AP108" s="426"/>
      <c r="AQ108" s="426"/>
      <c r="AR108" s="426"/>
      <c r="AS108" s="427"/>
      <c r="AT108" s="199"/>
      <c r="BD108" s="214"/>
      <c r="BE108" s="214"/>
      <c r="BF108" s="214"/>
      <c r="BG108" s="214"/>
      <c r="BH108" s="214"/>
      <c r="BI108" s="214"/>
    </row>
    <row r="109" spans="1:61" ht="36" customHeight="1">
      <c r="A109" s="193"/>
      <c r="B109" s="543"/>
      <c r="C109" s="525"/>
      <c r="D109" s="522"/>
      <c r="E109" s="1052">
        <v>25</v>
      </c>
      <c r="F109" s="1576"/>
      <c r="G109" s="1577" t="str">
        <f>IF(A109="","",VLOOKUP(A109,生徒情報入力!$A$9:$AD$158,5))</f>
        <v/>
      </c>
      <c r="H109" s="1578"/>
      <c r="I109" s="1578"/>
      <c r="J109" s="1578"/>
      <c r="K109" s="1578"/>
      <c r="L109" s="1578"/>
      <c r="M109" s="1578"/>
      <c r="N109" s="1576"/>
      <c r="O109" s="451" t="str">
        <f>IF(A109="","",VLOOKUP(A109,生徒情報入力!$A$9:$AD$158,6))</f>
        <v/>
      </c>
      <c r="P109" s="1577" t="str">
        <f>IF(A109="","",VLOOKUP(A109,生徒情報入力!$A$9:$AD$158,22))</f>
        <v/>
      </c>
      <c r="Q109" s="1578"/>
      <c r="R109" s="1578"/>
      <c r="S109" s="1578"/>
      <c r="T109" s="1578"/>
      <c r="U109" s="1578"/>
      <c r="V109" s="1578"/>
      <c r="W109" s="1578"/>
      <c r="X109" s="1578"/>
      <c r="Y109" s="1576"/>
      <c r="Z109" s="1577" t="str">
        <f>IF(A109="","",VLOOKUP(A109,生徒情報入力!$A$9:$AD$158,23)&amp;"-"&amp;VLOOKUP(A109,生徒情報入力!$A$9:$AD$158,25)&amp;"-"&amp;VLOOKUP(A109,生徒情報入力!$A$9:$AD$158,27))</f>
        <v/>
      </c>
      <c r="AA109" s="1578"/>
      <c r="AB109" s="1578"/>
      <c r="AC109" s="1578"/>
      <c r="AD109" s="1578"/>
      <c r="AE109" s="1576"/>
      <c r="AF109" s="1577" t="str">
        <f>IF(A109="","",VLOOKUP(A109,生徒情報入力!$A$9:$AD$158,11))</f>
        <v/>
      </c>
      <c r="AG109" s="1576"/>
      <c r="AH109" s="1577" t="str">
        <f>IF(A109="","",VLOOKUP(A109,生徒情報入力!$A$9:$AD$158,12))</f>
        <v/>
      </c>
      <c r="AI109" s="1576"/>
      <c r="AJ109" s="1577" t="str">
        <f t="shared" si="5"/>
        <v/>
      </c>
      <c r="AK109" s="1578"/>
      <c r="AL109" s="1576"/>
      <c r="AM109" s="425"/>
      <c r="AN109" s="426"/>
      <c r="AO109" s="426"/>
      <c r="AP109" s="426"/>
      <c r="AQ109" s="426"/>
      <c r="AR109" s="426"/>
      <c r="AS109" s="427"/>
      <c r="AT109" s="199"/>
      <c r="BD109" s="214"/>
      <c r="BE109" s="214"/>
      <c r="BF109" s="214"/>
      <c r="BG109" s="214"/>
      <c r="BH109" s="214"/>
      <c r="BI109" s="214"/>
    </row>
    <row r="110" spans="1:61" ht="36" customHeight="1">
      <c r="A110" s="193"/>
      <c r="B110" s="543"/>
      <c r="C110" s="525"/>
      <c r="D110" s="522"/>
      <c r="E110" s="1052">
        <v>26</v>
      </c>
      <c r="F110" s="1576"/>
      <c r="G110" s="1577" t="str">
        <f>IF(A110="","",VLOOKUP(A110,生徒情報入力!$A$9:$AD$158,5))</f>
        <v/>
      </c>
      <c r="H110" s="1578"/>
      <c r="I110" s="1578"/>
      <c r="J110" s="1578"/>
      <c r="K110" s="1578"/>
      <c r="L110" s="1578"/>
      <c r="M110" s="1578"/>
      <c r="N110" s="1576"/>
      <c r="O110" s="451" t="str">
        <f>IF(A110="","",VLOOKUP(A110,生徒情報入力!$A$9:$AD$158,6))</f>
        <v/>
      </c>
      <c r="P110" s="1577" t="str">
        <f>IF(A110="","",VLOOKUP(A110,生徒情報入力!$A$9:$AD$158,22))</f>
        <v/>
      </c>
      <c r="Q110" s="1578"/>
      <c r="R110" s="1578"/>
      <c r="S110" s="1578"/>
      <c r="T110" s="1578"/>
      <c r="U110" s="1578"/>
      <c r="V110" s="1578"/>
      <c r="W110" s="1578"/>
      <c r="X110" s="1578"/>
      <c r="Y110" s="1576"/>
      <c r="Z110" s="1577" t="str">
        <f>IF(A110="","",VLOOKUP(A110,生徒情報入力!$A$9:$AD$158,23)&amp;"-"&amp;VLOOKUP(A110,生徒情報入力!$A$9:$AD$158,25)&amp;"-"&amp;VLOOKUP(A110,生徒情報入力!$A$9:$AD$158,27))</f>
        <v/>
      </c>
      <c r="AA110" s="1578"/>
      <c r="AB110" s="1578"/>
      <c r="AC110" s="1578"/>
      <c r="AD110" s="1578"/>
      <c r="AE110" s="1576"/>
      <c r="AF110" s="1577" t="str">
        <f>IF(A110="","",VLOOKUP(A110,生徒情報入力!$A$9:$AD$158,11))</f>
        <v/>
      </c>
      <c r="AG110" s="1576"/>
      <c r="AH110" s="1577" t="str">
        <f>IF(A110="","",VLOOKUP(A110,生徒情報入力!$A$9:$AD$158,12))</f>
        <v/>
      </c>
      <c r="AI110" s="1576"/>
      <c r="AJ110" s="1577" t="str">
        <f t="shared" si="5"/>
        <v/>
      </c>
      <c r="AK110" s="1578"/>
      <c r="AL110" s="1576"/>
      <c r="AM110" s="425"/>
      <c r="AN110" s="426"/>
      <c r="AO110" s="426"/>
      <c r="AP110" s="426"/>
      <c r="AQ110" s="426"/>
      <c r="AR110" s="426"/>
      <c r="AS110" s="427"/>
      <c r="AT110" s="199"/>
      <c r="BD110" s="214"/>
      <c r="BE110" s="214"/>
      <c r="BF110" s="214"/>
      <c r="BG110" s="214"/>
      <c r="BH110" s="214"/>
      <c r="BI110" s="214"/>
    </row>
    <row r="111" spans="1:61" ht="36" customHeight="1">
      <c r="A111" s="193"/>
      <c r="B111" s="543"/>
      <c r="C111" s="525"/>
      <c r="D111" s="522"/>
      <c r="E111" s="1052">
        <v>27</v>
      </c>
      <c r="F111" s="1576"/>
      <c r="G111" s="1577" t="str">
        <f>IF(A111="","",VLOOKUP(A111,生徒情報入力!$A$9:$AD$158,5))</f>
        <v/>
      </c>
      <c r="H111" s="1578"/>
      <c r="I111" s="1578"/>
      <c r="J111" s="1578"/>
      <c r="K111" s="1578"/>
      <c r="L111" s="1578"/>
      <c r="M111" s="1578"/>
      <c r="N111" s="1576"/>
      <c r="O111" s="451" t="str">
        <f>IF(A111="","",VLOOKUP(A111,生徒情報入力!$A$9:$AD$158,6))</f>
        <v/>
      </c>
      <c r="P111" s="1577" t="str">
        <f>IF(A111="","",VLOOKUP(A111,生徒情報入力!$A$9:$AD$158,22))</f>
        <v/>
      </c>
      <c r="Q111" s="1578"/>
      <c r="R111" s="1578"/>
      <c r="S111" s="1578"/>
      <c r="T111" s="1578"/>
      <c r="U111" s="1578"/>
      <c r="V111" s="1578"/>
      <c r="W111" s="1578"/>
      <c r="X111" s="1578"/>
      <c r="Y111" s="1576"/>
      <c r="Z111" s="1577" t="str">
        <f>IF(A111="","",VLOOKUP(A111,生徒情報入力!$A$9:$AD$158,23)&amp;"-"&amp;VLOOKUP(A111,生徒情報入力!$A$9:$AD$158,25)&amp;"-"&amp;VLOOKUP(A111,生徒情報入力!$A$9:$AD$158,27))</f>
        <v/>
      </c>
      <c r="AA111" s="1578"/>
      <c r="AB111" s="1578"/>
      <c r="AC111" s="1578"/>
      <c r="AD111" s="1578"/>
      <c r="AE111" s="1576"/>
      <c r="AF111" s="1577" t="str">
        <f>IF(A111="","",VLOOKUP(A111,生徒情報入力!$A$9:$AD$158,11))</f>
        <v/>
      </c>
      <c r="AG111" s="1576"/>
      <c r="AH111" s="1577" t="str">
        <f>IF(A111="","",VLOOKUP(A111,生徒情報入力!$A$9:$AD$158,12))</f>
        <v/>
      </c>
      <c r="AI111" s="1576"/>
      <c r="AJ111" s="1577" t="str">
        <f t="shared" si="5"/>
        <v/>
      </c>
      <c r="AK111" s="1578"/>
      <c r="AL111" s="1576"/>
      <c r="AM111" s="425"/>
      <c r="AN111" s="426"/>
      <c r="AO111" s="426"/>
      <c r="AP111" s="426"/>
      <c r="AQ111" s="426"/>
      <c r="AR111" s="426"/>
      <c r="AS111" s="427"/>
      <c r="AT111" s="199"/>
      <c r="BD111" s="214"/>
      <c r="BE111" s="214"/>
      <c r="BF111" s="214"/>
      <c r="BG111" s="214"/>
      <c r="BH111" s="214"/>
      <c r="BI111" s="214"/>
    </row>
    <row r="112" spans="1:61" ht="36" customHeight="1">
      <c r="A112" s="193"/>
      <c r="B112" s="543"/>
      <c r="C112" s="525"/>
      <c r="D112" s="522"/>
      <c r="E112" s="1052">
        <v>28</v>
      </c>
      <c r="F112" s="1576"/>
      <c r="G112" s="1577" t="str">
        <f>IF(A112="","",VLOOKUP(A112,生徒情報入力!$A$9:$AD$158,5))</f>
        <v/>
      </c>
      <c r="H112" s="1578"/>
      <c r="I112" s="1578"/>
      <c r="J112" s="1578"/>
      <c r="K112" s="1578"/>
      <c r="L112" s="1578"/>
      <c r="M112" s="1578"/>
      <c r="N112" s="1576"/>
      <c r="O112" s="451" t="str">
        <f>IF(A112="","",VLOOKUP(A112,生徒情報入力!$A$9:$AD$158,6))</f>
        <v/>
      </c>
      <c r="P112" s="1577" t="str">
        <f>IF(A112="","",VLOOKUP(A112,生徒情報入力!$A$9:$AD$158,22))</f>
        <v/>
      </c>
      <c r="Q112" s="1578"/>
      <c r="R112" s="1578"/>
      <c r="S112" s="1578"/>
      <c r="T112" s="1578"/>
      <c r="U112" s="1578"/>
      <c r="V112" s="1578"/>
      <c r="W112" s="1578"/>
      <c r="X112" s="1578"/>
      <c r="Y112" s="1576"/>
      <c r="Z112" s="1577" t="str">
        <f>IF(A112="","",VLOOKUP(A112,生徒情報入力!$A$9:$AD$158,23)&amp;"-"&amp;VLOOKUP(A112,生徒情報入力!$A$9:$AD$158,25)&amp;"-"&amp;VLOOKUP(A112,生徒情報入力!$A$9:$AD$158,27))</f>
        <v/>
      </c>
      <c r="AA112" s="1578"/>
      <c r="AB112" s="1578"/>
      <c r="AC112" s="1578"/>
      <c r="AD112" s="1578"/>
      <c r="AE112" s="1576"/>
      <c r="AF112" s="1577" t="str">
        <f>IF(A112="","",VLOOKUP(A112,生徒情報入力!$A$9:$AD$158,11))</f>
        <v/>
      </c>
      <c r="AG112" s="1576"/>
      <c r="AH112" s="1577" t="str">
        <f>IF(A112="","",VLOOKUP(A112,生徒情報入力!$A$9:$AD$158,12))</f>
        <v/>
      </c>
      <c r="AI112" s="1576"/>
      <c r="AJ112" s="1577" t="str">
        <f t="shared" si="5"/>
        <v/>
      </c>
      <c r="AK112" s="1578"/>
      <c r="AL112" s="1576"/>
      <c r="AM112" s="425"/>
      <c r="AN112" s="426"/>
      <c r="AO112" s="426"/>
      <c r="AP112" s="426"/>
      <c r="AQ112" s="426"/>
      <c r="AR112" s="426"/>
      <c r="AS112" s="427"/>
      <c r="AT112" s="199"/>
      <c r="BD112" s="214"/>
      <c r="BE112" s="214"/>
      <c r="BF112" s="214"/>
      <c r="BG112" s="214"/>
      <c r="BH112" s="214"/>
      <c r="BI112" s="214"/>
    </row>
    <row r="113" spans="1:61" ht="36" customHeight="1">
      <c r="A113" s="193"/>
      <c r="B113" s="543"/>
      <c r="C113" s="525"/>
      <c r="D113" s="522"/>
      <c r="E113" s="1052">
        <v>29</v>
      </c>
      <c r="F113" s="1576"/>
      <c r="G113" s="1577" t="str">
        <f>IF(A113="","",VLOOKUP(A113,生徒情報入力!$A$9:$AD$158,5))</f>
        <v/>
      </c>
      <c r="H113" s="1578"/>
      <c r="I113" s="1578"/>
      <c r="J113" s="1578"/>
      <c r="K113" s="1578"/>
      <c r="L113" s="1578"/>
      <c r="M113" s="1578"/>
      <c r="N113" s="1576"/>
      <c r="O113" s="451" t="str">
        <f>IF(A113="","",VLOOKUP(A113,生徒情報入力!$A$9:$AD$158,6))</f>
        <v/>
      </c>
      <c r="P113" s="1577" t="str">
        <f>IF(A113="","",VLOOKUP(A113,生徒情報入力!$A$9:$AD$158,22))</f>
        <v/>
      </c>
      <c r="Q113" s="1578"/>
      <c r="R113" s="1578"/>
      <c r="S113" s="1578"/>
      <c r="T113" s="1578"/>
      <c r="U113" s="1578"/>
      <c r="V113" s="1578"/>
      <c r="W113" s="1578"/>
      <c r="X113" s="1578"/>
      <c r="Y113" s="1576"/>
      <c r="Z113" s="1577" t="str">
        <f>IF(A113="","",VLOOKUP(A113,生徒情報入力!$A$9:$AD$158,23)&amp;"-"&amp;VLOOKUP(A113,生徒情報入力!$A$9:$AD$158,25)&amp;"-"&amp;VLOOKUP(A113,生徒情報入力!$A$9:$AD$158,27))</f>
        <v/>
      </c>
      <c r="AA113" s="1578"/>
      <c r="AB113" s="1578"/>
      <c r="AC113" s="1578"/>
      <c r="AD113" s="1578"/>
      <c r="AE113" s="1576"/>
      <c r="AF113" s="1577" t="str">
        <f>IF(A113="","",VLOOKUP(A113,生徒情報入力!$A$9:$AD$158,11))</f>
        <v/>
      </c>
      <c r="AG113" s="1576"/>
      <c r="AH113" s="1577" t="str">
        <f>IF(A113="","",VLOOKUP(A113,生徒情報入力!$A$9:$AD$158,12))</f>
        <v/>
      </c>
      <c r="AI113" s="1576"/>
      <c r="AJ113" s="1577" t="str">
        <f t="shared" si="5"/>
        <v/>
      </c>
      <c r="AK113" s="1578"/>
      <c r="AL113" s="1576"/>
      <c r="AM113" s="425"/>
      <c r="AN113" s="426"/>
      <c r="AO113" s="426"/>
      <c r="AP113" s="426"/>
      <c r="AQ113" s="426"/>
      <c r="AR113" s="426"/>
      <c r="AS113" s="427"/>
      <c r="AT113" s="199"/>
      <c r="BD113" s="214"/>
      <c r="BE113" s="214"/>
      <c r="BF113" s="214"/>
      <c r="BG113" s="214"/>
      <c r="BH113" s="214"/>
      <c r="BI113" s="214"/>
    </row>
    <row r="114" spans="1:61" ht="36" customHeight="1">
      <c r="A114" s="193"/>
      <c r="B114" s="543"/>
      <c r="C114" s="525"/>
      <c r="D114" s="522"/>
      <c r="E114" s="1052">
        <v>30</v>
      </c>
      <c r="F114" s="1576"/>
      <c r="G114" s="1577" t="str">
        <f>IF(A114="","",VLOOKUP(A114,生徒情報入力!$A$9:$AD$158,5))</f>
        <v/>
      </c>
      <c r="H114" s="1578"/>
      <c r="I114" s="1578"/>
      <c r="J114" s="1578"/>
      <c r="K114" s="1578"/>
      <c r="L114" s="1578"/>
      <c r="M114" s="1578"/>
      <c r="N114" s="1576"/>
      <c r="O114" s="451" t="str">
        <f>IF(A114="","",VLOOKUP(A114,生徒情報入力!$A$9:$AD$158,6))</f>
        <v/>
      </c>
      <c r="P114" s="1577" t="str">
        <f>IF(A114="","",VLOOKUP(A114,生徒情報入力!$A$9:$AD$158,22))</f>
        <v/>
      </c>
      <c r="Q114" s="1578"/>
      <c r="R114" s="1578"/>
      <c r="S114" s="1578"/>
      <c r="T114" s="1578"/>
      <c r="U114" s="1578"/>
      <c r="V114" s="1578"/>
      <c r="W114" s="1578"/>
      <c r="X114" s="1578"/>
      <c r="Y114" s="1576"/>
      <c r="Z114" s="1577" t="str">
        <f>IF(A114="","",VLOOKUP(A114,生徒情報入力!$A$9:$AD$158,23)&amp;"-"&amp;VLOOKUP(A114,生徒情報入力!$A$9:$AD$158,25)&amp;"-"&amp;VLOOKUP(A114,生徒情報入力!$A$9:$AD$158,27))</f>
        <v/>
      </c>
      <c r="AA114" s="1578"/>
      <c r="AB114" s="1578"/>
      <c r="AC114" s="1578"/>
      <c r="AD114" s="1578"/>
      <c r="AE114" s="1576"/>
      <c r="AF114" s="1577" t="str">
        <f>IF(A114="","",VLOOKUP(A114,生徒情報入力!$A$9:$AD$158,11))</f>
        <v/>
      </c>
      <c r="AG114" s="1576"/>
      <c r="AH114" s="1577" t="str">
        <f>IF(A114="","",VLOOKUP(A114,生徒情報入力!$A$9:$AD$158,12))</f>
        <v/>
      </c>
      <c r="AI114" s="1576"/>
      <c r="AJ114" s="1577" t="str">
        <f t="shared" si="5"/>
        <v/>
      </c>
      <c r="AK114" s="1578"/>
      <c r="AL114" s="1576"/>
      <c r="AM114" s="425"/>
      <c r="AN114" s="426"/>
      <c r="AO114" s="426"/>
      <c r="AP114" s="426"/>
      <c r="AQ114" s="426"/>
      <c r="AR114" s="426"/>
      <c r="AS114" s="427"/>
      <c r="AT114" s="199"/>
      <c r="BD114" s="214"/>
      <c r="BE114" s="214"/>
      <c r="BF114" s="214"/>
      <c r="BG114" s="214"/>
      <c r="BH114" s="214"/>
      <c r="BI114" s="214"/>
    </row>
    <row r="115" spans="1:61" ht="36" customHeight="1">
      <c r="A115" s="193"/>
      <c r="B115" s="543"/>
      <c r="C115" s="525"/>
      <c r="D115" s="522"/>
      <c r="E115" s="1052">
        <v>31</v>
      </c>
      <c r="F115" s="1576"/>
      <c r="G115" s="1577" t="str">
        <f>IF(A115="","",VLOOKUP(A115,生徒情報入力!$A$9:$AD$158,5))</f>
        <v/>
      </c>
      <c r="H115" s="1578"/>
      <c r="I115" s="1578"/>
      <c r="J115" s="1578"/>
      <c r="K115" s="1578"/>
      <c r="L115" s="1578"/>
      <c r="M115" s="1578"/>
      <c r="N115" s="1576"/>
      <c r="O115" s="451" t="str">
        <f>IF(A115="","",VLOOKUP(A115,生徒情報入力!$A$9:$AD$158,6))</f>
        <v/>
      </c>
      <c r="P115" s="1577" t="str">
        <f>IF(A115="","",VLOOKUP(A115,生徒情報入力!$A$9:$AD$158,22))</f>
        <v/>
      </c>
      <c r="Q115" s="1578"/>
      <c r="R115" s="1578"/>
      <c r="S115" s="1578"/>
      <c r="T115" s="1578"/>
      <c r="U115" s="1578"/>
      <c r="V115" s="1578"/>
      <c r="W115" s="1578"/>
      <c r="X115" s="1578"/>
      <c r="Y115" s="1576"/>
      <c r="Z115" s="1577" t="str">
        <f>IF(A115="","",VLOOKUP(A115,生徒情報入力!$A$9:$AD$158,23)&amp;"-"&amp;VLOOKUP(A115,生徒情報入力!$A$9:$AD$158,25)&amp;"-"&amp;VLOOKUP(A115,生徒情報入力!$A$9:$AD$158,27))</f>
        <v/>
      </c>
      <c r="AA115" s="1578"/>
      <c r="AB115" s="1578"/>
      <c r="AC115" s="1578"/>
      <c r="AD115" s="1578"/>
      <c r="AE115" s="1576"/>
      <c r="AF115" s="1577" t="str">
        <f>IF(A115="","",VLOOKUP(A115,生徒情報入力!$A$9:$AD$158,11))</f>
        <v/>
      </c>
      <c r="AG115" s="1576"/>
      <c r="AH115" s="1577" t="str">
        <f>IF(A115="","",VLOOKUP(A115,生徒情報入力!$A$9:$AD$158,12))</f>
        <v/>
      </c>
      <c r="AI115" s="1576"/>
      <c r="AJ115" s="1577" t="str">
        <f t="shared" si="5"/>
        <v/>
      </c>
      <c r="AK115" s="1578"/>
      <c r="AL115" s="1576"/>
      <c r="AM115" s="425"/>
      <c r="AN115" s="426"/>
      <c r="AO115" s="426"/>
      <c r="AP115" s="426"/>
      <c r="AQ115" s="426"/>
      <c r="AR115" s="426"/>
      <c r="AS115" s="427"/>
      <c r="AT115" s="199"/>
      <c r="BD115" s="214"/>
      <c r="BE115" s="214"/>
      <c r="BF115" s="214"/>
      <c r="BG115" s="214"/>
      <c r="BH115" s="214"/>
      <c r="BI115" s="214"/>
    </row>
    <row r="116" spans="1:61" ht="36" customHeight="1">
      <c r="A116" s="193"/>
      <c r="B116" s="543"/>
      <c r="C116" s="525"/>
      <c r="D116" s="522"/>
      <c r="E116" s="1052">
        <v>32</v>
      </c>
      <c r="F116" s="1576"/>
      <c r="G116" s="1577" t="str">
        <f>IF(A116="","",VLOOKUP(A116,生徒情報入力!$A$9:$AD$158,5))</f>
        <v/>
      </c>
      <c r="H116" s="1578"/>
      <c r="I116" s="1578"/>
      <c r="J116" s="1578"/>
      <c r="K116" s="1578"/>
      <c r="L116" s="1578"/>
      <c r="M116" s="1578"/>
      <c r="N116" s="1576"/>
      <c r="O116" s="451" t="str">
        <f>IF(A116="","",VLOOKUP(A116,生徒情報入力!$A$9:$AD$158,6))</f>
        <v/>
      </c>
      <c r="P116" s="1577" t="str">
        <f>IF(A116="","",VLOOKUP(A116,生徒情報入力!$A$9:$AD$158,22))</f>
        <v/>
      </c>
      <c r="Q116" s="1578"/>
      <c r="R116" s="1578"/>
      <c r="S116" s="1578"/>
      <c r="T116" s="1578"/>
      <c r="U116" s="1578"/>
      <c r="V116" s="1578"/>
      <c r="W116" s="1578"/>
      <c r="X116" s="1578"/>
      <c r="Y116" s="1576"/>
      <c r="Z116" s="1577" t="str">
        <f>IF(A116="","",VLOOKUP(A116,生徒情報入力!$A$9:$AD$158,23)&amp;"-"&amp;VLOOKUP(A116,生徒情報入力!$A$9:$AD$158,25)&amp;"-"&amp;VLOOKUP(A116,生徒情報入力!$A$9:$AD$158,27))</f>
        <v/>
      </c>
      <c r="AA116" s="1578"/>
      <c r="AB116" s="1578"/>
      <c r="AC116" s="1578"/>
      <c r="AD116" s="1578"/>
      <c r="AE116" s="1576"/>
      <c r="AF116" s="1577" t="str">
        <f>IF(A116="","",VLOOKUP(A116,生徒情報入力!$A$9:$AD$158,11))</f>
        <v/>
      </c>
      <c r="AG116" s="1576"/>
      <c r="AH116" s="1577" t="str">
        <f>IF(A116="","",VLOOKUP(A116,生徒情報入力!$A$9:$AD$158,12))</f>
        <v/>
      </c>
      <c r="AI116" s="1576"/>
      <c r="AJ116" s="1577" t="str">
        <f t="shared" si="5"/>
        <v/>
      </c>
      <c r="AK116" s="1578"/>
      <c r="AL116" s="1576"/>
      <c r="AM116" s="425"/>
      <c r="AN116" s="426"/>
      <c r="AO116" s="426"/>
      <c r="AP116" s="426"/>
      <c r="AQ116" s="426"/>
      <c r="AR116" s="426"/>
      <c r="AS116" s="427"/>
      <c r="AT116" s="199"/>
      <c r="BD116" s="214"/>
      <c r="BE116" s="214"/>
      <c r="BF116" s="214"/>
      <c r="BG116" s="214"/>
      <c r="BH116" s="214"/>
      <c r="BI116" s="214"/>
    </row>
    <row r="117" spans="1:61" ht="36" customHeight="1">
      <c r="A117" s="193"/>
      <c r="B117" s="543"/>
      <c r="C117" s="525"/>
      <c r="D117" s="522"/>
      <c r="E117" s="1052">
        <v>33</v>
      </c>
      <c r="F117" s="1576"/>
      <c r="G117" s="1577" t="str">
        <f>IF(A117="","",VLOOKUP(A117,生徒情報入力!$A$9:$AD$158,5))</f>
        <v/>
      </c>
      <c r="H117" s="1578"/>
      <c r="I117" s="1578"/>
      <c r="J117" s="1578"/>
      <c r="K117" s="1578"/>
      <c r="L117" s="1578"/>
      <c r="M117" s="1578"/>
      <c r="N117" s="1576"/>
      <c r="O117" s="451" t="str">
        <f>IF(A117="","",VLOOKUP(A117,生徒情報入力!$A$9:$AD$158,6))</f>
        <v/>
      </c>
      <c r="P117" s="1577" t="str">
        <f>IF(A117="","",VLOOKUP(A117,生徒情報入力!$A$9:$AD$158,22))</f>
        <v/>
      </c>
      <c r="Q117" s="1578"/>
      <c r="R117" s="1578"/>
      <c r="S117" s="1578"/>
      <c r="T117" s="1578"/>
      <c r="U117" s="1578"/>
      <c r="V117" s="1578"/>
      <c r="W117" s="1578"/>
      <c r="X117" s="1578"/>
      <c r="Y117" s="1576"/>
      <c r="Z117" s="1577" t="str">
        <f>IF(A117="","",VLOOKUP(A117,生徒情報入力!$A$9:$AD$158,23)&amp;"-"&amp;VLOOKUP(A117,生徒情報入力!$A$9:$AD$158,25)&amp;"-"&amp;VLOOKUP(A117,生徒情報入力!$A$9:$AD$158,27))</f>
        <v/>
      </c>
      <c r="AA117" s="1578"/>
      <c r="AB117" s="1578"/>
      <c r="AC117" s="1578"/>
      <c r="AD117" s="1578"/>
      <c r="AE117" s="1576"/>
      <c r="AF117" s="1577" t="str">
        <f>IF(A117="","",VLOOKUP(A117,生徒情報入力!$A$9:$AD$158,11))</f>
        <v/>
      </c>
      <c r="AG117" s="1576"/>
      <c r="AH117" s="1577" t="str">
        <f>IF(A117="","",VLOOKUP(A117,生徒情報入力!$A$9:$AD$158,12))</f>
        <v/>
      </c>
      <c r="AI117" s="1576"/>
      <c r="AJ117" s="1577" t="str">
        <f t="shared" si="5"/>
        <v/>
      </c>
      <c r="AK117" s="1578"/>
      <c r="AL117" s="1576"/>
      <c r="AM117" s="425"/>
      <c r="AN117" s="426"/>
      <c r="AO117" s="426"/>
      <c r="AP117" s="426"/>
      <c r="AQ117" s="426"/>
      <c r="AR117" s="426"/>
      <c r="AS117" s="427"/>
      <c r="AT117" s="199"/>
      <c r="BD117" s="214"/>
      <c r="BE117" s="214"/>
      <c r="BF117" s="214"/>
      <c r="BG117" s="214"/>
      <c r="BH117" s="214"/>
      <c r="BI117" s="214"/>
    </row>
    <row r="118" spans="1:61" ht="36" customHeight="1">
      <c r="A118" s="193"/>
      <c r="B118" s="543"/>
      <c r="C118" s="525"/>
      <c r="D118" s="522"/>
      <c r="E118" s="1052">
        <v>34</v>
      </c>
      <c r="F118" s="1576"/>
      <c r="G118" s="1577" t="str">
        <f>IF(A118="","",VLOOKUP(A118,生徒情報入力!$A$9:$AD$158,5))</f>
        <v/>
      </c>
      <c r="H118" s="1578"/>
      <c r="I118" s="1578"/>
      <c r="J118" s="1578"/>
      <c r="K118" s="1578"/>
      <c r="L118" s="1578"/>
      <c r="M118" s="1578"/>
      <c r="N118" s="1576"/>
      <c r="O118" s="451" t="str">
        <f>IF(A118="","",VLOOKUP(A118,生徒情報入力!$A$9:$AD$158,6))</f>
        <v/>
      </c>
      <c r="P118" s="1577" t="str">
        <f>IF(A118="","",VLOOKUP(A118,生徒情報入力!$A$9:$AD$158,22))</f>
        <v/>
      </c>
      <c r="Q118" s="1578"/>
      <c r="R118" s="1578"/>
      <c r="S118" s="1578"/>
      <c r="T118" s="1578"/>
      <c r="U118" s="1578"/>
      <c r="V118" s="1578"/>
      <c r="W118" s="1578"/>
      <c r="X118" s="1578"/>
      <c r="Y118" s="1576"/>
      <c r="Z118" s="1577" t="str">
        <f>IF(A118="","",VLOOKUP(A118,生徒情報入力!$A$9:$AD$158,23)&amp;"-"&amp;VLOOKUP(A118,生徒情報入力!$A$9:$AD$158,25)&amp;"-"&amp;VLOOKUP(A118,生徒情報入力!$A$9:$AD$158,27))</f>
        <v/>
      </c>
      <c r="AA118" s="1578"/>
      <c r="AB118" s="1578"/>
      <c r="AC118" s="1578"/>
      <c r="AD118" s="1578"/>
      <c r="AE118" s="1576"/>
      <c r="AF118" s="1577" t="str">
        <f>IF(A118="","",VLOOKUP(A118,生徒情報入力!$A$9:$AD$158,11))</f>
        <v/>
      </c>
      <c r="AG118" s="1576"/>
      <c r="AH118" s="1577" t="str">
        <f>IF(A118="","",VLOOKUP(A118,生徒情報入力!$A$9:$AD$158,12))</f>
        <v/>
      </c>
      <c r="AI118" s="1576"/>
      <c r="AJ118" s="1577" t="str">
        <f t="shared" si="5"/>
        <v/>
      </c>
      <c r="AK118" s="1578"/>
      <c r="AL118" s="1576"/>
      <c r="AM118" s="425"/>
      <c r="AN118" s="426"/>
      <c r="AO118" s="426"/>
      <c r="AP118" s="426"/>
      <c r="AQ118" s="426"/>
      <c r="AR118" s="426"/>
      <c r="AS118" s="427"/>
      <c r="AT118" s="199"/>
      <c r="BD118" s="214"/>
      <c r="BE118" s="214"/>
      <c r="BF118" s="214"/>
      <c r="BG118" s="214"/>
      <c r="BH118" s="214"/>
      <c r="BI118" s="214"/>
    </row>
    <row r="119" spans="1:61" ht="36" customHeight="1">
      <c r="A119" s="193"/>
      <c r="B119" s="543"/>
      <c r="C119" s="525"/>
      <c r="D119" s="522"/>
      <c r="E119" s="1052">
        <v>35</v>
      </c>
      <c r="F119" s="1576"/>
      <c r="G119" s="1577" t="str">
        <f>IF(A119="","",VLOOKUP(A119,生徒情報入力!$A$9:$AD$158,5))</f>
        <v/>
      </c>
      <c r="H119" s="1578"/>
      <c r="I119" s="1578"/>
      <c r="J119" s="1578"/>
      <c r="K119" s="1578"/>
      <c r="L119" s="1578"/>
      <c r="M119" s="1578"/>
      <c r="N119" s="1576"/>
      <c r="O119" s="451" t="str">
        <f>IF(A119="","",VLOOKUP(A119,生徒情報入力!$A$9:$AD$158,6))</f>
        <v/>
      </c>
      <c r="P119" s="1577" t="str">
        <f>IF(A119="","",VLOOKUP(A119,生徒情報入力!$A$9:$AD$158,22))</f>
        <v/>
      </c>
      <c r="Q119" s="1578"/>
      <c r="R119" s="1578"/>
      <c r="S119" s="1578"/>
      <c r="T119" s="1578"/>
      <c r="U119" s="1578"/>
      <c r="V119" s="1578"/>
      <c r="W119" s="1578"/>
      <c r="X119" s="1578"/>
      <c r="Y119" s="1576"/>
      <c r="Z119" s="1577" t="str">
        <f>IF(A119="","",VLOOKUP(A119,生徒情報入力!$A$9:$AD$158,23)&amp;"-"&amp;VLOOKUP(A119,生徒情報入力!$A$9:$AD$158,25)&amp;"-"&amp;VLOOKUP(A119,生徒情報入力!$A$9:$AD$158,27))</f>
        <v/>
      </c>
      <c r="AA119" s="1578"/>
      <c r="AB119" s="1578"/>
      <c r="AC119" s="1578"/>
      <c r="AD119" s="1578"/>
      <c r="AE119" s="1576"/>
      <c r="AF119" s="1577" t="str">
        <f>IF(A119="","",VLOOKUP(A119,生徒情報入力!$A$9:$AD$158,11))</f>
        <v/>
      </c>
      <c r="AG119" s="1576"/>
      <c r="AH119" s="1577" t="str">
        <f>IF(A119="","",VLOOKUP(A119,生徒情報入力!$A$9:$AD$158,12))</f>
        <v/>
      </c>
      <c r="AI119" s="1576"/>
      <c r="AJ119" s="1577" t="str">
        <f t="shared" si="5"/>
        <v/>
      </c>
      <c r="AK119" s="1578"/>
      <c r="AL119" s="1576"/>
      <c r="AM119" s="425"/>
      <c r="AN119" s="426"/>
      <c r="AO119" s="426"/>
      <c r="AP119" s="426"/>
      <c r="AQ119" s="426"/>
      <c r="AR119" s="426"/>
      <c r="AS119" s="427"/>
      <c r="AT119" s="199"/>
      <c r="BD119" s="214"/>
      <c r="BE119" s="214"/>
      <c r="BF119" s="214"/>
      <c r="BG119" s="214"/>
      <c r="BH119" s="214"/>
      <c r="BI119" s="214"/>
    </row>
    <row r="120" spans="1:61" ht="36" customHeight="1">
      <c r="A120" s="193"/>
      <c r="B120" s="543"/>
      <c r="C120" s="525"/>
      <c r="D120" s="522"/>
      <c r="E120" s="1052">
        <v>36</v>
      </c>
      <c r="F120" s="1576"/>
      <c r="G120" s="1577" t="str">
        <f>IF(A120="","",VLOOKUP(A120,生徒情報入力!$A$9:$AD$158,5))</f>
        <v/>
      </c>
      <c r="H120" s="1578"/>
      <c r="I120" s="1578"/>
      <c r="J120" s="1578"/>
      <c r="K120" s="1578"/>
      <c r="L120" s="1578"/>
      <c r="M120" s="1578"/>
      <c r="N120" s="1576"/>
      <c r="O120" s="451" t="str">
        <f>IF(A120="","",VLOOKUP(A120,生徒情報入力!$A$9:$AD$158,6))</f>
        <v/>
      </c>
      <c r="P120" s="1577" t="str">
        <f>IF(A120="","",VLOOKUP(A120,生徒情報入力!$A$9:$AD$158,22))</f>
        <v/>
      </c>
      <c r="Q120" s="1578"/>
      <c r="R120" s="1578"/>
      <c r="S120" s="1578"/>
      <c r="T120" s="1578"/>
      <c r="U120" s="1578"/>
      <c r="V120" s="1578"/>
      <c r="W120" s="1578"/>
      <c r="X120" s="1578"/>
      <c r="Y120" s="1576"/>
      <c r="Z120" s="1577" t="str">
        <f>IF(A120="","",VLOOKUP(A120,生徒情報入力!$A$9:$AD$158,23)&amp;"-"&amp;VLOOKUP(A120,生徒情報入力!$A$9:$AD$158,25)&amp;"-"&amp;VLOOKUP(A120,生徒情報入力!$A$9:$AD$158,27))</f>
        <v/>
      </c>
      <c r="AA120" s="1578"/>
      <c r="AB120" s="1578"/>
      <c r="AC120" s="1578"/>
      <c r="AD120" s="1578"/>
      <c r="AE120" s="1576"/>
      <c r="AF120" s="1577" t="str">
        <f>IF(A120="","",VLOOKUP(A120,生徒情報入力!$A$9:$AD$158,11))</f>
        <v/>
      </c>
      <c r="AG120" s="1576"/>
      <c r="AH120" s="1577" t="str">
        <f>IF(A120="","",VLOOKUP(A120,生徒情報入力!$A$9:$AD$158,12))</f>
        <v/>
      </c>
      <c r="AI120" s="1576"/>
      <c r="AJ120" s="1577" t="str">
        <f t="shared" si="5"/>
        <v/>
      </c>
      <c r="AK120" s="1578"/>
      <c r="AL120" s="1576"/>
      <c r="AM120" s="425"/>
      <c r="AN120" s="426"/>
      <c r="AO120" s="426"/>
      <c r="AP120" s="426"/>
      <c r="AQ120" s="426"/>
      <c r="AR120" s="426"/>
      <c r="AS120" s="427"/>
      <c r="AT120" s="199"/>
      <c r="BD120" s="214"/>
      <c r="BE120" s="214"/>
      <c r="BF120" s="214"/>
      <c r="BG120" s="214"/>
      <c r="BH120" s="214"/>
      <c r="BI120" s="214"/>
    </row>
    <row r="121" spans="1:61" ht="36" customHeight="1">
      <c r="A121" s="193"/>
      <c r="B121" s="543"/>
      <c r="C121" s="525"/>
      <c r="D121" s="522"/>
      <c r="E121" s="1052">
        <v>37</v>
      </c>
      <c r="F121" s="1576"/>
      <c r="G121" s="1577" t="str">
        <f>IF(A121="","",VLOOKUP(A121,生徒情報入力!$A$9:$AD$158,5))</f>
        <v/>
      </c>
      <c r="H121" s="1578"/>
      <c r="I121" s="1578"/>
      <c r="J121" s="1578"/>
      <c r="K121" s="1578"/>
      <c r="L121" s="1578"/>
      <c r="M121" s="1578"/>
      <c r="N121" s="1576"/>
      <c r="O121" s="451" t="str">
        <f>IF(A121="","",VLOOKUP(A121,生徒情報入力!$A$9:$AD$158,6))</f>
        <v/>
      </c>
      <c r="P121" s="1577" t="str">
        <f>IF(A121="","",VLOOKUP(A121,生徒情報入力!$A$9:$AD$158,22))</f>
        <v/>
      </c>
      <c r="Q121" s="1578"/>
      <c r="R121" s="1578"/>
      <c r="S121" s="1578"/>
      <c r="T121" s="1578"/>
      <c r="U121" s="1578"/>
      <c r="V121" s="1578"/>
      <c r="W121" s="1578"/>
      <c r="X121" s="1578"/>
      <c r="Y121" s="1576"/>
      <c r="Z121" s="1577" t="str">
        <f>IF(A121="","",VLOOKUP(A121,生徒情報入力!$A$9:$AD$158,23)&amp;"-"&amp;VLOOKUP(A121,生徒情報入力!$A$9:$AD$158,25)&amp;"-"&amp;VLOOKUP(A121,生徒情報入力!$A$9:$AD$158,27))</f>
        <v/>
      </c>
      <c r="AA121" s="1578"/>
      <c r="AB121" s="1578"/>
      <c r="AC121" s="1578"/>
      <c r="AD121" s="1578"/>
      <c r="AE121" s="1576"/>
      <c r="AF121" s="1577" t="str">
        <f>IF(A121="","",VLOOKUP(A121,生徒情報入力!$A$9:$AD$158,11))</f>
        <v/>
      </c>
      <c r="AG121" s="1576"/>
      <c r="AH121" s="1577" t="str">
        <f>IF(A121="","",VLOOKUP(A121,生徒情報入力!$A$9:$AD$158,12))</f>
        <v/>
      </c>
      <c r="AI121" s="1576"/>
      <c r="AJ121" s="1577" t="str">
        <f t="shared" si="5"/>
        <v/>
      </c>
      <c r="AK121" s="1578"/>
      <c r="AL121" s="1576"/>
      <c r="AM121" s="425"/>
      <c r="AN121" s="426"/>
      <c r="AO121" s="426"/>
      <c r="AP121" s="426"/>
      <c r="AQ121" s="426"/>
      <c r="AR121" s="426"/>
      <c r="AS121" s="427"/>
      <c r="AT121" s="199"/>
      <c r="BD121" s="214"/>
      <c r="BE121" s="214"/>
      <c r="BF121" s="214"/>
      <c r="BG121" s="214"/>
      <c r="BH121" s="214"/>
      <c r="BI121" s="214"/>
    </row>
    <row r="122" spans="1:61" ht="36" customHeight="1">
      <c r="A122" s="193"/>
      <c r="B122" s="543"/>
      <c r="C122" s="525"/>
      <c r="D122" s="522"/>
      <c r="E122" s="1052">
        <v>38</v>
      </c>
      <c r="F122" s="1576"/>
      <c r="G122" s="1577" t="str">
        <f>IF(A122="","",VLOOKUP(A122,生徒情報入力!$A$9:$AD$158,5))</f>
        <v/>
      </c>
      <c r="H122" s="1578"/>
      <c r="I122" s="1578"/>
      <c r="J122" s="1578"/>
      <c r="K122" s="1578"/>
      <c r="L122" s="1578"/>
      <c r="M122" s="1578"/>
      <c r="N122" s="1576"/>
      <c r="O122" s="451" t="str">
        <f>IF(A122="","",VLOOKUP(A122,生徒情報入力!$A$9:$AD$158,6))</f>
        <v/>
      </c>
      <c r="P122" s="1577" t="str">
        <f>IF(A122="","",VLOOKUP(A122,生徒情報入力!$A$9:$AD$158,22))</f>
        <v/>
      </c>
      <c r="Q122" s="1578"/>
      <c r="R122" s="1578"/>
      <c r="S122" s="1578"/>
      <c r="T122" s="1578"/>
      <c r="U122" s="1578"/>
      <c r="V122" s="1578"/>
      <c r="W122" s="1578"/>
      <c r="X122" s="1578"/>
      <c r="Y122" s="1576"/>
      <c r="Z122" s="1577" t="str">
        <f>IF(A122="","",VLOOKUP(A122,生徒情報入力!$A$9:$AD$158,23)&amp;"-"&amp;VLOOKUP(A122,生徒情報入力!$A$9:$AD$158,25)&amp;"-"&amp;VLOOKUP(A122,生徒情報入力!$A$9:$AD$158,27))</f>
        <v/>
      </c>
      <c r="AA122" s="1578"/>
      <c r="AB122" s="1578"/>
      <c r="AC122" s="1578"/>
      <c r="AD122" s="1578"/>
      <c r="AE122" s="1576"/>
      <c r="AF122" s="1577" t="str">
        <f>IF(A122="","",VLOOKUP(A122,生徒情報入力!$A$9:$AD$158,11))</f>
        <v/>
      </c>
      <c r="AG122" s="1576"/>
      <c r="AH122" s="1577" t="str">
        <f>IF(A122="","",VLOOKUP(A122,生徒情報入力!$A$9:$AD$158,12))</f>
        <v/>
      </c>
      <c r="AI122" s="1576"/>
      <c r="AJ122" s="1577" t="str">
        <f t="shared" si="5"/>
        <v/>
      </c>
      <c r="AK122" s="1578"/>
      <c r="AL122" s="1576"/>
      <c r="AM122" s="425"/>
      <c r="AN122" s="426"/>
      <c r="AO122" s="426"/>
      <c r="AP122" s="426"/>
      <c r="AQ122" s="426"/>
      <c r="AR122" s="426"/>
      <c r="AS122" s="427"/>
      <c r="AT122" s="199"/>
      <c r="BD122" s="214"/>
      <c r="BE122" s="214"/>
      <c r="BF122" s="214"/>
      <c r="BG122" s="214"/>
      <c r="BH122" s="214"/>
      <c r="BI122" s="214"/>
    </row>
    <row r="123" spans="1:61" ht="36" customHeight="1">
      <c r="A123" s="193"/>
      <c r="B123" s="543"/>
      <c r="C123" s="525"/>
      <c r="D123" s="522"/>
      <c r="E123" s="1052">
        <v>39</v>
      </c>
      <c r="F123" s="1576"/>
      <c r="G123" s="1577" t="str">
        <f>IF(A123="","",VLOOKUP(A123,生徒情報入力!$A$9:$AD$158,5))</f>
        <v/>
      </c>
      <c r="H123" s="1578"/>
      <c r="I123" s="1578"/>
      <c r="J123" s="1578"/>
      <c r="K123" s="1578"/>
      <c r="L123" s="1578"/>
      <c r="M123" s="1578"/>
      <c r="N123" s="1576"/>
      <c r="O123" s="451" t="str">
        <f>IF(A123="","",VLOOKUP(A123,生徒情報入力!$A$9:$AD$158,6))</f>
        <v/>
      </c>
      <c r="P123" s="1577" t="str">
        <f>IF(A123="","",VLOOKUP(A123,生徒情報入力!$A$9:$AD$158,22))</f>
        <v/>
      </c>
      <c r="Q123" s="1578"/>
      <c r="R123" s="1578"/>
      <c r="S123" s="1578"/>
      <c r="T123" s="1578"/>
      <c r="U123" s="1578"/>
      <c r="V123" s="1578"/>
      <c r="W123" s="1578"/>
      <c r="X123" s="1578"/>
      <c r="Y123" s="1576"/>
      <c r="Z123" s="1577" t="str">
        <f>IF(A123="","",VLOOKUP(A123,生徒情報入力!$A$9:$AD$158,23)&amp;"-"&amp;VLOOKUP(A123,生徒情報入力!$A$9:$AD$158,25)&amp;"-"&amp;VLOOKUP(A123,生徒情報入力!$A$9:$AD$158,27))</f>
        <v/>
      </c>
      <c r="AA123" s="1578"/>
      <c r="AB123" s="1578"/>
      <c r="AC123" s="1578"/>
      <c r="AD123" s="1578"/>
      <c r="AE123" s="1576"/>
      <c r="AF123" s="1577" t="str">
        <f>IF(A123="","",VLOOKUP(A123,生徒情報入力!$A$9:$AD$158,11))</f>
        <v/>
      </c>
      <c r="AG123" s="1576"/>
      <c r="AH123" s="1577" t="str">
        <f>IF(A123="","",VLOOKUP(A123,生徒情報入力!$A$9:$AD$158,12))</f>
        <v/>
      </c>
      <c r="AI123" s="1576"/>
      <c r="AJ123" s="1577" t="str">
        <f t="shared" si="5"/>
        <v/>
      </c>
      <c r="AK123" s="1578"/>
      <c r="AL123" s="1576"/>
      <c r="AM123" s="425"/>
      <c r="AN123" s="426"/>
      <c r="AO123" s="426"/>
      <c r="AP123" s="426"/>
      <c r="AQ123" s="426"/>
      <c r="AR123" s="426"/>
      <c r="AS123" s="427"/>
      <c r="AT123" s="199"/>
      <c r="BD123" s="214"/>
      <c r="BE123" s="214"/>
      <c r="BF123" s="214"/>
      <c r="BG123" s="214"/>
      <c r="BH123" s="214"/>
      <c r="BI123" s="214"/>
    </row>
    <row r="124" spans="1:61" ht="36" customHeight="1">
      <c r="A124" s="532"/>
      <c r="B124" s="543"/>
      <c r="C124" s="525"/>
      <c r="D124" s="522"/>
      <c r="E124" s="1052">
        <v>40</v>
      </c>
      <c r="F124" s="1576"/>
      <c r="G124" s="1577" t="str">
        <f>IF(A124="","",VLOOKUP(A124,生徒情報入力!$A$9:$AD$158,5))</f>
        <v/>
      </c>
      <c r="H124" s="1578"/>
      <c r="I124" s="1578"/>
      <c r="J124" s="1578"/>
      <c r="K124" s="1578"/>
      <c r="L124" s="1578"/>
      <c r="M124" s="1578"/>
      <c r="N124" s="1576"/>
      <c r="O124" s="451" t="str">
        <f>IF(A124="","",VLOOKUP(A124,生徒情報入力!$A$9:$AD$158,6))</f>
        <v/>
      </c>
      <c r="P124" s="1577" t="str">
        <f>IF(A124="","",VLOOKUP(A124,生徒情報入力!$A$9:$AD$158,22))</f>
        <v/>
      </c>
      <c r="Q124" s="1578"/>
      <c r="R124" s="1578"/>
      <c r="S124" s="1578"/>
      <c r="T124" s="1578"/>
      <c r="U124" s="1578"/>
      <c r="V124" s="1578"/>
      <c r="W124" s="1578"/>
      <c r="X124" s="1578"/>
      <c r="Y124" s="1576"/>
      <c r="Z124" s="1577" t="str">
        <f>IF(A124="","",VLOOKUP(A124,生徒情報入力!$A$9:$AD$158,23)&amp;"-"&amp;VLOOKUP(A124,生徒情報入力!$A$9:$AD$158,25)&amp;"-"&amp;VLOOKUP(A124,生徒情報入力!$A$9:$AD$158,27))</f>
        <v/>
      </c>
      <c r="AA124" s="1578"/>
      <c r="AB124" s="1578"/>
      <c r="AC124" s="1578"/>
      <c r="AD124" s="1578"/>
      <c r="AE124" s="1576"/>
      <c r="AF124" s="1577" t="str">
        <f>IF(A124="","",VLOOKUP(A124,生徒情報入力!$A$9:$AD$158,11))</f>
        <v/>
      </c>
      <c r="AG124" s="1576"/>
      <c r="AH124" s="1577" t="str">
        <f>IF(A124="","",VLOOKUP(A124,生徒情報入力!$A$9:$AD$158,12))</f>
        <v/>
      </c>
      <c r="AI124" s="1576"/>
      <c r="AJ124" s="1577" t="str">
        <f t="shared" si="5"/>
        <v/>
      </c>
      <c r="AK124" s="1578"/>
      <c r="AL124" s="1576"/>
      <c r="AM124" s="425"/>
      <c r="AN124" s="426"/>
      <c r="AO124" s="426"/>
      <c r="AP124" s="426"/>
      <c r="AQ124" s="426"/>
      <c r="AR124" s="426"/>
      <c r="AS124" s="427"/>
      <c r="AT124" s="199"/>
      <c r="BD124" s="214"/>
      <c r="BE124" s="214"/>
      <c r="BF124" s="214"/>
      <c r="BG124" s="214"/>
      <c r="BH124" s="214"/>
      <c r="BI124" s="214"/>
    </row>
    <row r="125" spans="1:61" ht="26.25" customHeight="1">
      <c r="A125" s="287" t="s">
        <v>2803</v>
      </c>
      <c r="B125" s="288" t="s">
        <v>2805</v>
      </c>
      <c r="D125" s="199"/>
      <c r="E125" s="309"/>
      <c r="F125" s="289" t="s">
        <v>3031</v>
      </c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90"/>
      <c r="AT125" s="199"/>
      <c r="BD125" s="214"/>
      <c r="BE125" s="214"/>
      <c r="BF125" s="214"/>
      <c r="BG125" s="214"/>
      <c r="BH125" s="214"/>
      <c r="BI125" s="214"/>
    </row>
    <row r="126" spans="1:61" ht="80.25" customHeight="1">
      <c r="A126" s="544"/>
      <c r="B126" s="544"/>
      <c r="C126" s="544"/>
      <c r="D126" s="199"/>
      <c r="E126" s="1579"/>
      <c r="F126" s="1580"/>
      <c r="G126" s="1580"/>
      <c r="H126" s="1580"/>
      <c r="I126" s="1580"/>
      <c r="J126" s="1580"/>
      <c r="K126" s="1580"/>
      <c r="L126" s="1580"/>
      <c r="M126" s="1580"/>
      <c r="N126" s="1580"/>
      <c r="O126" s="1580"/>
      <c r="P126" s="1580"/>
      <c r="Q126" s="1580"/>
      <c r="R126" s="1580"/>
      <c r="S126" s="1580"/>
      <c r="T126" s="1580"/>
      <c r="U126" s="1580"/>
      <c r="V126" s="1580"/>
      <c r="W126" s="1580"/>
      <c r="X126" s="1580"/>
      <c r="Y126" s="1580"/>
      <c r="Z126" s="1580"/>
      <c r="AA126" s="1580"/>
      <c r="AB126" s="1580"/>
      <c r="AC126" s="1580"/>
      <c r="AD126" s="1580"/>
      <c r="AE126" s="1580"/>
      <c r="AF126" s="1580"/>
      <c r="AG126" s="1580"/>
      <c r="AH126" s="1580"/>
      <c r="AI126" s="1580"/>
      <c r="AJ126" s="1580"/>
      <c r="AK126" s="1580"/>
      <c r="AL126" s="1580"/>
      <c r="AM126" s="1580"/>
      <c r="AN126" s="1580"/>
      <c r="AO126" s="1580"/>
      <c r="AP126" s="1580"/>
      <c r="AQ126" s="1580"/>
      <c r="AR126" s="1580"/>
      <c r="AS126" s="1581"/>
      <c r="AT126" s="199"/>
      <c r="BD126" s="214"/>
      <c r="BE126" s="214"/>
      <c r="BF126" s="214"/>
      <c r="BG126" s="214"/>
      <c r="BH126" s="214"/>
      <c r="BI126" s="214"/>
    </row>
    <row r="127" spans="1:61">
      <c r="A127" s="544"/>
      <c r="B127" s="544"/>
      <c r="C127" s="544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</row>
    <row r="128" spans="1:61">
      <c r="A128" s="544"/>
      <c r="B128" s="544"/>
      <c r="C128" s="544"/>
    </row>
    <row r="129" spans="1:46">
      <c r="A129" s="544"/>
      <c r="B129" s="544"/>
      <c r="C129" s="544"/>
      <c r="D129" s="233"/>
      <c r="E129" s="233"/>
      <c r="F129" s="233"/>
      <c r="G129" s="233"/>
      <c r="H129" s="233"/>
      <c r="I129" s="233"/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  <c r="AP129" s="233"/>
      <c r="AQ129" s="233"/>
      <c r="AR129" s="233"/>
      <c r="AS129" s="233"/>
      <c r="AT129" s="233"/>
    </row>
    <row r="130" spans="1:46">
      <c r="A130" s="233"/>
      <c r="B130" s="233"/>
      <c r="D130" s="233"/>
      <c r="E130" s="233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</row>
    <row r="131" spans="1:46">
      <c r="A131" s="233"/>
      <c r="B131" s="233"/>
      <c r="D131" s="233"/>
      <c r="E131" s="233"/>
      <c r="F131" s="233"/>
      <c r="G131" s="233"/>
      <c r="H131" s="233"/>
      <c r="I131" s="233"/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</row>
    <row r="132" spans="1:46">
      <c r="A132" s="233"/>
      <c r="B132" s="233"/>
      <c r="D132" s="233"/>
      <c r="E132" s="233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</row>
    <row r="133" spans="1:46">
      <c r="A133" s="233"/>
      <c r="B133" s="233"/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</row>
    <row r="134" spans="1:46">
      <c r="A134" s="233"/>
      <c r="B134" s="233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</row>
    <row r="135" spans="1:46">
      <c r="A135" s="233"/>
      <c r="B135" s="233"/>
      <c r="D135" s="233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</row>
    <row r="136" spans="1:46">
      <c r="A136" s="233"/>
      <c r="B136" s="233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</row>
    <row r="137" spans="1:46">
      <c r="A137" s="233"/>
      <c r="B137" s="233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</row>
    <row r="138" spans="1:46">
      <c r="A138" s="233"/>
      <c r="B138" s="233"/>
      <c r="D138" s="233"/>
      <c r="E138" s="233"/>
      <c r="F138" s="233"/>
      <c r="G138" s="233"/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</row>
    <row r="139" spans="1:46">
      <c r="A139" s="233"/>
      <c r="B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</row>
    <row r="140" spans="1:46">
      <c r="A140" s="233"/>
      <c r="B140" s="233"/>
      <c r="D140" s="233"/>
      <c r="E140" s="233"/>
      <c r="F140" s="233"/>
      <c r="G140" s="233"/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</row>
    <row r="141" spans="1:46">
      <c r="A141" s="233"/>
      <c r="B141" s="233"/>
      <c r="D141" s="233"/>
      <c r="E141" s="233"/>
      <c r="F141" s="233"/>
      <c r="G141" s="233"/>
      <c r="H141" s="233"/>
      <c r="I141" s="233"/>
      <c r="J141" s="233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</row>
    <row r="142" spans="1:46">
      <c r="A142" s="233"/>
      <c r="B142" s="233"/>
      <c r="D142" s="233"/>
      <c r="E142" s="233"/>
      <c r="F142" s="233"/>
      <c r="G142" s="233"/>
      <c r="H142" s="233"/>
      <c r="I142" s="233"/>
      <c r="J142" s="233"/>
      <c r="K142" s="233"/>
      <c r="L142" s="233"/>
      <c r="M142" s="233"/>
      <c r="N142" s="233"/>
      <c r="O142" s="233"/>
      <c r="P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</row>
    <row r="143" spans="1:46">
      <c r="A143" s="233"/>
      <c r="B143" s="233"/>
      <c r="D143" s="233"/>
      <c r="E143" s="233"/>
      <c r="F143" s="233"/>
      <c r="G143" s="233"/>
      <c r="H143" s="233"/>
      <c r="I143" s="233"/>
      <c r="J143" s="233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</row>
    <row r="144" spans="1:46">
      <c r="A144" s="233"/>
      <c r="B144" s="233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</row>
    <row r="145" spans="1:46">
      <c r="A145" s="233"/>
      <c r="B145" s="233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</row>
    <row r="146" spans="1:46">
      <c r="A146" s="233"/>
      <c r="B146" s="233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</row>
  </sheetData>
  <sheetProtection password="F282" sheet="1" objects="1" scenarios="1"/>
  <mergeCells count="409">
    <mergeCell ref="E124:F124"/>
    <mergeCell ref="G124:N124"/>
    <mergeCell ref="P124:Y124"/>
    <mergeCell ref="Z124:AE124"/>
    <mergeCell ref="AF124:AG124"/>
    <mergeCell ref="AH124:AI124"/>
    <mergeCell ref="AJ124:AL124"/>
    <mergeCell ref="E126:AS126"/>
    <mergeCell ref="E122:F122"/>
    <mergeCell ref="G122:N122"/>
    <mergeCell ref="P122:Y122"/>
    <mergeCell ref="Z122:AE122"/>
    <mergeCell ref="AF122:AG122"/>
    <mergeCell ref="AH122:AI122"/>
    <mergeCell ref="AJ122:AL122"/>
    <mergeCell ref="E123:F123"/>
    <mergeCell ref="G123:N123"/>
    <mergeCell ref="P123:Y123"/>
    <mergeCell ref="Z123:AE123"/>
    <mergeCell ref="AF123:AG123"/>
    <mergeCell ref="AH123:AI123"/>
    <mergeCell ref="AJ123:AL123"/>
    <mergeCell ref="E120:F120"/>
    <mergeCell ref="G120:N120"/>
    <mergeCell ref="P120:Y120"/>
    <mergeCell ref="Z120:AE120"/>
    <mergeCell ref="AF120:AG120"/>
    <mergeCell ref="AH120:AI120"/>
    <mergeCell ref="AJ120:AL120"/>
    <mergeCell ref="E121:F121"/>
    <mergeCell ref="G121:N121"/>
    <mergeCell ref="P121:Y121"/>
    <mergeCell ref="Z121:AE121"/>
    <mergeCell ref="AF121:AG121"/>
    <mergeCell ref="AH121:AI121"/>
    <mergeCell ref="AJ121:AL121"/>
    <mergeCell ref="E118:F118"/>
    <mergeCell ref="G118:N118"/>
    <mergeCell ref="P118:Y118"/>
    <mergeCell ref="Z118:AE118"/>
    <mergeCell ref="AF118:AG118"/>
    <mergeCell ref="AH118:AI118"/>
    <mergeCell ref="AJ118:AL118"/>
    <mergeCell ref="E119:F119"/>
    <mergeCell ref="G119:N119"/>
    <mergeCell ref="P119:Y119"/>
    <mergeCell ref="Z119:AE119"/>
    <mergeCell ref="AF119:AG119"/>
    <mergeCell ref="AH119:AI119"/>
    <mergeCell ref="AJ119:AL119"/>
    <mergeCell ref="Z116:AE116"/>
    <mergeCell ref="AF116:AG116"/>
    <mergeCell ref="AH116:AI116"/>
    <mergeCell ref="AJ116:AL116"/>
    <mergeCell ref="E117:F117"/>
    <mergeCell ref="G117:N117"/>
    <mergeCell ref="P117:Y117"/>
    <mergeCell ref="Z117:AE117"/>
    <mergeCell ref="AF117:AG117"/>
    <mergeCell ref="AH117:AI117"/>
    <mergeCell ref="AJ117:AL117"/>
    <mergeCell ref="E116:F116"/>
    <mergeCell ref="G116:N116"/>
    <mergeCell ref="P116:Y116"/>
    <mergeCell ref="E86:F86"/>
    <mergeCell ref="G86:N86"/>
    <mergeCell ref="P86:Y86"/>
    <mergeCell ref="Z86:AE86"/>
    <mergeCell ref="AF86:AG86"/>
    <mergeCell ref="AH86:AI86"/>
    <mergeCell ref="AJ86:AL86"/>
    <mergeCell ref="E84:F84"/>
    <mergeCell ref="G84:N84"/>
    <mergeCell ref="P84:Y84"/>
    <mergeCell ref="Z84:AE84"/>
    <mergeCell ref="AF84:AG84"/>
    <mergeCell ref="AH84:AI84"/>
    <mergeCell ref="AJ84:AL84"/>
    <mergeCell ref="E85:F85"/>
    <mergeCell ref="G85:N85"/>
    <mergeCell ref="P85:Y85"/>
    <mergeCell ref="Z85:AE85"/>
    <mergeCell ref="AF85:AG85"/>
    <mergeCell ref="AH85:AI85"/>
    <mergeCell ref="AJ85:AL85"/>
    <mergeCell ref="E82:F82"/>
    <mergeCell ref="G82:N82"/>
    <mergeCell ref="P82:Y82"/>
    <mergeCell ref="Z82:AE82"/>
    <mergeCell ref="AF82:AG82"/>
    <mergeCell ref="AH82:AI82"/>
    <mergeCell ref="AJ82:AL82"/>
    <mergeCell ref="E83:F83"/>
    <mergeCell ref="G83:N83"/>
    <mergeCell ref="P83:Y83"/>
    <mergeCell ref="Z83:AE83"/>
    <mergeCell ref="AF83:AG83"/>
    <mergeCell ref="AH83:AI83"/>
    <mergeCell ref="AJ83:AL83"/>
    <mergeCell ref="E80:F80"/>
    <mergeCell ref="G80:N80"/>
    <mergeCell ref="P80:Y80"/>
    <mergeCell ref="Z80:AE80"/>
    <mergeCell ref="AF80:AG80"/>
    <mergeCell ref="AH80:AI80"/>
    <mergeCell ref="AJ80:AL80"/>
    <mergeCell ref="E81:F81"/>
    <mergeCell ref="G81:N81"/>
    <mergeCell ref="P81:Y81"/>
    <mergeCell ref="Z81:AE81"/>
    <mergeCell ref="AF81:AG81"/>
    <mergeCell ref="AH81:AI81"/>
    <mergeCell ref="AJ81:AL81"/>
    <mergeCell ref="Z78:AE78"/>
    <mergeCell ref="AF78:AG78"/>
    <mergeCell ref="AH78:AI78"/>
    <mergeCell ref="AJ78:AL78"/>
    <mergeCell ref="E79:F79"/>
    <mergeCell ref="G79:N79"/>
    <mergeCell ref="P79:Y79"/>
    <mergeCell ref="Z79:AE79"/>
    <mergeCell ref="AF79:AG79"/>
    <mergeCell ref="AH79:AI79"/>
    <mergeCell ref="AJ79:AL79"/>
    <mergeCell ref="AJ114:AL114"/>
    <mergeCell ref="E114:F114"/>
    <mergeCell ref="G114:N114"/>
    <mergeCell ref="P114:Y114"/>
    <mergeCell ref="Z114:AE114"/>
    <mergeCell ref="AF114:AG114"/>
    <mergeCell ref="AH114:AI114"/>
    <mergeCell ref="E115:F115"/>
    <mergeCell ref="G115:N115"/>
    <mergeCell ref="P115:Y115"/>
    <mergeCell ref="Z115:AE115"/>
    <mergeCell ref="AF115:AG115"/>
    <mergeCell ref="AH115:AI115"/>
    <mergeCell ref="AJ115:AL115"/>
    <mergeCell ref="AJ112:AL112"/>
    <mergeCell ref="E113:F113"/>
    <mergeCell ref="G113:N113"/>
    <mergeCell ref="P113:Y113"/>
    <mergeCell ref="Z113:AE113"/>
    <mergeCell ref="AF113:AG113"/>
    <mergeCell ref="AH113:AI113"/>
    <mergeCell ref="AJ113:AL113"/>
    <mergeCell ref="E112:F112"/>
    <mergeCell ref="G112:N112"/>
    <mergeCell ref="P112:Y112"/>
    <mergeCell ref="Z112:AE112"/>
    <mergeCell ref="AF112:AG112"/>
    <mergeCell ref="AH112:AI112"/>
    <mergeCell ref="AJ110:AL110"/>
    <mergeCell ref="E111:F111"/>
    <mergeCell ref="G111:N111"/>
    <mergeCell ref="P111:Y111"/>
    <mergeCell ref="Z111:AE111"/>
    <mergeCell ref="AF111:AG111"/>
    <mergeCell ref="AH111:AI111"/>
    <mergeCell ref="AJ111:AL111"/>
    <mergeCell ref="E110:F110"/>
    <mergeCell ref="G110:N110"/>
    <mergeCell ref="P110:Y110"/>
    <mergeCell ref="Z110:AE110"/>
    <mergeCell ref="AF110:AG110"/>
    <mergeCell ref="AH110:AI110"/>
    <mergeCell ref="AJ108:AL108"/>
    <mergeCell ref="E109:F109"/>
    <mergeCell ref="G109:N109"/>
    <mergeCell ref="P109:Y109"/>
    <mergeCell ref="Z109:AE109"/>
    <mergeCell ref="AF109:AG109"/>
    <mergeCell ref="AH109:AI109"/>
    <mergeCell ref="AJ109:AL109"/>
    <mergeCell ref="E108:F108"/>
    <mergeCell ref="G108:N108"/>
    <mergeCell ref="P108:Y108"/>
    <mergeCell ref="Z108:AE108"/>
    <mergeCell ref="AF108:AG108"/>
    <mergeCell ref="AH108:AI108"/>
    <mergeCell ref="E105:F105"/>
    <mergeCell ref="G105:N105"/>
    <mergeCell ref="P105:Y105"/>
    <mergeCell ref="Z105:AE105"/>
    <mergeCell ref="AF105:AG105"/>
    <mergeCell ref="AH105:AI105"/>
    <mergeCell ref="AJ105:AL105"/>
    <mergeCell ref="AJ106:AL106"/>
    <mergeCell ref="E107:F107"/>
    <mergeCell ref="G107:N107"/>
    <mergeCell ref="P107:Y107"/>
    <mergeCell ref="Z107:AE107"/>
    <mergeCell ref="AF107:AG107"/>
    <mergeCell ref="AH107:AI107"/>
    <mergeCell ref="AJ107:AL107"/>
    <mergeCell ref="E106:F106"/>
    <mergeCell ref="G106:N106"/>
    <mergeCell ref="P106:Y106"/>
    <mergeCell ref="Z106:AE106"/>
    <mergeCell ref="AF106:AG106"/>
    <mergeCell ref="AH106:AI106"/>
    <mergeCell ref="AH101:AI102"/>
    <mergeCell ref="AJ101:AL102"/>
    <mergeCell ref="AM101:AS102"/>
    <mergeCell ref="E103:F104"/>
    <mergeCell ref="G103:N104"/>
    <mergeCell ref="O103:O104"/>
    <mergeCell ref="P103:Y104"/>
    <mergeCell ref="Z103:AE104"/>
    <mergeCell ref="AF103:AG104"/>
    <mergeCell ref="AH103:AI104"/>
    <mergeCell ref="E101:F102"/>
    <mergeCell ref="G101:N102"/>
    <mergeCell ref="O101:O102"/>
    <mergeCell ref="P101:Y102"/>
    <mergeCell ref="Z101:AE102"/>
    <mergeCell ref="AF101:AG102"/>
    <mergeCell ref="AJ103:AL104"/>
    <mergeCell ref="AM103:AS104"/>
    <mergeCell ref="AJ76:AL76"/>
    <mergeCell ref="E88:AS88"/>
    <mergeCell ref="G93:L94"/>
    <mergeCell ref="M93:O94"/>
    <mergeCell ref="P93:P94"/>
    <mergeCell ref="Q93:S94"/>
    <mergeCell ref="V93:Y94"/>
    <mergeCell ref="Z93:AR94"/>
    <mergeCell ref="E76:F76"/>
    <mergeCell ref="G76:N76"/>
    <mergeCell ref="P76:Y76"/>
    <mergeCell ref="Z76:AE76"/>
    <mergeCell ref="AF76:AG76"/>
    <mergeCell ref="AH76:AI76"/>
    <mergeCell ref="E77:F77"/>
    <mergeCell ref="G77:N77"/>
    <mergeCell ref="P77:Y77"/>
    <mergeCell ref="Z77:AE77"/>
    <mergeCell ref="AF77:AG77"/>
    <mergeCell ref="AH77:AI77"/>
    <mergeCell ref="AJ77:AL77"/>
    <mergeCell ref="E78:F78"/>
    <mergeCell ref="G78:N78"/>
    <mergeCell ref="P78:Y78"/>
    <mergeCell ref="AJ74:AL74"/>
    <mergeCell ref="E75:F75"/>
    <mergeCell ref="G75:N75"/>
    <mergeCell ref="P75:Y75"/>
    <mergeCell ref="Z75:AE75"/>
    <mergeCell ref="AF75:AG75"/>
    <mergeCell ref="AH75:AI75"/>
    <mergeCell ref="AJ75:AL75"/>
    <mergeCell ref="E74:F74"/>
    <mergeCell ref="G74:N74"/>
    <mergeCell ref="P74:Y74"/>
    <mergeCell ref="Z74:AE74"/>
    <mergeCell ref="AF74:AG74"/>
    <mergeCell ref="AH74:AI74"/>
    <mergeCell ref="AJ72:AL72"/>
    <mergeCell ref="E73:F73"/>
    <mergeCell ref="G73:N73"/>
    <mergeCell ref="P73:Y73"/>
    <mergeCell ref="Z73:AE73"/>
    <mergeCell ref="AF73:AG73"/>
    <mergeCell ref="AH73:AI73"/>
    <mergeCell ref="AJ73:AL73"/>
    <mergeCell ref="E72:F72"/>
    <mergeCell ref="G72:N72"/>
    <mergeCell ref="P72:Y72"/>
    <mergeCell ref="Z72:AE72"/>
    <mergeCell ref="AF72:AG72"/>
    <mergeCell ref="AH72:AI72"/>
    <mergeCell ref="AJ70:AL70"/>
    <mergeCell ref="E71:F71"/>
    <mergeCell ref="G71:N71"/>
    <mergeCell ref="P71:Y71"/>
    <mergeCell ref="Z71:AE71"/>
    <mergeCell ref="AF71:AG71"/>
    <mergeCell ref="AH71:AI71"/>
    <mergeCell ref="AJ71:AL71"/>
    <mergeCell ref="E70:F70"/>
    <mergeCell ref="G70:N70"/>
    <mergeCell ref="P70:Y70"/>
    <mergeCell ref="Z70:AE70"/>
    <mergeCell ref="AF70:AG70"/>
    <mergeCell ref="AH70:AI70"/>
    <mergeCell ref="E67:F67"/>
    <mergeCell ref="G67:N67"/>
    <mergeCell ref="P67:Y67"/>
    <mergeCell ref="Z67:AE67"/>
    <mergeCell ref="AF67:AG67"/>
    <mergeCell ref="AH67:AI67"/>
    <mergeCell ref="AJ67:AL67"/>
    <mergeCell ref="AJ68:AL68"/>
    <mergeCell ref="E69:F69"/>
    <mergeCell ref="G69:N69"/>
    <mergeCell ref="P69:Y69"/>
    <mergeCell ref="Z69:AE69"/>
    <mergeCell ref="AF69:AG69"/>
    <mergeCell ref="AH69:AI69"/>
    <mergeCell ref="AJ69:AL69"/>
    <mergeCell ref="E68:F68"/>
    <mergeCell ref="G68:N68"/>
    <mergeCell ref="P68:Y68"/>
    <mergeCell ref="Z68:AE68"/>
    <mergeCell ref="AF68:AG68"/>
    <mergeCell ref="AH68:AI68"/>
    <mergeCell ref="AH63:AI64"/>
    <mergeCell ref="AJ63:AL64"/>
    <mergeCell ref="AM63:AS64"/>
    <mergeCell ref="E65:F66"/>
    <mergeCell ref="G65:N66"/>
    <mergeCell ref="O65:O66"/>
    <mergeCell ref="P65:Y66"/>
    <mergeCell ref="Z65:AE66"/>
    <mergeCell ref="AF65:AG66"/>
    <mergeCell ref="AH65:AI66"/>
    <mergeCell ref="E63:F64"/>
    <mergeCell ref="G63:N64"/>
    <mergeCell ref="O63:O64"/>
    <mergeCell ref="P63:Y64"/>
    <mergeCell ref="Z63:AE64"/>
    <mergeCell ref="AF63:AG64"/>
    <mergeCell ref="AJ65:AL66"/>
    <mergeCell ref="AM65:AS66"/>
    <mergeCell ref="A47:C48"/>
    <mergeCell ref="G55:L56"/>
    <mergeCell ref="M55:O56"/>
    <mergeCell ref="P55:P56"/>
    <mergeCell ref="Q55:S56"/>
    <mergeCell ref="V55:Y56"/>
    <mergeCell ref="Z55:AR56"/>
    <mergeCell ref="AF46:AR47"/>
    <mergeCell ref="AF48:AH48"/>
    <mergeCell ref="AA49:AI49"/>
    <mergeCell ref="AA50:AI50"/>
    <mergeCell ref="J46:V47"/>
    <mergeCell ref="J48:L48"/>
    <mergeCell ref="E49:M49"/>
    <mergeCell ref="E50:M50"/>
    <mergeCell ref="N49:T50"/>
    <mergeCell ref="AJ49:AP50"/>
    <mergeCell ref="N51:T51"/>
    <mergeCell ref="AJ51:AP51"/>
    <mergeCell ref="AK44:AN44"/>
    <mergeCell ref="AO44:AR44"/>
    <mergeCell ref="E45:J45"/>
    <mergeCell ref="K45:N45"/>
    <mergeCell ref="O45:R45"/>
    <mergeCell ref="S45:V45"/>
    <mergeCell ref="AA45:AF45"/>
    <mergeCell ref="AG45:AJ45"/>
    <mergeCell ref="AK45:AN45"/>
    <mergeCell ref="AO45:AR45"/>
    <mergeCell ref="E44:J44"/>
    <mergeCell ref="K44:N44"/>
    <mergeCell ref="O44:R44"/>
    <mergeCell ref="S44:V44"/>
    <mergeCell ref="AA44:AF44"/>
    <mergeCell ref="AG44:AJ44"/>
    <mergeCell ref="E43:J43"/>
    <mergeCell ref="K43:N43"/>
    <mergeCell ref="O43:R43"/>
    <mergeCell ref="S43:V43"/>
    <mergeCell ref="AA43:AF43"/>
    <mergeCell ref="AG43:AJ43"/>
    <mergeCell ref="AK43:AN43"/>
    <mergeCell ref="AO43:AR43"/>
    <mergeCell ref="E42:J42"/>
    <mergeCell ref="K42:N42"/>
    <mergeCell ref="O42:R42"/>
    <mergeCell ref="S42:V42"/>
    <mergeCell ref="AA42:AF42"/>
    <mergeCell ref="AG42:AJ42"/>
    <mergeCell ref="E41:J41"/>
    <mergeCell ref="K41:N41"/>
    <mergeCell ref="O41:R41"/>
    <mergeCell ref="S41:V41"/>
    <mergeCell ref="AA41:AF41"/>
    <mergeCell ref="AG41:AJ41"/>
    <mergeCell ref="AK41:AN41"/>
    <mergeCell ref="AO41:AR41"/>
    <mergeCell ref="AK42:AN42"/>
    <mergeCell ref="AO42:AR42"/>
    <mergeCell ref="A31:C32"/>
    <mergeCell ref="T32:U33"/>
    <mergeCell ref="AP32:AQ33"/>
    <mergeCell ref="J33:Q33"/>
    <mergeCell ref="AF33:AM33"/>
    <mergeCell ref="A39:C40"/>
    <mergeCell ref="J39:M39"/>
    <mergeCell ref="O39:Q39"/>
    <mergeCell ref="S39:U39"/>
    <mergeCell ref="AF39:AI39"/>
    <mergeCell ref="AK39:AM39"/>
    <mergeCell ref="AO39:AQ39"/>
    <mergeCell ref="V9:Z10"/>
    <mergeCell ref="E12:V13"/>
    <mergeCell ref="Z12:AQ13"/>
    <mergeCell ref="E2:S3"/>
    <mergeCell ref="F28:H28"/>
    <mergeCell ref="L28:N28"/>
    <mergeCell ref="AB28:AD28"/>
    <mergeCell ref="AH28:AJ28"/>
    <mergeCell ref="E15:E16"/>
    <mergeCell ref="G15:O16"/>
    <mergeCell ref="Z15:Z16"/>
    <mergeCell ref="AB15:AJ16"/>
    <mergeCell ref="E18:W19"/>
    <mergeCell ref="Z18:AR19"/>
  </mergeCells>
  <phoneticPr fontId="2"/>
  <dataValidations count="6">
    <dataValidation imeMode="off" allowBlank="1" showInputMessage="1" showErrorMessage="1" sqref="A67:A86 B34:C36 B42:C44 A105:A124"/>
    <dataValidation imeMode="on" allowBlank="1" showInputMessage="1" showErrorMessage="1" sqref="A47:C48"/>
    <dataValidation type="list" imeMode="on" allowBlank="1" showInputMessage="1" showErrorMessage="1" sqref="N49:T50 AJ49:AP50">
      <formula1>$BD$29:$BD$31</formula1>
    </dataValidation>
    <dataValidation type="list" allowBlank="1" showInputMessage="1" showErrorMessage="1" sqref="Z12:AQ13">
      <formula1>$BD$25:$BD$28</formula1>
    </dataValidation>
    <dataValidation type="list" allowBlank="1" showInputMessage="1" showErrorMessage="1" sqref="E12:V13">
      <formula1>$BD$22:$BD$24</formula1>
    </dataValidation>
    <dataValidation type="list" allowBlank="1" showInputMessage="1" showErrorMessage="1" sqref="B67:B86 B105:B124">
      <formula1>$BR$22:$BR$25</formula1>
    </dataValidation>
  </dataValidations>
  <pageMargins left="0.39370078740157483" right="0.39370078740157483" top="0.59055118110236227" bottom="0.59055118110236227" header="0" footer="0"/>
  <pageSetup paperSize="9" scale="78" orientation="portrait" horizontalDpi="4294967293" r:id="rId1"/>
  <headerFooter alignWithMargins="0"/>
  <rowBreaks count="2" manualBreakCount="2">
    <brk id="52" max="16383" man="1"/>
    <brk id="90" max="16383" man="1"/>
  </rowBreaks>
  <colBreaks count="2" manualBreakCount="2">
    <brk id="3" max="1048575" man="1"/>
    <brk id="46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FF00"/>
  </sheetPr>
  <dimension ref="A1:CL146"/>
  <sheetViews>
    <sheetView zoomScale="75" zoomScaleNormal="75" zoomScaleSheetLayoutView="90" zoomScalePageLayoutView="75" workbookViewId="0"/>
  </sheetViews>
  <sheetFormatPr defaultRowHeight="13.5"/>
  <cols>
    <col min="1" max="2" width="9" style="194"/>
    <col min="3" max="3" width="9" style="233"/>
    <col min="4" max="46" width="2.875" style="194" customWidth="1"/>
    <col min="47" max="48" width="2.125" style="194" customWidth="1"/>
    <col min="49" max="54" width="2.125" style="194" hidden="1" customWidth="1"/>
    <col min="55" max="103" width="2.125" style="194" customWidth="1"/>
    <col min="104" max="259" width="9" style="194"/>
    <col min="260" max="359" width="2.125" style="194" customWidth="1"/>
    <col min="360" max="515" width="9" style="194"/>
    <col min="516" max="615" width="2.125" style="194" customWidth="1"/>
    <col min="616" max="771" width="9" style="194"/>
    <col min="772" max="871" width="2.125" style="194" customWidth="1"/>
    <col min="872" max="1027" width="9" style="194"/>
    <col min="1028" max="1127" width="2.125" style="194" customWidth="1"/>
    <col min="1128" max="1283" width="9" style="194"/>
    <col min="1284" max="1383" width="2.125" style="194" customWidth="1"/>
    <col min="1384" max="1539" width="9" style="194"/>
    <col min="1540" max="1639" width="2.125" style="194" customWidth="1"/>
    <col min="1640" max="1795" width="9" style="194"/>
    <col min="1796" max="1895" width="2.125" style="194" customWidth="1"/>
    <col min="1896" max="2051" width="9" style="194"/>
    <col min="2052" max="2151" width="2.125" style="194" customWidth="1"/>
    <col min="2152" max="2307" width="9" style="194"/>
    <col min="2308" max="2407" width="2.125" style="194" customWidth="1"/>
    <col min="2408" max="2563" width="9" style="194"/>
    <col min="2564" max="2663" width="2.125" style="194" customWidth="1"/>
    <col min="2664" max="2819" width="9" style="194"/>
    <col min="2820" max="2919" width="2.125" style="194" customWidth="1"/>
    <col min="2920" max="3075" width="9" style="194"/>
    <col min="3076" max="3175" width="2.125" style="194" customWidth="1"/>
    <col min="3176" max="3331" width="9" style="194"/>
    <col min="3332" max="3431" width="2.125" style="194" customWidth="1"/>
    <col min="3432" max="3587" width="9" style="194"/>
    <col min="3588" max="3687" width="2.125" style="194" customWidth="1"/>
    <col min="3688" max="3843" width="9" style="194"/>
    <col min="3844" max="3943" width="2.125" style="194" customWidth="1"/>
    <col min="3944" max="4099" width="9" style="194"/>
    <col min="4100" max="4199" width="2.125" style="194" customWidth="1"/>
    <col min="4200" max="4355" width="9" style="194"/>
    <col min="4356" max="4455" width="2.125" style="194" customWidth="1"/>
    <col min="4456" max="4611" width="9" style="194"/>
    <col min="4612" max="4711" width="2.125" style="194" customWidth="1"/>
    <col min="4712" max="4867" width="9" style="194"/>
    <col min="4868" max="4967" width="2.125" style="194" customWidth="1"/>
    <col min="4968" max="5123" width="9" style="194"/>
    <col min="5124" max="5223" width="2.125" style="194" customWidth="1"/>
    <col min="5224" max="5379" width="9" style="194"/>
    <col min="5380" max="5479" width="2.125" style="194" customWidth="1"/>
    <col min="5480" max="5635" width="9" style="194"/>
    <col min="5636" max="5735" width="2.125" style="194" customWidth="1"/>
    <col min="5736" max="5891" width="9" style="194"/>
    <col min="5892" max="5991" width="2.125" style="194" customWidth="1"/>
    <col min="5992" max="6147" width="9" style="194"/>
    <col min="6148" max="6247" width="2.125" style="194" customWidth="1"/>
    <col min="6248" max="6403" width="9" style="194"/>
    <col min="6404" max="6503" width="2.125" style="194" customWidth="1"/>
    <col min="6504" max="6659" width="9" style="194"/>
    <col min="6660" max="6759" width="2.125" style="194" customWidth="1"/>
    <col min="6760" max="6915" width="9" style="194"/>
    <col min="6916" max="7015" width="2.125" style="194" customWidth="1"/>
    <col min="7016" max="7171" width="9" style="194"/>
    <col min="7172" max="7271" width="2.125" style="194" customWidth="1"/>
    <col min="7272" max="7427" width="9" style="194"/>
    <col min="7428" max="7527" width="2.125" style="194" customWidth="1"/>
    <col min="7528" max="7683" width="9" style="194"/>
    <col min="7684" max="7783" width="2.125" style="194" customWidth="1"/>
    <col min="7784" max="7939" width="9" style="194"/>
    <col min="7940" max="8039" width="2.125" style="194" customWidth="1"/>
    <col min="8040" max="8195" width="9" style="194"/>
    <col min="8196" max="8295" width="2.125" style="194" customWidth="1"/>
    <col min="8296" max="8451" width="9" style="194"/>
    <col min="8452" max="8551" width="2.125" style="194" customWidth="1"/>
    <col min="8552" max="8707" width="9" style="194"/>
    <col min="8708" max="8807" width="2.125" style="194" customWidth="1"/>
    <col min="8808" max="8963" width="9" style="194"/>
    <col min="8964" max="9063" width="2.125" style="194" customWidth="1"/>
    <col min="9064" max="9219" width="9" style="194"/>
    <col min="9220" max="9319" width="2.125" style="194" customWidth="1"/>
    <col min="9320" max="9475" width="9" style="194"/>
    <col min="9476" max="9575" width="2.125" style="194" customWidth="1"/>
    <col min="9576" max="9731" width="9" style="194"/>
    <col min="9732" max="9831" width="2.125" style="194" customWidth="1"/>
    <col min="9832" max="9987" width="9" style="194"/>
    <col min="9988" max="10087" width="2.125" style="194" customWidth="1"/>
    <col min="10088" max="10243" width="9" style="194"/>
    <col min="10244" max="10343" width="2.125" style="194" customWidth="1"/>
    <col min="10344" max="10499" width="9" style="194"/>
    <col min="10500" max="10599" width="2.125" style="194" customWidth="1"/>
    <col min="10600" max="10755" width="9" style="194"/>
    <col min="10756" max="10855" width="2.125" style="194" customWidth="1"/>
    <col min="10856" max="11011" width="9" style="194"/>
    <col min="11012" max="11111" width="2.125" style="194" customWidth="1"/>
    <col min="11112" max="11267" width="9" style="194"/>
    <col min="11268" max="11367" width="2.125" style="194" customWidth="1"/>
    <col min="11368" max="11523" width="9" style="194"/>
    <col min="11524" max="11623" width="2.125" style="194" customWidth="1"/>
    <col min="11624" max="11779" width="9" style="194"/>
    <col min="11780" max="11879" width="2.125" style="194" customWidth="1"/>
    <col min="11880" max="12035" width="9" style="194"/>
    <col min="12036" max="12135" width="2.125" style="194" customWidth="1"/>
    <col min="12136" max="12291" width="9" style="194"/>
    <col min="12292" max="12391" width="2.125" style="194" customWidth="1"/>
    <col min="12392" max="12547" width="9" style="194"/>
    <col min="12548" max="12647" width="2.125" style="194" customWidth="1"/>
    <col min="12648" max="12803" width="9" style="194"/>
    <col min="12804" max="12903" width="2.125" style="194" customWidth="1"/>
    <col min="12904" max="13059" width="9" style="194"/>
    <col min="13060" max="13159" width="2.125" style="194" customWidth="1"/>
    <col min="13160" max="13315" width="9" style="194"/>
    <col min="13316" max="13415" width="2.125" style="194" customWidth="1"/>
    <col min="13416" max="13571" width="9" style="194"/>
    <col min="13572" max="13671" width="2.125" style="194" customWidth="1"/>
    <col min="13672" max="13827" width="9" style="194"/>
    <col min="13828" max="13927" width="2.125" style="194" customWidth="1"/>
    <col min="13928" max="14083" width="9" style="194"/>
    <col min="14084" max="14183" width="2.125" style="194" customWidth="1"/>
    <col min="14184" max="14339" width="9" style="194"/>
    <col min="14340" max="14439" width="2.125" style="194" customWidth="1"/>
    <col min="14440" max="14595" width="9" style="194"/>
    <col min="14596" max="14695" width="2.125" style="194" customWidth="1"/>
    <col min="14696" max="14851" width="9" style="194"/>
    <col min="14852" max="14951" width="2.125" style="194" customWidth="1"/>
    <col min="14952" max="15107" width="9" style="194"/>
    <col min="15108" max="15207" width="2.125" style="194" customWidth="1"/>
    <col min="15208" max="15363" width="9" style="194"/>
    <col min="15364" max="15463" width="2.125" style="194" customWidth="1"/>
    <col min="15464" max="15619" width="9" style="194"/>
    <col min="15620" max="15719" width="2.125" style="194" customWidth="1"/>
    <col min="15720" max="15875" width="9" style="194"/>
    <col min="15876" max="15975" width="2.125" style="194" customWidth="1"/>
    <col min="15976" max="16131" width="9" style="194"/>
    <col min="16132" max="16231" width="2.125" style="194" customWidth="1"/>
    <col min="16232" max="16384" width="9" style="194"/>
  </cols>
  <sheetData>
    <row r="1" spans="1:90" ht="20.25" customHeight="1" thickBot="1">
      <c r="A1" s="544"/>
      <c r="B1" s="544"/>
      <c r="C1" s="544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</row>
    <row r="2" spans="1:90" ht="20.25" customHeight="1">
      <c r="A2" s="544"/>
      <c r="B2" s="544"/>
      <c r="C2" s="544"/>
      <c r="D2" s="199"/>
      <c r="E2" s="1488" t="s">
        <v>3140</v>
      </c>
      <c r="F2" s="1489"/>
      <c r="G2" s="1489"/>
      <c r="H2" s="1489"/>
      <c r="I2" s="1489"/>
      <c r="J2" s="1489"/>
      <c r="K2" s="1489"/>
      <c r="L2" s="1489"/>
      <c r="M2" s="1489"/>
      <c r="N2" s="1489"/>
      <c r="O2" s="1489"/>
      <c r="P2" s="1489"/>
      <c r="Q2" s="1489"/>
      <c r="R2" s="1489"/>
      <c r="S2" s="1490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412" t="s">
        <v>2896</v>
      </c>
      <c r="AV2" s="413"/>
      <c r="AW2" s="526" t="s">
        <v>2604</v>
      </c>
      <c r="AX2" s="527"/>
      <c r="AY2" s="527"/>
      <c r="AZ2" s="527"/>
      <c r="BA2" s="527"/>
      <c r="BB2" s="527"/>
      <c r="BC2" s="413"/>
      <c r="BD2" s="413" t="s">
        <v>2605</v>
      </c>
      <c r="BE2" s="413"/>
      <c r="BF2" s="413"/>
      <c r="BG2" s="413"/>
      <c r="BH2" s="413"/>
      <c r="BI2" s="413"/>
      <c r="BJ2" s="413"/>
      <c r="BK2" s="413"/>
      <c r="BL2" s="413"/>
      <c r="BM2" s="413"/>
      <c r="BN2" s="413"/>
      <c r="BO2" s="413"/>
      <c r="BP2" s="413"/>
      <c r="BQ2" s="413"/>
      <c r="BR2" s="413"/>
      <c r="BS2" s="413"/>
      <c r="BT2" s="413"/>
      <c r="BU2" s="413"/>
      <c r="BV2" s="413"/>
      <c r="BW2" s="413"/>
      <c r="BX2" s="413"/>
      <c r="BY2" s="413"/>
      <c r="BZ2" s="413"/>
      <c r="CA2" s="413"/>
      <c r="CB2" s="413"/>
      <c r="CC2" s="413"/>
      <c r="CD2" s="413"/>
      <c r="CE2" s="413"/>
      <c r="CF2" s="389"/>
      <c r="CG2" s="389"/>
      <c r="CH2" s="389"/>
      <c r="CI2" s="389"/>
      <c r="CJ2" s="389"/>
      <c r="CK2" s="389"/>
      <c r="CL2" s="406"/>
    </row>
    <row r="3" spans="1:90" ht="20.25" customHeight="1" thickBot="1">
      <c r="A3" s="544"/>
      <c r="B3" s="544"/>
      <c r="C3" s="544"/>
      <c r="D3" s="199"/>
      <c r="E3" s="1491"/>
      <c r="F3" s="1492"/>
      <c r="G3" s="1492"/>
      <c r="H3" s="1492"/>
      <c r="I3" s="1492"/>
      <c r="J3" s="1492"/>
      <c r="K3" s="1492"/>
      <c r="L3" s="1492"/>
      <c r="M3" s="1492"/>
      <c r="N3" s="1492"/>
      <c r="O3" s="1492"/>
      <c r="P3" s="1492"/>
      <c r="Q3" s="1492"/>
      <c r="R3" s="1492"/>
      <c r="S3" s="1493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414"/>
      <c r="AV3" s="257"/>
      <c r="AW3" s="523"/>
      <c r="AX3" s="454"/>
      <c r="AY3" s="454"/>
      <c r="AZ3" s="454"/>
      <c r="BA3" s="454"/>
      <c r="BB3" s="454"/>
      <c r="BC3" s="257"/>
      <c r="BD3" s="257" t="s">
        <v>2606</v>
      </c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  <c r="BS3" s="257"/>
      <c r="BT3" s="257"/>
      <c r="BU3" s="257"/>
      <c r="BV3" s="257"/>
      <c r="BW3" s="257"/>
      <c r="BX3" s="257"/>
      <c r="BY3" s="257"/>
      <c r="BZ3" s="257"/>
      <c r="CA3" s="257"/>
      <c r="CB3" s="257"/>
      <c r="CC3" s="257"/>
      <c r="CD3" s="257"/>
      <c r="CE3" s="257"/>
      <c r="CF3" s="323"/>
      <c r="CG3" s="323"/>
      <c r="CH3" s="323"/>
      <c r="CI3" s="323"/>
      <c r="CJ3" s="323"/>
      <c r="CK3" s="323"/>
      <c r="CL3" s="410"/>
    </row>
    <row r="4" spans="1:90" ht="20.25" customHeight="1">
      <c r="A4" s="544"/>
      <c r="B4" s="544"/>
      <c r="C4" s="544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414"/>
      <c r="AV4" s="257"/>
      <c r="AW4" s="523"/>
      <c r="AX4" s="454"/>
      <c r="AY4" s="454"/>
      <c r="AZ4" s="454"/>
      <c r="BA4" s="454"/>
      <c r="BB4" s="454"/>
      <c r="BC4" s="257"/>
      <c r="BD4" s="415" t="s">
        <v>2607</v>
      </c>
      <c r="BE4" s="257"/>
      <c r="BF4" s="257"/>
      <c r="BG4" s="257"/>
      <c r="BH4" s="257"/>
      <c r="BI4" s="257"/>
      <c r="BJ4" s="257"/>
      <c r="BK4" s="257"/>
      <c r="BL4" s="257"/>
      <c r="BM4" s="257"/>
      <c r="BN4" s="257"/>
      <c r="BO4" s="257"/>
      <c r="BP4" s="257"/>
      <c r="BQ4" s="257"/>
      <c r="BR4" s="257"/>
      <c r="BS4" s="257"/>
      <c r="BT4" s="257"/>
      <c r="BU4" s="257"/>
      <c r="BV4" s="257"/>
      <c r="BW4" s="257"/>
      <c r="BX4" s="257"/>
      <c r="BY4" s="257"/>
      <c r="BZ4" s="257"/>
      <c r="CA4" s="257"/>
      <c r="CB4" s="257"/>
      <c r="CC4" s="257"/>
      <c r="CD4" s="257"/>
      <c r="CE4" s="257"/>
      <c r="CF4" s="323"/>
      <c r="CG4" s="323"/>
      <c r="CH4" s="323"/>
      <c r="CI4" s="323"/>
      <c r="CJ4" s="323"/>
      <c r="CK4" s="323"/>
      <c r="CL4" s="410"/>
    </row>
    <row r="5" spans="1:90" ht="20.25" customHeight="1">
      <c r="A5" s="544"/>
      <c r="B5" s="544"/>
      <c r="C5" s="544"/>
      <c r="D5" s="199"/>
      <c r="E5" s="199"/>
      <c r="F5" s="199"/>
      <c r="G5" s="199" t="s">
        <v>3020</v>
      </c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414"/>
      <c r="AV5" s="257"/>
      <c r="AW5" s="523"/>
      <c r="AX5" s="454"/>
      <c r="AY5" s="454"/>
      <c r="AZ5" s="454"/>
      <c r="BA5" s="454"/>
      <c r="BB5" s="454"/>
      <c r="BC5" s="257"/>
      <c r="BD5" s="415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323"/>
      <c r="CG5" s="323"/>
      <c r="CH5" s="323"/>
      <c r="CI5" s="323"/>
      <c r="CJ5" s="323"/>
      <c r="CK5" s="323"/>
      <c r="CL5" s="410"/>
    </row>
    <row r="6" spans="1:90" ht="20.25" customHeight="1">
      <c r="A6" s="544"/>
      <c r="B6" s="544"/>
      <c r="C6" s="544"/>
      <c r="D6" s="199"/>
      <c r="E6" s="199"/>
      <c r="F6" s="199"/>
      <c r="H6" s="199" t="s">
        <v>3019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414"/>
      <c r="AV6" s="257"/>
      <c r="AW6" s="523"/>
      <c r="AX6" s="454"/>
      <c r="AY6" s="454"/>
      <c r="AZ6" s="454"/>
      <c r="BA6" s="454"/>
      <c r="BB6" s="454"/>
      <c r="BC6" s="257"/>
      <c r="BD6" s="257" t="s">
        <v>2608</v>
      </c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323"/>
      <c r="CG6" s="323"/>
      <c r="CH6" s="323"/>
      <c r="CI6" s="323"/>
      <c r="CJ6" s="323"/>
      <c r="CK6" s="323"/>
      <c r="CL6" s="410"/>
    </row>
    <row r="7" spans="1:90" ht="20.25" customHeight="1">
      <c r="A7" s="544"/>
      <c r="B7" s="544"/>
      <c r="C7" s="544"/>
      <c r="D7" s="199"/>
      <c r="E7" s="199"/>
      <c r="F7" s="199"/>
      <c r="G7" s="199" t="s">
        <v>2578</v>
      </c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414"/>
      <c r="AV7" s="257"/>
      <c r="AW7" s="523"/>
      <c r="AX7" s="454"/>
      <c r="AY7" s="454"/>
      <c r="AZ7" s="454"/>
      <c r="BA7" s="454"/>
      <c r="BB7" s="454"/>
      <c r="BC7" s="257"/>
      <c r="BD7" s="257" t="s">
        <v>2609</v>
      </c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323"/>
      <c r="CG7" s="323"/>
      <c r="CH7" s="323"/>
      <c r="CI7" s="323"/>
      <c r="CJ7" s="323"/>
      <c r="CK7" s="323"/>
      <c r="CL7" s="410"/>
    </row>
    <row r="8" spans="1:90" ht="20.25" customHeight="1">
      <c r="A8" s="544"/>
      <c r="B8" s="544"/>
      <c r="C8" s="544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414"/>
      <c r="AV8" s="257"/>
      <c r="AW8" s="523"/>
      <c r="AX8" s="454"/>
      <c r="AY8" s="454"/>
      <c r="AZ8" s="454"/>
      <c r="BA8" s="454"/>
      <c r="BB8" s="454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323"/>
      <c r="CG8" s="323"/>
      <c r="CH8" s="323"/>
      <c r="CI8" s="323"/>
      <c r="CJ8" s="323"/>
      <c r="CK8" s="323"/>
      <c r="CL8" s="410"/>
    </row>
    <row r="9" spans="1:90" ht="20.25" customHeight="1" thickBot="1">
      <c r="A9" s="544"/>
      <c r="B9" s="544"/>
      <c r="C9" s="544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410" t="s">
        <v>1962</v>
      </c>
      <c r="W9" s="1070"/>
      <c r="X9" s="1070"/>
      <c r="Y9" s="1070"/>
      <c r="Z9" s="1070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414"/>
      <c r="AV9" s="257"/>
      <c r="AW9" s="523"/>
      <c r="AX9" s="454"/>
      <c r="AY9" s="454"/>
      <c r="AZ9" s="454"/>
      <c r="BA9" s="454"/>
      <c r="BB9" s="454"/>
      <c r="BC9" s="257"/>
      <c r="BD9" s="257" t="s">
        <v>2610</v>
      </c>
      <c r="BE9" s="257"/>
      <c r="BF9" s="257"/>
      <c r="BG9" s="257"/>
      <c r="BH9" s="257"/>
      <c r="BI9" s="257"/>
      <c r="BJ9" s="257"/>
      <c r="BK9" s="257"/>
      <c r="BL9" s="257"/>
      <c r="BM9" s="257"/>
      <c r="BN9" s="257"/>
      <c r="BO9" s="257"/>
      <c r="BP9" s="257"/>
      <c r="BQ9" s="257"/>
      <c r="BR9" s="257"/>
      <c r="BS9" s="257"/>
      <c r="BT9" s="257"/>
      <c r="BU9" s="257"/>
      <c r="BV9" s="257"/>
      <c r="BW9" s="257"/>
      <c r="BX9" s="257"/>
      <c r="BY9" s="257"/>
      <c r="BZ9" s="257"/>
      <c r="CA9" s="257"/>
      <c r="CB9" s="257"/>
      <c r="CC9" s="257"/>
      <c r="CD9" s="257"/>
      <c r="CE9" s="257"/>
      <c r="CF9" s="323"/>
      <c r="CG9" s="323"/>
      <c r="CH9" s="323"/>
      <c r="CI9" s="323"/>
      <c r="CJ9" s="323"/>
      <c r="CK9" s="323"/>
      <c r="CL9" s="410"/>
    </row>
    <row r="10" spans="1:90" ht="20.25" customHeight="1">
      <c r="A10" s="544"/>
      <c r="B10" s="544"/>
      <c r="C10" s="544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1070"/>
      <c r="W10" s="1070"/>
      <c r="X10" s="1070"/>
      <c r="Y10" s="1070"/>
      <c r="Z10" s="1070"/>
      <c r="AA10" s="416"/>
      <c r="AB10" s="416"/>
      <c r="AC10" s="416"/>
      <c r="AD10" s="416"/>
      <c r="AE10" s="416"/>
      <c r="AF10" s="416"/>
      <c r="AG10" s="416"/>
      <c r="AH10" s="416"/>
      <c r="AI10" s="416"/>
      <c r="AJ10" s="416"/>
      <c r="AK10" s="416"/>
      <c r="AL10" s="416"/>
      <c r="AM10" s="416"/>
      <c r="AN10" s="416"/>
      <c r="AO10" s="416"/>
      <c r="AP10" s="416"/>
      <c r="AQ10" s="416"/>
      <c r="AR10" s="416"/>
      <c r="AS10" s="416"/>
      <c r="AT10" s="416"/>
      <c r="AU10" s="414"/>
      <c r="AV10" s="257"/>
      <c r="AW10" s="523"/>
      <c r="AX10" s="454"/>
      <c r="AY10" s="454"/>
      <c r="AZ10" s="454"/>
      <c r="BA10" s="454"/>
      <c r="BB10" s="454"/>
      <c r="BC10" s="257"/>
      <c r="BD10" s="257" t="s">
        <v>2611</v>
      </c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57"/>
      <c r="BT10" s="257"/>
      <c r="BU10" s="257"/>
      <c r="BV10" s="257"/>
      <c r="BW10" s="257"/>
      <c r="BX10" s="257"/>
      <c r="BY10" s="257"/>
      <c r="BZ10" s="257"/>
      <c r="CA10" s="257"/>
      <c r="CB10" s="257"/>
      <c r="CC10" s="257"/>
      <c r="CD10" s="257"/>
      <c r="CE10" s="257"/>
      <c r="CF10" s="323"/>
      <c r="CG10" s="323"/>
      <c r="CH10" s="323"/>
      <c r="CI10" s="323"/>
      <c r="CJ10" s="323"/>
      <c r="CK10" s="323"/>
      <c r="CL10" s="410"/>
    </row>
    <row r="11" spans="1:90" ht="20.25" customHeight="1">
      <c r="A11" s="544"/>
      <c r="B11" s="544"/>
      <c r="C11" s="544"/>
      <c r="D11" s="199"/>
      <c r="E11" s="550"/>
      <c r="F11" s="568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199"/>
      <c r="Y11" s="417"/>
      <c r="Z11" s="233"/>
      <c r="AA11" s="233"/>
      <c r="AB11" s="233"/>
      <c r="AC11" s="233"/>
      <c r="AD11" s="233"/>
      <c r="AE11" s="233"/>
      <c r="AF11" s="233"/>
      <c r="AG11" s="233"/>
      <c r="AH11" s="233"/>
      <c r="AI11" s="233"/>
      <c r="AJ11" s="233"/>
      <c r="AK11" s="233"/>
      <c r="AL11" s="233"/>
      <c r="AM11" s="233"/>
      <c r="AN11" s="233"/>
      <c r="AO11" s="233"/>
      <c r="AP11" s="233"/>
      <c r="AQ11" s="233"/>
      <c r="AR11" s="233"/>
      <c r="AS11" s="233"/>
      <c r="AT11" s="199"/>
      <c r="AU11" s="414"/>
      <c r="AV11" s="257"/>
      <c r="AW11" s="523"/>
      <c r="AX11" s="454"/>
      <c r="AY11" s="454"/>
      <c r="AZ11" s="454"/>
      <c r="BA11" s="454"/>
      <c r="BB11" s="454"/>
      <c r="BC11" s="257"/>
      <c r="BD11" s="257"/>
      <c r="BE11" s="257"/>
      <c r="BF11" s="257"/>
      <c r="BG11" s="257"/>
      <c r="BH11" s="257"/>
      <c r="BI11" s="257"/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/>
      <c r="BW11" s="257"/>
      <c r="BX11" s="257"/>
      <c r="BY11" s="257"/>
      <c r="BZ11" s="257"/>
      <c r="CA11" s="257"/>
      <c r="CB11" s="257"/>
      <c r="CC11" s="257"/>
      <c r="CD11" s="257"/>
      <c r="CE11" s="257"/>
      <c r="CF11" s="323"/>
      <c r="CG11" s="323"/>
      <c r="CH11" s="323"/>
      <c r="CI11" s="323"/>
      <c r="CJ11" s="323"/>
      <c r="CK11" s="323"/>
      <c r="CL11" s="410"/>
    </row>
    <row r="12" spans="1:90" ht="20.25" customHeight="1">
      <c r="A12" s="544"/>
      <c r="B12" s="544"/>
      <c r="C12" s="544"/>
      <c r="D12" s="452"/>
      <c r="E12" s="1482" t="s">
        <v>2040</v>
      </c>
      <c r="F12" s="1483"/>
      <c r="G12" s="1483"/>
      <c r="H12" s="1483"/>
      <c r="I12" s="1483"/>
      <c r="J12" s="1483"/>
      <c r="K12" s="1483"/>
      <c r="L12" s="1483"/>
      <c r="M12" s="1483"/>
      <c r="N12" s="1483"/>
      <c r="O12" s="1483"/>
      <c r="P12" s="1483"/>
      <c r="Q12" s="1483"/>
      <c r="R12" s="1483"/>
      <c r="S12" s="1483"/>
      <c r="T12" s="1483"/>
      <c r="U12" s="1483"/>
      <c r="V12" s="1484"/>
      <c r="W12" s="550"/>
      <c r="X12" s="199"/>
      <c r="Y12" s="417"/>
      <c r="Z12" s="1476"/>
      <c r="AA12" s="1477"/>
      <c r="AB12" s="1477"/>
      <c r="AC12" s="1477"/>
      <c r="AD12" s="1477"/>
      <c r="AE12" s="1477"/>
      <c r="AF12" s="1477"/>
      <c r="AG12" s="1477"/>
      <c r="AH12" s="1477"/>
      <c r="AI12" s="1477"/>
      <c r="AJ12" s="1477"/>
      <c r="AK12" s="1477"/>
      <c r="AL12" s="1477"/>
      <c r="AM12" s="1477"/>
      <c r="AN12" s="1477"/>
      <c r="AO12" s="1477"/>
      <c r="AP12" s="1477"/>
      <c r="AQ12" s="1478"/>
      <c r="AR12" s="233"/>
      <c r="AS12" s="233"/>
      <c r="AT12" s="199"/>
      <c r="AU12" s="414"/>
      <c r="AV12" s="257"/>
      <c r="AW12" s="523"/>
      <c r="AX12" s="454"/>
      <c r="AY12" s="454"/>
      <c r="AZ12" s="454"/>
      <c r="BA12" s="454"/>
      <c r="BB12" s="454"/>
      <c r="BC12" s="257"/>
      <c r="BD12" s="257" t="s">
        <v>3032</v>
      </c>
      <c r="BE12" s="257"/>
      <c r="BF12" s="257"/>
      <c r="BG12" s="257"/>
      <c r="BH12" s="257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257"/>
      <c r="CD12" s="257"/>
      <c r="CE12" s="257"/>
      <c r="CF12" s="323"/>
      <c r="CG12" s="323"/>
      <c r="CH12" s="323"/>
      <c r="CI12" s="323"/>
      <c r="CJ12" s="323"/>
      <c r="CK12" s="323"/>
      <c r="CL12" s="410"/>
    </row>
    <row r="13" spans="1:90" ht="20.25" customHeight="1">
      <c r="A13" s="544"/>
      <c r="B13" s="544"/>
      <c r="C13" s="544"/>
      <c r="D13" s="453"/>
      <c r="E13" s="1485"/>
      <c r="F13" s="1486"/>
      <c r="G13" s="1486"/>
      <c r="H13" s="1486"/>
      <c r="I13" s="1486"/>
      <c r="J13" s="1486"/>
      <c r="K13" s="1486"/>
      <c r="L13" s="1486"/>
      <c r="M13" s="1486"/>
      <c r="N13" s="1486"/>
      <c r="O13" s="1486"/>
      <c r="P13" s="1486"/>
      <c r="Q13" s="1486"/>
      <c r="R13" s="1486"/>
      <c r="S13" s="1486"/>
      <c r="T13" s="1486"/>
      <c r="U13" s="1486"/>
      <c r="V13" s="1487"/>
      <c r="W13" s="550"/>
      <c r="X13" s="199"/>
      <c r="Y13" s="417"/>
      <c r="Z13" s="1479"/>
      <c r="AA13" s="1480"/>
      <c r="AB13" s="1480"/>
      <c r="AC13" s="1480"/>
      <c r="AD13" s="1480"/>
      <c r="AE13" s="1480"/>
      <c r="AF13" s="1480"/>
      <c r="AG13" s="1480"/>
      <c r="AH13" s="1480"/>
      <c r="AI13" s="1480"/>
      <c r="AJ13" s="1480"/>
      <c r="AK13" s="1480"/>
      <c r="AL13" s="1480"/>
      <c r="AM13" s="1480"/>
      <c r="AN13" s="1480"/>
      <c r="AO13" s="1480"/>
      <c r="AP13" s="1480"/>
      <c r="AQ13" s="1481"/>
      <c r="AR13" s="233"/>
      <c r="AS13" s="233"/>
      <c r="AT13" s="199"/>
      <c r="AU13" s="414"/>
      <c r="AV13" s="257"/>
      <c r="AW13" s="523"/>
      <c r="AX13" s="454"/>
      <c r="AY13" s="454"/>
      <c r="AZ13" s="454"/>
      <c r="BA13" s="454"/>
      <c r="BB13" s="454"/>
      <c r="BC13" s="257"/>
      <c r="BD13" s="257" t="s">
        <v>2612</v>
      </c>
      <c r="BE13" s="257"/>
      <c r="BF13" s="257"/>
      <c r="BG13" s="257"/>
      <c r="BH13" s="257"/>
      <c r="BI13" s="257"/>
      <c r="BJ13" s="257"/>
      <c r="BK13" s="257"/>
      <c r="BL13" s="257"/>
      <c r="BM13" s="257"/>
      <c r="BN13" s="257"/>
      <c r="BO13" s="257"/>
      <c r="BP13" s="257"/>
      <c r="BQ13" s="257"/>
      <c r="BR13" s="257"/>
      <c r="BS13" s="257"/>
      <c r="BT13" s="257"/>
      <c r="BU13" s="257"/>
      <c r="BV13" s="257"/>
      <c r="BW13" s="257"/>
      <c r="BX13" s="257"/>
      <c r="BY13" s="257"/>
      <c r="BZ13" s="257"/>
      <c r="CA13" s="257"/>
      <c r="CB13" s="257"/>
      <c r="CC13" s="257"/>
      <c r="CD13" s="257"/>
      <c r="CE13" s="257"/>
      <c r="CF13" s="323"/>
      <c r="CG13" s="323"/>
      <c r="CH13" s="323"/>
      <c r="CI13" s="323"/>
      <c r="CJ13" s="323"/>
      <c r="CK13" s="323"/>
      <c r="CL13" s="410"/>
    </row>
    <row r="14" spans="1:90" ht="20.25" customHeight="1">
      <c r="A14" s="544"/>
      <c r="B14" s="544"/>
      <c r="C14" s="544"/>
      <c r="D14" s="199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1" t="s">
        <v>2894</v>
      </c>
      <c r="R14" s="550"/>
      <c r="S14" s="550"/>
      <c r="T14" s="550"/>
      <c r="U14" s="550"/>
      <c r="V14" s="550"/>
      <c r="W14" s="550"/>
      <c r="X14" s="199"/>
      <c r="Y14" s="417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88" t="s">
        <v>2894</v>
      </c>
      <c r="AM14" s="233"/>
      <c r="AN14" s="233"/>
      <c r="AO14" s="233"/>
      <c r="AP14" s="233"/>
      <c r="AQ14" s="233"/>
      <c r="AR14" s="233"/>
      <c r="AS14" s="233"/>
      <c r="AT14" s="199"/>
      <c r="AU14" s="414"/>
      <c r="AV14" s="257"/>
      <c r="AW14" s="523"/>
      <c r="AX14" s="454"/>
      <c r="AY14" s="454"/>
      <c r="AZ14" s="454"/>
      <c r="BA14" s="454"/>
      <c r="BB14" s="454"/>
      <c r="BC14" s="257"/>
      <c r="BD14" s="257"/>
      <c r="BE14" s="257"/>
      <c r="BF14" s="257"/>
      <c r="BG14" s="257"/>
      <c r="BH14" s="257"/>
      <c r="BI14" s="257"/>
      <c r="BJ14" s="257"/>
      <c r="BK14" s="257"/>
      <c r="BL14" s="257"/>
      <c r="BM14" s="257"/>
      <c r="BN14" s="257"/>
      <c r="BO14" s="257"/>
      <c r="BP14" s="257"/>
      <c r="BQ14" s="257"/>
      <c r="BR14" s="257"/>
      <c r="BS14" s="257"/>
      <c r="BT14" s="257"/>
      <c r="BU14" s="257"/>
      <c r="BV14" s="257"/>
      <c r="BW14" s="257"/>
      <c r="BX14" s="257"/>
      <c r="BY14" s="257"/>
      <c r="BZ14" s="257"/>
      <c r="CA14" s="257"/>
      <c r="CB14" s="257"/>
      <c r="CC14" s="257"/>
      <c r="CD14" s="257"/>
      <c r="CE14" s="257"/>
      <c r="CF14" s="323"/>
      <c r="CG14" s="323"/>
      <c r="CH14" s="323"/>
      <c r="CI14" s="323"/>
      <c r="CJ14" s="323"/>
      <c r="CK14" s="323"/>
      <c r="CL14" s="410"/>
    </row>
    <row r="15" spans="1:90" ht="20.25" customHeight="1">
      <c r="A15" s="544"/>
      <c r="B15" s="544"/>
      <c r="C15" s="544"/>
      <c r="D15" s="522"/>
      <c r="E15" s="1500" t="s">
        <v>3010</v>
      </c>
      <c r="F15" s="550"/>
      <c r="G15" s="1496" t="s">
        <v>3013</v>
      </c>
      <c r="H15" s="1496"/>
      <c r="I15" s="1496"/>
      <c r="J15" s="1496"/>
      <c r="K15" s="1496"/>
      <c r="L15" s="1496"/>
      <c r="M15" s="1496"/>
      <c r="N15" s="1496"/>
      <c r="O15" s="1496"/>
      <c r="P15" s="550"/>
      <c r="Q15" s="550"/>
      <c r="R15" s="550"/>
      <c r="S15" s="550"/>
      <c r="T15" s="550"/>
      <c r="U15" s="550"/>
      <c r="V15" s="550"/>
      <c r="W15" s="550"/>
      <c r="X15" s="199"/>
      <c r="Y15" s="417"/>
      <c r="Z15" s="1610" t="s">
        <v>3010</v>
      </c>
      <c r="AA15" s="233"/>
      <c r="AB15" s="1499" t="str">
        <f>IF(Z12="","",IF(Z12=BD26,BM26,BM27))</f>
        <v/>
      </c>
      <c r="AC15" s="1499"/>
      <c r="AD15" s="1499"/>
      <c r="AE15" s="1499"/>
      <c r="AF15" s="1499"/>
      <c r="AG15" s="1499"/>
      <c r="AH15" s="1499"/>
      <c r="AI15" s="1499"/>
      <c r="AJ15" s="1499"/>
      <c r="AK15" s="233"/>
      <c r="AL15" s="233"/>
      <c r="AM15" s="233"/>
      <c r="AN15" s="233"/>
      <c r="AO15" s="233"/>
      <c r="AP15" s="233"/>
      <c r="AQ15" s="233"/>
      <c r="AR15" s="233"/>
      <c r="AS15" s="233"/>
      <c r="AT15" s="199"/>
      <c r="AU15" s="414" t="s">
        <v>2896</v>
      </c>
      <c r="AV15" s="257"/>
      <c r="AW15" s="523" t="s">
        <v>2613</v>
      </c>
      <c r="AX15" s="569"/>
      <c r="AY15" s="569"/>
      <c r="AZ15" s="569"/>
      <c r="BA15" s="569"/>
      <c r="BB15" s="569"/>
      <c r="BC15" s="257"/>
      <c r="BD15" s="257" t="s">
        <v>2614</v>
      </c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257"/>
      <c r="CE15" s="257"/>
      <c r="CF15" s="323"/>
      <c r="CG15" s="323"/>
      <c r="CH15" s="323"/>
      <c r="CI15" s="323"/>
      <c r="CJ15" s="323"/>
      <c r="CK15" s="323"/>
      <c r="CL15" s="410"/>
    </row>
    <row r="16" spans="1:90" ht="20.25" customHeight="1">
      <c r="A16" s="544"/>
      <c r="B16" s="544"/>
      <c r="C16" s="544"/>
      <c r="D16" s="522"/>
      <c r="E16" s="1500"/>
      <c r="F16" s="550"/>
      <c r="G16" s="1496"/>
      <c r="H16" s="1496"/>
      <c r="I16" s="1496"/>
      <c r="J16" s="1496"/>
      <c r="K16" s="1496"/>
      <c r="L16" s="1496"/>
      <c r="M16" s="1496"/>
      <c r="N16" s="1496"/>
      <c r="O16" s="1496"/>
      <c r="P16" s="550"/>
      <c r="Q16" s="550"/>
      <c r="R16" s="550"/>
      <c r="S16" s="550"/>
      <c r="T16" s="550"/>
      <c r="U16" s="550"/>
      <c r="V16" s="550"/>
      <c r="W16" s="550"/>
      <c r="X16" s="199"/>
      <c r="Y16" s="417"/>
      <c r="Z16" s="1610"/>
      <c r="AA16" s="233"/>
      <c r="AB16" s="1499"/>
      <c r="AC16" s="1499"/>
      <c r="AD16" s="1499"/>
      <c r="AE16" s="1499"/>
      <c r="AF16" s="1499"/>
      <c r="AG16" s="1499"/>
      <c r="AH16" s="1499"/>
      <c r="AI16" s="1499"/>
      <c r="AJ16" s="1499"/>
      <c r="AK16" s="233"/>
      <c r="AL16" s="233"/>
      <c r="AM16" s="233"/>
      <c r="AN16" s="233"/>
      <c r="AO16" s="233"/>
      <c r="AP16" s="233"/>
      <c r="AQ16" s="233"/>
      <c r="AR16" s="233"/>
      <c r="AS16" s="233"/>
      <c r="AT16" s="199"/>
      <c r="AU16" s="414"/>
      <c r="AV16" s="257"/>
      <c r="AW16" s="523"/>
      <c r="AX16" s="454"/>
      <c r="AY16" s="454"/>
      <c r="AZ16" s="454"/>
      <c r="BA16" s="454"/>
      <c r="BB16" s="454"/>
      <c r="BC16" s="257"/>
      <c r="BD16" s="257" t="s">
        <v>2615</v>
      </c>
      <c r="BE16" s="257"/>
      <c r="BF16" s="257"/>
      <c r="BG16" s="257"/>
      <c r="BH16" s="257"/>
      <c r="BI16" s="257"/>
      <c r="BJ16" s="257"/>
      <c r="BK16" s="257"/>
      <c r="BL16" s="257"/>
      <c r="BM16" s="257"/>
      <c r="BN16" s="257"/>
      <c r="BO16" s="257"/>
      <c r="BP16" s="257"/>
      <c r="BQ16" s="257"/>
      <c r="BR16" s="257"/>
      <c r="BS16" s="257"/>
      <c r="BT16" s="257"/>
      <c r="BU16" s="257"/>
      <c r="BV16" s="257"/>
      <c r="BW16" s="257"/>
      <c r="BX16" s="257"/>
      <c r="BY16" s="257"/>
      <c r="BZ16" s="257"/>
      <c r="CA16" s="257"/>
      <c r="CB16" s="257"/>
      <c r="CC16" s="257"/>
      <c r="CD16" s="257"/>
      <c r="CE16" s="257"/>
      <c r="CF16" s="323"/>
      <c r="CG16" s="323"/>
      <c r="CH16" s="323"/>
      <c r="CI16" s="323"/>
      <c r="CJ16" s="323"/>
      <c r="CK16" s="323"/>
      <c r="CL16" s="410"/>
    </row>
    <row r="17" spans="1:90" ht="20.25" customHeight="1">
      <c r="A17" s="544"/>
      <c r="B17" s="544"/>
      <c r="C17" s="544"/>
      <c r="D17" s="522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199"/>
      <c r="Y17" s="417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199"/>
      <c r="AU17" s="414"/>
      <c r="AV17" s="257"/>
      <c r="AW17" s="523"/>
      <c r="AX17" s="454"/>
      <c r="AY17" s="454"/>
      <c r="AZ17" s="454"/>
      <c r="BA17" s="454"/>
      <c r="BB17" s="454"/>
      <c r="BC17" s="257"/>
      <c r="BD17" s="257"/>
      <c r="BE17" s="257"/>
      <c r="BF17" s="415" t="s">
        <v>2616</v>
      </c>
      <c r="BG17" s="257"/>
      <c r="BH17" s="257"/>
      <c r="BI17" s="257"/>
      <c r="BJ17" s="257"/>
      <c r="BK17" s="257"/>
      <c r="BL17" s="257"/>
      <c r="BM17" s="257"/>
      <c r="BN17" s="257"/>
      <c r="BO17" s="257"/>
      <c r="BP17" s="257"/>
      <c r="BQ17" s="257"/>
      <c r="BR17" s="257"/>
      <c r="BS17" s="257"/>
      <c r="BT17" s="257"/>
      <c r="BU17" s="257"/>
      <c r="BV17" s="257"/>
      <c r="BW17" s="257"/>
      <c r="BX17" s="257"/>
      <c r="BY17" s="257"/>
      <c r="BZ17" s="257"/>
      <c r="CA17" s="257"/>
      <c r="CB17" s="257"/>
      <c r="CC17" s="257"/>
      <c r="CD17" s="257"/>
      <c r="CE17" s="257"/>
      <c r="CF17" s="323"/>
      <c r="CG17" s="323"/>
      <c r="CH17" s="323"/>
      <c r="CI17" s="323"/>
      <c r="CJ17" s="323"/>
      <c r="CK17" s="323"/>
      <c r="CL17" s="410"/>
    </row>
    <row r="18" spans="1:90" ht="20.25" customHeight="1">
      <c r="A18" s="544"/>
      <c r="B18" s="544"/>
      <c r="C18" s="544"/>
      <c r="D18" s="522"/>
      <c r="E18" s="1503" t="s">
        <v>3011</v>
      </c>
      <c r="F18" s="1504"/>
      <c r="G18" s="1504"/>
      <c r="H18" s="1504"/>
      <c r="I18" s="1504"/>
      <c r="J18" s="1504"/>
      <c r="K18" s="1504"/>
      <c r="L18" s="1504"/>
      <c r="M18" s="1504"/>
      <c r="N18" s="1504"/>
      <c r="O18" s="1504"/>
      <c r="P18" s="1504"/>
      <c r="Q18" s="1504"/>
      <c r="R18" s="1504"/>
      <c r="S18" s="1504"/>
      <c r="T18" s="1504"/>
      <c r="U18" s="1504"/>
      <c r="V18" s="1504"/>
      <c r="W18" s="1504"/>
      <c r="X18" s="199"/>
      <c r="Y18" s="417"/>
      <c r="Z18" s="1607" t="s">
        <v>3012</v>
      </c>
      <c r="AA18" s="1608"/>
      <c r="AB18" s="1608"/>
      <c r="AC18" s="1608"/>
      <c r="AD18" s="1608"/>
      <c r="AE18" s="1608"/>
      <c r="AF18" s="1608"/>
      <c r="AG18" s="1608"/>
      <c r="AH18" s="1608"/>
      <c r="AI18" s="1608"/>
      <c r="AJ18" s="1608"/>
      <c r="AK18" s="1608"/>
      <c r="AL18" s="1608"/>
      <c r="AM18" s="1608"/>
      <c r="AN18" s="1608"/>
      <c r="AO18" s="1608"/>
      <c r="AP18" s="1608"/>
      <c r="AQ18" s="1608"/>
      <c r="AR18" s="1608"/>
      <c r="AS18" s="233"/>
      <c r="AT18" s="199"/>
      <c r="AU18" s="414"/>
      <c r="AV18" s="257"/>
      <c r="AW18" s="523"/>
      <c r="AX18" s="454"/>
      <c r="AY18" s="454"/>
      <c r="AZ18" s="454"/>
      <c r="BA18" s="454"/>
      <c r="BB18" s="454"/>
      <c r="BC18" s="257"/>
      <c r="BD18" s="257"/>
      <c r="BE18" s="257"/>
      <c r="BF18" s="257" t="s">
        <v>2617</v>
      </c>
      <c r="BG18" s="257"/>
      <c r="BH18" s="257"/>
      <c r="BI18" s="257"/>
      <c r="BJ18" s="257"/>
      <c r="BK18" s="257"/>
      <c r="BL18" s="257"/>
      <c r="BM18" s="257"/>
      <c r="BN18" s="257"/>
      <c r="BO18" s="257"/>
      <c r="BP18" s="257"/>
      <c r="BQ18" s="257"/>
      <c r="BR18" s="257"/>
      <c r="BS18" s="257"/>
      <c r="BT18" s="257"/>
      <c r="BU18" s="257"/>
      <c r="BV18" s="257"/>
      <c r="BW18" s="257"/>
      <c r="BX18" s="257"/>
      <c r="BY18" s="257"/>
      <c r="BZ18" s="257"/>
      <c r="CA18" s="257"/>
      <c r="CB18" s="257"/>
      <c r="CC18" s="257"/>
      <c r="CD18" s="257"/>
      <c r="CE18" s="257"/>
      <c r="CF18" s="323"/>
      <c r="CG18" s="323"/>
      <c r="CH18" s="323"/>
      <c r="CI18" s="323"/>
      <c r="CJ18" s="323"/>
      <c r="CK18" s="323"/>
      <c r="CL18" s="410"/>
    </row>
    <row r="19" spans="1:90" ht="20.25" customHeight="1">
      <c r="A19" s="544"/>
      <c r="B19" s="544"/>
      <c r="C19" s="544"/>
      <c r="D19" s="522"/>
      <c r="E19" s="1504"/>
      <c r="F19" s="1504"/>
      <c r="G19" s="1504"/>
      <c r="H19" s="1504"/>
      <c r="I19" s="1504"/>
      <c r="J19" s="1504"/>
      <c r="K19" s="1504"/>
      <c r="L19" s="1504"/>
      <c r="M19" s="1504"/>
      <c r="N19" s="1504"/>
      <c r="O19" s="1504"/>
      <c r="P19" s="1504"/>
      <c r="Q19" s="1504"/>
      <c r="R19" s="1504"/>
      <c r="S19" s="1504"/>
      <c r="T19" s="1504"/>
      <c r="U19" s="1504"/>
      <c r="V19" s="1504"/>
      <c r="W19" s="1504"/>
      <c r="X19" s="199"/>
      <c r="Y19" s="417"/>
      <c r="Z19" s="1608"/>
      <c r="AA19" s="1608"/>
      <c r="AB19" s="1608"/>
      <c r="AC19" s="1608"/>
      <c r="AD19" s="1608"/>
      <c r="AE19" s="1608"/>
      <c r="AF19" s="1608"/>
      <c r="AG19" s="1608"/>
      <c r="AH19" s="1608"/>
      <c r="AI19" s="1608"/>
      <c r="AJ19" s="1608"/>
      <c r="AK19" s="1608"/>
      <c r="AL19" s="1608"/>
      <c r="AM19" s="1608"/>
      <c r="AN19" s="1608"/>
      <c r="AO19" s="1608"/>
      <c r="AP19" s="1608"/>
      <c r="AQ19" s="1608"/>
      <c r="AR19" s="1608"/>
      <c r="AS19" s="233"/>
      <c r="AT19" s="199"/>
      <c r="AU19" s="414"/>
      <c r="AV19" s="257"/>
      <c r="AW19" s="523"/>
      <c r="AX19" s="454"/>
      <c r="AY19" s="454"/>
      <c r="AZ19" s="454"/>
      <c r="BA19" s="454"/>
      <c r="BB19" s="454"/>
      <c r="BC19" s="257"/>
      <c r="BD19" s="257" t="s">
        <v>2098</v>
      </c>
      <c r="BE19" s="257"/>
      <c r="BF19" s="257" t="s">
        <v>2618</v>
      </c>
      <c r="BG19" s="257"/>
      <c r="BH19" s="257"/>
      <c r="BI19" s="257"/>
      <c r="BJ19" s="257"/>
      <c r="BK19" s="257"/>
      <c r="BL19" s="257"/>
      <c r="BM19" s="257"/>
      <c r="BN19" s="257"/>
      <c r="BO19" s="257"/>
      <c r="BP19" s="257"/>
      <c r="BQ19" s="257"/>
      <c r="BR19" s="257"/>
      <c r="BS19" s="257"/>
      <c r="BT19" s="257"/>
      <c r="BU19" s="257"/>
      <c r="BV19" s="257"/>
      <c r="BW19" s="257"/>
      <c r="BX19" s="257"/>
      <c r="BY19" s="257"/>
      <c r="BZ19" s="257"/>
      <c r="CA19" s="257"/>
      <c r="CB19" s="257"/>
      <c r="CC19" s="257"/>
      <c r="CD19" s="257"/>
      <c r="CE19" s="257"/>
      <c r="CF19" s="323"/>
      <c r="CG19" s="323"/>
      <c r="CH19" s="323"/>
      <c r="CI19" s="323"/>
      <c r="CJ19" s="323"/>
      <c r="CK19" s="323"/>
      <c r="CL19" s="410"/>
    </row>
    <row r="20" spans="1:90" ht="20.25" customHeight="1">
      <c r="A20" s="544"/>
      <c r="B20" s="544"/>
      <c r="C20" s="544"/>
      <c r="D20" s="522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199"/>
      <c r="Y20" s="417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199"/>
      <c r="AU20" s="414"/>
      <c r="AV20" s="257"/>
      <c r="AW20" s="523"/>
      <c r="AX20" s="454"/>
      <c r="AY20" s="454"/>
      <c r="AZ20" s="454"/>
      <c r="BA20" s="454"/>
      <c r="BB20" s="454"/>
      <c r="BC20" s="257"/>
      <c r="BD20" s="257"/>
      <c r="BE20" s="257"/>
      <c r="BF20" s="257" t="s">
        <v>2619</v>
      </c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7"/>
      <c r="BV20" s="257"/>
      <c r="BW20" s="257"/>
      <c r="BX20" s="257"/>
      <c r="BY20" s="257"/>
      <c r="BZ20" s="257"/>
      <c r="CA20" s="257"/>
      <c r="CB20" s="257"/>
      <c r="CC20" s="257"/>
      <c r="CD20" s="257"/>
      <c r="CE20" s="257"/>
      <c r="CF20" s="323"/>
      <c r="CG20" s="323"/>
      <c r="CH20" s="323"/>
      <c r="CI20" s="323"/>
      <c r="CJ20" s="323"/>
      <c r="CK20" s="323"/>
      <c r="CL20" s="410"/>
    </row>
    <row r="21" spans="1:90" ht="20.25" customHeight="1" thickBot="1">
      <c r="A21" s="544"/>
      <c r="B21" s="544"/>
      <c r="C21" s="544"/>
      <c r="D21" s="199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199"/>
      <c r="Y21" s="417"/>
      <c r="Z21" s="561"/>
      <c r="AA21" s="561"/>
      <c r="AB21" s="561"/>
      <c r="AC21" s="561"/>
      <c r="AD21" s="561"/>
      <c r="AE21" s="561"/>
      <c r="AF21" s="561"/>
      <c r="AG21" s="561"/>
      <c r="AH21" s="561"/>
      <c r="AI21" s="561"/>
      <c r="AJ21" s="561"/>
      <c r="AK21" s="561"/>
      <c r="AL21" s="561"/>
      <c r="AM21" s="561"/>
      <c r="AN21" s="562"/>
      <c r="AO21" s="525"/>
      <c r="AP21" s="525"/>
      <c r="AQ21" s="561"/>
      <c r="AR21" s="561"/>
      <c r="AS21" s="561"/>
      <c r="AT21" s="199"/>
      <c r="AU21" s="419"/>
      <c r="AV21" s="420"/>
      <c r="AW21" s="455"/>
      <c r="AX21" s="456"/>
      <c r="AY21" s="456"/>
      <c r="AZ21" s="456"/>
      <c r="BA21" s="456"/>
      <c r="BB21" s="456"/>
      <c r="BC21" s="420"/>
      <c r="BD21" s="420"/>
      <c r="BE21" s="420"/>
      <c r="BF21" s="421" t="s">
        <v>2620</v>
      </c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393"/>
      <c r="CG21" s="393"/>
      <c r="CH21" s="393"/>
      <c r="CI21" s="393"/>
      <c r="CJ21" s="393"/>
      <c r="CK21" s="393"/>
      <c r="CL21" s="411"/>
    </row>
    <row r="22" spans="1:90" ht="20.25" customHeight="1">
      <c r="A22" s="544"/>
      <c r="B22" s="544"/>
      <c r="C22" s="544"/>
      <c r="D22" s="199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199"/>
      <c r="Y22" s="417"/>
      <c r="Z22" s="561"/>
      <c r="AA22" s="561"/>
      <c r="AB22" s="571"/>
      <c r="AC22" s="571"/>
      <c r="AD22" s="571"/>
      <c r="AE22" s="571"/>
      <c r="AF22" s="571"/>
      <c r="AG22" s="571"/>
      <c r="AH22" s="571"/>
      <c r="AI22" s="571"/>
      <c r="AJ22" s="571"/>
      <c r="AK22" s="571"/>
      <c r="AL22" s="571"/>
      <c r="AM22" s="571"/>
      <c r="AN22" s="571"/>
      <c r="AO22" s="571"/>
      <c r="AP22" s="571"/>
      <c r="AQ22" s="571"/>
      <c r="AR22" s="571"/>
      <c r="AS22" s="571"/>
      <c r="AT22" s="199"/>
      <c r="BD22" s="536" t="s">
        <v>3022</v>
      </c>
      <c r="BE22" s="537"/>
      <c r="BF22" s="537"/>
      <c r="BG22" s="537"/>
      <c r="BH22" s="537"/>
      <c r="BI22" s="537"/>
      <c r="BJ22" s="537"/>
      <c r="BK22" s="537"/>
      <c r="BL22" s="537"/>
      <c r="BM22" s="537"/>
      <c r="BN22" s="537"/>
      <c r="BO22" s="537"/>
      <c r="BP22" s="537"/>
      <c r="BQ22" s="537"/>
      <c r="BR22" s="537"/>
      <c r="BS22" s="537"/>
      <c r="BT22" s="537"/>
      <c r="BU22" s="537"/>
      <c r="BV22" s="259"/>
      <c r="BW22" s="259"/>
      <c r="BX22" s="259"/>
    </row>
    <row r="23" spans="1:90" ht="20.25" customHeight="1">
      <c r="A23" s="544"/>
      <c r="B23" s="544"/>
      <c r="C23" s="544"/>
      <c r="D23" s="199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199"/>
      <c r="Y23" s="417"/>
      <c r="Z23" s="561"/>
      <c r="AA23" s="571"/>
      <c r="AB23" s="571"/>
      <c r="AC23" s="571"/>
      <c r="AD23" s="571"/>
      <c r="AE23" s="571"/>
      <c r="AF23" s="571"/>
      <c r="AG23" s="571"/>
      <c r="AH23" s="571"/>
      <c r="AI23" s="571"/>
      <c r="AJ23" s="571"/>
      <c r="AK23" s="571"/>
      <c r="AL23" s="571"/>
      <c r="AM23" s="571"/>
      <c r="AN23" s="571"/>
      <c r="AO23" s="571"/>
      <c r="AP23" s="571"/>
      <c r="AQ23" s="571"/>
      <c r="AR23" s="571"/>
      <c r="AS23" s="571"/>
      <c r="AT23" s="199"/>
      <c r="BD23" s="536" t="s">
        <v>2528</v>
      </c>
      <c r="BE23" s="537"/>
      <c r="BF23" s="537"/>
      <c r="BG23" s="537"/>
      <c r="BH23" s="537"/>
      <c r="BI23" s="537"/>
      <c r="BJ23" s="537"/>
      <c r="BK23" s="537"/>
      <c r="BL23" s="537"/>
      <c r="BM23" s="537"/>
      <c r="BN23" s="537"/>
      <c r="BO23" s="537"/>
      <c r="BP23" s="537"/>
      <c r="BQ23" s="537"/>
      <c r="BR23" s="537" t="s">
        <v>3109</v>
      </c>
      <c r="BS23" s="537"/>
      <c r="BT23" s="537"/>
      <c r="BU23" s="537"/>
      <c r="BV23" s="259"/>
      <c r="BW23" s="259"/>
      <c r="BX23" s="259"/>
    </row>
    <row r="24" spans="1:90" ht="20.25" customHeight="1">
      <c r="A24" s="544"/>
      <c r="B24" s="544"/>
      <c r="C24" s="544"/>
      <c r="D24" s="199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199"/>
      <c r="Y24" s="417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199"/>
      <c r="BD24" s="536" t="s">
        <v>2536</v>
      </c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 t="s">
        <v>3110</v>
      </c>
      <c r="BS24" s="537"/>
      <c r="BT24" s="537"/>
      <c r="BU24" s="537"/>
      <c r="BV24" s="259"/>
      <c r="BW24" s="259"/>
      <c r="BX24" s="259"/>
    </row>
    <row r="25" spans="1:90" ht="20.25" customHeight="1">
      <c r="A25" s="544"/>
      <c r="B25" s="544"/>
      <c r="C25" s="544"/>
      <c r="D25" s="199"/>
      <c r="E25" s="550"/>
      <c r="F25" s="550"/>
      <c r="G25" s="550"/>
      <c r="H25" s="550"/>
      <c r="I25" s="550"/>
      <c r="J25" s="550"/>
      <c r="K25" s="550"/>
      <c r="L25" s="550"/>
      <c r="M25" s="550"/>
      <c r="N25" s="550"/>
      <c r="O25" s="550"/>
      <c r="P25" s="550"/>
      <c r="Q25" s="550"/>
      <c r="R25" s="550"/>
      <c r="S25" s="550"/>
      <c r="T25" s="550"/>
      <c r="U25" s="550"/>
      <c r="V25" s="550"/>
      <c r="W25" s="550"/>
      <c r="X25" s="199"/>
      <c r="Y25" s="417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199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 t="s">
        <v>3111</v>
      </c>
      <c r="BS25" s="537"/>
      <c r="BT25" s="537"/>
      <c r="BU25" s="537"/>
      <c r="BV25" s="259"/>
      <c r="BW25" s="259"/>
      <c r="BX25" s="259"/>
    </row>
    <row r="26" spans="1:90" ht="20.25" customHeight="1">
      <c r="A26" s="544"/>
      <c r="B26" s="544"/>
      <c r="C26" s="544"/>
      <c r="D26" s="199"/>
      <c r="E26" s="550" t="s">
        <v>5</v>
      </c>
      <c r="F26" s="555"/>
      <c r="G26" s="555"/>
      <c r="H26" s="555"/>
      <c r="I26" s="555"/>
      <c r="J26" s="555"/>
      <c r="K26" s="555"/>
      <c r="L26" s="550"/>
      <c r="M26" s="550"/>
      <c r="N26" s="550"/>
      <c r="O26" s="550"/>
      <c r="P26" s="550"/>
      <c r="Q26" s="550"/>
      <c r="R26" s="550"/>
      <c r="S26" s="550"/>
      <c r="T26" s="550"/>
      <c r="U26" s="550"/>
      <c r="V26" s="550"/>
      <c r="W26" s="550"/>
      <c r="X26" s="199"/>
      <c r="Y26" s="417"/>
      <c r="Z26" s="233"/>
      <c r="AA26" s="233" t="s">
        <v>5</v>
      </c>
      <c r="AB26" s="333"/>
      <c r="AC26" s="333"/>
      <c r="AD26" s="333"/>
      <c r="AE26" s="333"/>
      <c r="AF26" s="333"/>
      <c r="AG26" s="3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199"/>
      <c r="BD26" s="537" t="s">
        <v>2840</v>
      </c>
      <c r="BE26" s="537"/>
      <c r="BF26" s="537"/>
      <c r="BG26" s="537"/>
      <c r="BH26" s="537"/>
      <c r="BI26" s="537"/>
      <c r="BJ26" s="537"/>
      <c r="BK26" s="537"/>
      <c r="BL26" s="537"/>
      <c r="BM26" s="537" t="s">
        <v>3015</v>
      </c>
      <c r="BN26" s="537"/>
      <c r="BO26" s="537"/>
      <c r="BP26" s="537"/>
      <c r="BQ26" s="537"/>
      <c r="BR26" s="537"/>
      <c r="BS26" s="537"/>
      <c r="BT26" s="537"/>
      <c r="BU26" s="537"/>
      <c r="BV26" s="259"/>
      <c r="BW26" s="259"/>
      <c r="BX26" s="259"/>
    </row>
    <row r="27" spans="1:90" ht="20.25" customHeight="1">
      <c r="A27" s="544"/>
      <c r="B27" s="544"/>
      <c r="C27" s="544"/>
      <c r="D27" s="199"/>
      <c r="E27" s="550"/>
      <c r="F27" s="555"/>
      <c r="G27" s="555"/>
      <c r="H27" s="555"/>
      <c r="I27" s="555"/>
      <c r="J27" s="555"/>
      <c r="K27" s="555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  <c r="W27" s="550"/>
      <c r="X27" s="199"/>
      <c r="Y27" s="417"/>
      <c r="Z27" s="233"/>
      <c r="AA27" s="233"/>
      <c r="AB27" s="333"/>
      <c r="AC27" s="333"/>
      <c r="AD27" s="333"/>
      <c r="AE27" s="333"/>
      <c r="AF27" s="333"/>
      <c r="AG27" s="3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199"/>
      <c r="BD27" s="536" t="s">
        <v>3022</v>
      </c>
      <c r="BE27" s="537"/>
      <c r="BF27" s="537"/>
      <c r="BG27" s="537"/>
      <c r="BH27" s="537"/>
      <c r="BI27" s="537"/>
      <c r="BJ27" s="537"/>
      <c r="BK27" s="537"/>
      <c r="BL27" s="537"/>
      <c r="BM27" s="537" t="s">
        <v>3016</v>
      </c>
      <c r="BN27" s="537"/>
      <c r="BO27" s="537"/>
      <c r="BP27" s="537"/>
      <c r="BQ27" s="537"/>
      <c r="BR27" s="537"/>
      <c r="BS27" s="537"/>
      <c r="BT27" s="537"/>
      <c r="BU27" s="537"/>
      <c r="BV27" s="259"/>
      <c r="BW27" s="259"/>
      <c r="BX27" s="259"/>
    </row>
    <row r="28" spans="1:90" ht="20.25" customHeight="1">
      <c r="A28" s="544"/>
      <c r="B28" s="544"/>
      <c r="C28" s="544"/>
      <c r="D28" s="199"/>
      <c r="E28" s="556" t="s">
        <v>1872</v>
      </c>
      <c r="F28" s="1496">
        <f>基本情報入力!$B$3</f>
        <v>0</v>
      </c>
      <c r="G28" s="1496"/>
      <c r="H28" s="1496"/>
      <c r="I28" s="556" t="s">
        <v>1873</v>
      </c>
      <c r="J28" s="556" t="s">
        <v>1909</v>
      </c>
      <c r="K28" s="556" t="s">
        <v>1872</v>
      </c>
      <c r="L28" s="1497">
        <f>基本情報入力!$D$3</f>
        <v>0</v>
      </c>
      <c r="M28" s="1497"/>
      <c r="N28" s="1497"/>
      <c r="O28" s="557" t="s">
        <v>1873</v>
      </c>
      <c r="P28" s="557"/>
      <c r="Q28" s="550"/>
      <c r="R28" s="550"/>
      <c r="S28" s="550"/>
      <c r="T28" s="550"/>
      <c r="U28" s="550"/>
      <c r="V28" s="550"/>
      <c r="W28" s="550"/>
      <c r="X28" s="199"/>
      <c r="Y28" s="417"/>
      <c r="Z28" s="233"/>
      <c r="AA28" s="563" t="s">
        <v>1872</v>
      </c>
      <c r="AB28" s="1499">
        <f>基本情報入力!$B$3</f>
        <v>0</v>
      </c>
      <c r="AC28" s="1499"/>
      <c r="AD28" s="1499"/>
      <c r="AE28" s="563" t="s">
        <v>1873</v>
      </c>
      <c r="AF28" s="563" t="s">
        <v>1909</v>
      </c>
      <c r="AG28" s="563" t="s">
        <v>1872</v>
      </c>
      <c r="AH28" s="1609">
        <f>基本情報入力!$D$3</f>
        <v>0</v>
      </c>
      <c r="AI28" s="1609"/>
      <c r="AJ28" s="1609"/>
      <c r="AK28" s="564" t="s">
        <v>1873</v>
      </c>
      <c r="AL28" s="233"/>
      <c r="AM28" s="233"/>
      <c r="AN28" s="233"/>
      <c r="AO28" s="233"/>
      <c r="AP28" s="233"/>
      <c r="AQ28" s="233"/>
      <c r="AR28" s="233"/>
      <c r="AS28" s="233"/>
      <c r="AT28" s="199"/>
      <c r="BD28" s="536" t="s">
        <v>2536</v>
      </c>
      <c r="BE28" s="537"/>
      <c r="BF28" s="537"/>
      <c r="BG28" s="537"/>
      <c r="BH28" s="537"/>
      <c r="BI28" s="537"/>
      <c r="BJ28" s="537"/>
      <c r="BK28" s="537"/>
      <c r="BL28" s="537"/>
      <c r="BM28" s="537" t="s">
        <v>3016</v>
      </c>
      <c r="BN28" s="537"/>
      <c r="BO28" s="537"/>
      <c r="BP28" s="537"/>
      <c r="BQ28" s="537"/>
      <c r="BR28" s="537"/>
      <c r="BS28" s="537"/>
      <c r="BT28" s="537"/>
      <c r="BU28" s="537"/>
      <c r="BV28" s="259"/>
      <c r="BW28" s="259"/>
      <c r="BX28" s="259"/>
    </row>
    <row r="29" spans="1:90" ht="20.25" customHeight="1">
      <c r="A29" s="544"/>
      <c r="B29" s="544"/>
      <c r="C29" s="544"/>
      <c r="D29" s="199"/>
      <c r="E29" s="550"/>
      <c r="F29" s="550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V29" s="550"/>
      <c r="W29" s="550"/>
      <c r="X29" s="199"/>
      <c r="Y29" s="417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199"/>
      <c r="BD29" s="537"/>
      <c r="BE29" s="537"/>
      <c r="BF29" s="537"/>
      <c r="BG29" s="537"/>
      <c r="BH29" s="537"/>
      <c r="BI29" s="537"/>
      <c r="BJ29" s="537"/>
      <c r="BK29" s="537"/>
      <c r="BL29" s="537"/>
      <c r="BM29" s="537"/>
      <c r="BN29" s="537"/>
      <c r="BO29" s="537"/>
      <c r="BP29" s="537"/>
      <c r="BQ29" s="537"/>
      <c r="BR29" s="537"/>
      <c r="BS29" s="537"/>
      <c r="BT29" s="537"/>
      <c r="BU29" s="537"/>
      <c r="BV29" s="259"/>
      <c r="BW29" s="259"/>
      <c r="BX29" s="259"/>
    </row>
    <row r="30" spans="1:90" ht="20.25" customHeight="1">
      <c r="A30" s="544"/>
      <c r="B30" s="544"/>
      <c r="C30" s="544"/>
      <c r="D30" s="199"/>
      <c r="E30" s="550" t="s">
        <v>1907</v>
      </c>
      <c r="F30" s="550"/>
      <c r="G30" s="550"/>
      <c r="H30" s="550"/>
      <c r="I30" s="558"/>
      <c r="J30" s="558" t="str">
        <f>基本情報入力!$B$5</f>
        <v/>
      </c>
      <c r="K30" s="558"/>
      <c r="L30" s="558"/>
      <c r="M30" s="558"/>
      <c r="N30" s="558"/>
      <c r="O30" s="558"/>
      <c r="P30" s="558"/>
      <c r="Q30" s="558"/>
      <c r="R30" s="558"/>
      <c r="S30" s="558"/>
      <c r="T30" s="558"/>
      <c r="U30" s="558"/>
      <c r="V30" s="558"/>
      <c r="W30" s="550"/>
      <c r="X30" s="199"/>
      <c r="Y30" s="417"/>
      <c r="Z30" s="233"/>
      <c r="AA30" s="233" t="s">
        <v>1907</v>
      </c>
      <c r="AB30" s="233"/>
      <c r="AC30" s="233"/>
      <c r="AD30" s="233"/>
      <c r="AE30" s="565"/>
      <c r="AF30" s="565" t="str">
        <f>基本情報入力!$B$5</f>
        <v/>
      </c>
      <c r="AG30" s="565"/>
      <c r="AH30" s="565"/>
      <c r="AI30" s="565"/>
      <c r="AJ30" s="565"/>
      <c r="AK30" s="565"/>
      <c r="AL30" s="565"/>
      <c r="AM30" s="565"/>
      <c r="AN30" s="565"/>
      <c r="AO30" s="565"/>
      <c r="AP30" s="565"/>
      <c r="AQ30" s="565"/>
      <c r="AR30" s="565"/>
      <c r="AS30" s="233"/>
      <c r="AT30" s="199"/>
      <c r="BD30" s="537" t="s">
        <v>3017</v>
      </c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259"/>
      <c r="BW30" s="259"/>
      <c r="BX30" s="259"/>
    </row>
    <row r="31" spans="1:90" ht="20.25" customHeight="1">
      <c r="A31" s="1505"/>
      <c r="B31" s="1506"/>
      <c r="C31" s="1506"/>
      <c r="D31" s="199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199"/>
      <c r="Y31" s="417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199"/>
      <c r="BD31" s="537" t="s">
        <v>3009</v>
      </c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259"/>
      <c r="BW31" s="259"/>
      <c r="BX31" s="259"/>
    </row>
    <row r="32" spans="1:90" ht="20.25" customHeight="1">
      <c r="A32" s="1506"/>
      <c r="B32" s="1506"/>
      <c r="C32" s="1506"/>
      <c r="D32" s="199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1507" t="s">
        <v>13</v>
      </c>
      <c r="U32" s="1508"/>
      <c r="V32" s="550"/>
      <c r="W32" s="550"/>
      <c r="X32" s="199"/>
      <c r="Y32" s="417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1601" t="s">
        <v>13</v>
      </c>
      <c r="AQ32" s="1602"/>
      <c r="AR32" s="233"/>
      <c r="AS32" s="233"/>
      <c r="AT32" s="199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259"/>
      <c r="BW32" s="259"/>
      <c r="BX32" s="259"/>
    </row>
    <row r="33" spans="1:76" ht="20.25" customHeight="1">
      <c r="A33" s="545"/>
      <c r="B33" s="545"/>
      <c r="C33" s="545"/>
      <c r="D33" s="199"/>
      <c r="E33" s="550" t="s">
        <v>2579</v>
      </c>
      <c r="F33" s="550"/>
      <c r="G33" s="550"/>
      <c r="H33" s="550"/>
      <c r="I33" s="558"/>
      <c r="J33" s="1510">
        <f>基本情報入力!$B$9</f>
        <v>0</v>
      </c>
      <c r="K33" s="1510"/>
      <c r="L33" s="1510"/>
      <c r="M33" s="1510"/>
      <c r="N33" s="1510"/>
      <c r="O33" s="1510"/>
      <c r="P33" s="1510"/>
      <c r="Q33" s="1510"/>
      <c r="R33" s="558"/>
      <c r="S33" s="558"/>
      <c r="T33" s="1509"/>
      <c r="U33" s="1509"/>
      <c r="V33" s="558"/>
      <c r="W33" s="550"/>
      <c r="X33" s="199"/>
      <c r="Y33" s="417"/>
      <c r="Z33" s="233"/>
      <c r="AA33" s="233" t="s">
        <v>2579</v>
      </c>
      <c r="AB33" s="233"/>
      <c r="AC33" s="233"/>
      <c r="AD33" s="233"/>
      <c r="AE33" s="565"/>
      <c r="AF33" s="1603">
        <f>基本情報入力!$B$9</f>
        <v>0</v>
      </c>
      <c r="AG33" s="1603"/>
      <c r="AH33" s="1603"/>
      <c r="AI33" s="1603"/>
      <c r="AJ33" s="1603"/>
      <c r="AK33" s="1603"/>
      <c r="AL33" s="1603"/>
      <c r="AM33" s="1603"/>
      <c r="AN33" s="565"/>
      <c r="AO33" s="565"/>
      <c r="AP33" s="1327"/>
      <c r="AQ33" s="1327"/>
      <c r="AR33" s="565"/>
      <c r="AS33" s="233"/>
      <c r="AT33" s="199"/>
      <c r="BD33" s="537" t="s">
        <v>2076</v>
      </c>
      <c r="BE33" s="537"/>
      <c r="BF33" s="537"/>
      <c r="BG33" s="537" t="s">
        <v>2085</v>
      </c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259"/>
      <c r="BW33" s="259"/>
      <c r="BX33" s="259"/>
    </row>
    <row r="34" spans="1:76" ht="20.25" customHeight="1">
      <c r="A34" s="546"/>
      <c r="B34" s="546"/>
      <c r="C34" s="546"/>
      <c r="D34" s="199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199"/>
      <c r="Y34" s="417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199"/>
      <c r="BD34" s="537" t="s">
        <v>2742</v>
      </c>
      <c r="BE34" s="537" t="s">
        <v>2785</v>
      </c>
      <c r="BF34" s="537" t="s">
        <v>3026</v>
      </c>
      <c r="BG34" s="537" t="s">
        <v>2742</v>
      </c>
      <c r="BH34" s="537" t="s">
        <v>2785</v>
      </c>
      <c r="BI34" s="537" t="s">
        <v>3026</v>
      </c>
      <c r="BJ34" s="537"/>
      <c r="BK34" s="537"/>
      <c r="BL34" s="537"/>
      <c r="BM34" s="537"/>
      <c r="BN34" s="537"/>
      <c r="BO34" s="537"/>
      <c r="BP34" s="537"/>
      <c r="BQ34" s="537"/>
      <c r="BR34" s="537"/>
      <c r="BS34" s="537"/>
      <c r="BT34" s="537"/>
      <c r="BU34" s="537"/>
      <c r="BV34" s="259"/>
      <c r="BW34" s="259"/>
      <c r="BX34" s="259"/>
    </row>
    <row r="35" spans="1:76" ht="20.25" customHeight="1">
      <c r="A35" s="546"/>
      <c r="B35" s="546"/>
      <c r="C35" s="546"/>
      <c r="D35" s="199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199"/>
      <c r="Y35" s="417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199"/>
      <c r="BD35" s="538">
        <f>COUNTIFS($O67:$O86,$BD$33,$B67:$B86,BD$34)+COUNTIFS($O105:$O124,$BD$33,$B105:$B124,BD$34)</f>
        <v>0</v>
      </c>
      <c r="BE35" s="538">
        <f t="shared" ref="BE35:BF35" si="0">COUNTIFS($O67:$O86,$BD$33,$B67:$B86,BE$34)+COUNTIFS($O105:$O124,$BD$33,$B105:$B124,BE$34)</f>
        <v>0</v>
      </c>
      <c r="BF35" s="538">
        <f t="shared" si="0"/>
        <v>0</v>
      </c>
      <c r="BG35" s="538">
        <f>COUNTIFS($O67:$O86,$BG$33,$B67:$B86,BG$34)+COUNTIFS($O105:$O124,$BG$33,$B105:$B124,BG$34)</f>
        <v>0</v>
      </c>
      <c r="BH35" s="538">
        <f t="shared" ref="BH35:BI35" si="1">COUNTIFS($O67:$O86,$BG$33,$B67:$B86,BH$34)+COUNTIFS($O105:$O124,$BG$33,$B105:$B124,BH$34)</f>
        <v>0</v>
      </c>
      <c r="BI35" s="538">
        <f t="shared" si="1"/>
        <v>0</v>
      </c>
      <c r="BJ35" s="538"/>
      <c r="BK35" s="537"/>
      <c r="BL35" s="537"/>
      <c r="BM35" s="537"/>
      <c r="BN35" s="537"/>
      <c r="BO35" s="537"/>
      <c r="BP35" s="537"/>
      <c r="BQ35" s="537"/>
      <c r="BR35" s="537"/>
      <c r="BS35" s="537"/>
      <c r="BT35" s="537"/>
      <c r="BU35" s="537"/>
      <c r="BV35" s="259"/>
      <c r="BW35" s="259"/>
      <c r="BX35" s="259"/>
    </row>
    <row r="36" spans="1:76" ht="20.25" customHeight="1">
      <c r="A36" s="546"/>
      <c r="B36" s="546"/>
      <c r="C36" s="546"/>
      <c r="D36" s="199"/>
      <c r="E36" s="550" t="s">
        <v>2580</v>
      </c>
      <c r="F36" s="550"/>
      <c r="G36" s="550"/>
      <c r="H36" s="550"/>
      <c r="I36" s="558"/>
      <c r="J36" s="558" t="str">
        <f>基本情報入力!$B$6</f>
        <v/>
      </c>
      <c r="K36" s="558"/>
      <c r="L36" s="558"/>
      <c r="M36" s="558"/>
      <c r="N36" s="558"/>
      <c r="O36" s="558"/>
      <c r="P36" s="558"/>
      <c r="Q36" s="558"/>
      <c r="R36" s="558"/>
      <c r="S36" s="558"/>
      <c r="T36" s="558"/>
      <c r="U36" s="558"/>
      <c r="V36" s="558"/>
      <c r="W36" s="550"/>
      <c r="X36" s="199"/>
      <c r="Y36" s="417"/>
      <c r="Z36" s="233"/>
      <c r="AA36" s="233" t="s">
        <v>2580</v>
      </c>
      <c r="AB36" s="233"/>
      <c r="AC36" s="233"/>
      <c r="AD36" s="233"/>
      <c r="AE36" s="565"/>
      <c r="AF36" s="565" t="str">
        <f>基本情報入力!$B$6</f>
        <v/>
      </c>
      <c r="AG36" s="565"/>
      <c r="AH36" s="565"/>
      <c r="AI36" s="565"/>
      <c r="AJ36" s="565"/>
      <c r="AK36" s="565"/>
      <c r="AL36" s="565"/>
      <c r="AM36" s="565"/>
      <c r="AN36" s="565"/>
      <c r="AO36" s="565"/>
      <c r="AP36" s="565"/>
      <c r="AQ36" s="565"/>
      <c r="AR36" s="565"/>
      <c r="AS36" s="233"/>
      <c r="AT36" s="199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</row>
    <row r="37" spans="1:76" ht="20.25" customHeight="1">
      <c r="A37" s="547"/>
      <c r="B37" s="548"/>
      <c r="C37" s="548"/>
      <c r="D37" s="199"/>
      <c r="E37" s="550"/>
      <c r="F37" s="550"/>
      <c r="G37" s="550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0"/>
      <c r="U37" s="550"/>
      <c r="V37" s="550"/>
      <c r="W37" s="550"/>
      <c r="X37" s="199"/>
      <c r="Y37" s="417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199"/>
      <c r="BD37" s="528"/>
      <c r="BE37" s="528"/>
      <c r="BF37" s="528"/>
      <c r="BG37" s="528"/>
      <c r="BH37" s="528"/>
      <c r="BI37" s="528"/>
      <c r="BJ37" s="528"/>
      <c r="BK37" s="528"/>
      <c r="BL37" s="528"/>
      <c r="BM37" s="528"/>
      <c r="BN37" s="528"/>
      <c r="BO37" s="528"/>
    </row>
    <row r="38" spans="1:76" ht="20.25" customHeight="1">
      <c r="A38" s="547"/>
      <c r="B38" s="547"/>
      <c r="C38" s="547"/>
      <c r="D38" s="199"/>
      <c r="E38" s="550"/>
      <c r="F38" s="550"/>
      <c r="G38" s="550"/>
      <c r="H38" s="550"/>
      <c r="I38" s="550"/>
      <c r="J38" s="555"/>
      <c r="K38" s="555"/>
      <c r="L38" s="555"/>
      <c r="M38" s="555"/>
      <c r="N38" s="555"/>
      <c r="O38" s="555"/>
      <c r="P38" s="555"/>
      <c r="Q38" s="555"/>
      <c r="R38" s="555"/>
      <c r="S38" s="555"/>
      <c r="T38" s="555"/>
      <c r="U38" s="555"/>
      <c r="V38" s="550"/>
      <c r="W38" s="550"/>
      <c r="X38" s="199"/>
      <c r="Y38" s="417"/>
      <c r="Z38" s="233"/>
      <c r="AA38" s="233"/>
      <c r="AB38" s="233"/>
      <c r="AC38" s="233"/>
      <c r="AD38" s="233"/>
      <c r="AE38" s="233"/>
      <c r="AF38" s="333"/>
      <c r="AG38" s="333"/>
      <c r="AH38" s="333"/>
      <c r="AI38" s="333"/>
      <c r="AJ38" s="333"/>
      <c r="AK38" s="333"/>
      <c r="AL38" s="333"/>
      <c r="AM38" s="333"/>
      <c r="AN38" s="333"/>
      <c r="AO38" s="333"/>
      <c r="AP38" s="333"/>
      <c r="AQ38" s="333"/>
      <c r="AR38" s="233"/>
      <c r="AS38" s="233"/>
      <c r="AT38" s="199"/>
      <c r="BD38" s="528"/>
      <c r="BE38" s="528"/>
      <c r="BF38" s="528"/>
      <c r="BG38" s="528"/>
      <c r="BH38" s="528"/>
      <c r="BI38" s="528"/>
      <c r="BJ38" s="528"/>
      <c r="BK38" s="528"/>
      <c r="BL38" s="528"/>
      <c r="BM38" s="528"/>
      <c r="BN38" s="528"/>
      <c r="BO38" s="528"/>
    </row>
    <row r="39" spans="1:76" ht="20.25" customHeight="1">
      <c r="A39" s="1505"/>
      <c r="B39" s="1506"/>
      <c r="C39" s="1506"/>
      <c r="D39" s="199"/>
      <c r="E39" s="550" t="s">
        <v>2314</v>
      </c>
      <c r="F39" s="550"/>
      <c r="G39" s="550"/>
      <c r="H39" s="550"/>
      <c r="I39" s="558"/>
      <c r="J39" s="1514">
        <f>基本情報入力!$B$7</f>
        <v>0</v>
      </c>
      <c r="K39" s="1514"/>
      <c r="L39" s="1514"/>
      <c r="M39" s="1514"/>
      <c r="N39" s="559" t="s">
        <v>1912</v>
      </c>
      <c r="O39" s="1515">
        <f>基本情報入力!$C$7</f>
        <v>0</v>
      </c>
      <c r="P39" s="1515"/>
      <c r="Q39" s="1515"/>
      <c r="R39" s="560" t="s">
        <v>1913</v>
      </c>
      <c r="S39" s="1516">
        <f>基本情報入力!$D$7</f>
        <v>0</v>
      </c>
      <c r="T39" s="1516"/>
      <c r="U39" s="1516"/>
      <c r="V39" s="558"/>
      <c r="W39" s="550"/>
      <c r="X39" s="199"/>
      <c r="Y39" s="417"/>
      <c r="Z39" s="233"/>
      <c r="AA39" s="233" t="s">
        <v>2314</v>
      </c>
      <c r="AB39" s="233"/>
      <c r="AC39" s="233"/>
      <c r="AD39" s="233"/>
      <c r="AE39" s="565"/>
      <c r="AF39" s="1604">
        <f>基本情報入力!$B$7</f>
        <v>0</v>
      </c>
      <c r="AG39" s="1604"/>
      <c r="AH39" s="1604"/>
      <c r="AI39" s="1604"/>
      <c r="AJ39" s="566" t="s">
        <v>1912</v>
      </c>
      <c r="AK39" s="1605">
        <f>基本情報入力!$C$7</f>
        <v>0</v>
      </c>
      <c r="AL39" s="1605"/>
      <c r="AM39" s="1605"/>
      <c r="AN39" s="567" t="s">
        <v>1913</v>
      </c>
      <c r="AO39" s="1606">
        <f>基本情報入力!$D$7</f>
        <v>0</v>
      </c>
      <c r="AP39" s="1606"/>
      <c r="AQ39" s="1606"/>
      <c r="AR39" s="565"/>
      <c r="AS39" s="233"/>
      <c r="AT39" s="199"/>
    </row>
    <row r="40" spans="1:76" ht="20.25" customHeight="1">
      <c r="A40" s="1506"/>
      <c r="B40" s="1506"/>
      <c r="C40" s="1506"/>
      <c r="D40" s="199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199"/>
      <c r="Y40" s="417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199"/>
    </row>
    <row r="41" spans="1:76" ht="20.25" customHeight="1">
      <c r="A41" s="545"/>
      <c r="B41" s="545"/>
      <c r="C41" s="545"/>
      <c r="D41" s="199"/>
      <c r="E41" s="1518" t="s">
        <v>2581</v>
      </c>
      <c r="F41" s="1518"/>
      <c r="G41" s="1518"/>
      <c r="H41" s="1518"/>
      <c r="I41" s="1518"/>
      <c r="J41" s="1518"/>
      <c r="K41" s="1518" t="s">
        <v>2582</v>
      </c>
      <c r="L41" s="1518"/>
      <c r="M41" s="1518"/>
      <c r="N41" s="1518"/>
      <c r="O41" s="1518" t="s">
        <v>2583</v>
      </c>
      <c r="P41" s="1518"/>
      <c r="Q41" s="1518"/>
      <c r="R41" s="1519"/>
      <c r="S41" s="1520" t="s">
        <v>2584</v>
      </c>
      <c r="T41" s="1518"/>
      <c r="U41" s="1518"/>
      <c r="V41" s="1518"/>
      <c r="W41" s="550"/>
      <c r="X41" s="199"/>
      <c r="Y41" s="417"/>
      <c r="Z41" s="233"/>
      <c r="AA41" s="1598" t="s">
        <v>2581</v>
      </c>
      <c r="AB41" s="1598"/>
      <c r="AC41" s="1598"/>
      <c r="AD41" s="1598"/>
      <c r="AE41" s="1598"/>
      <c r="AF41" s="1598"/>
      <c r="AG41" s="1598" t="s">
        <v>2582</v>
      </c>
      <c r="AH41" s="1598"/>
      <c r="AI41" s="1598"/>
      <c r="AJ41" s="1598"/>
      <c r="AK41" s="1598" t="s">
        <v>2583</v>
      </c>
      <c r="AL41" s="1598"/>
      <c r="AM41" s="1598"/>
      <c r="AN41" s="1599"/>
      <c r="AO41" s="1600" t="s">
        <v>2584</v>
      </c>
      <c r="AP41" s="1598"/>
      <c r="AQ41" s="1598"/>
      <c r="AR41" s="1598"/>
      <c r="AS41" s="233"/>
      <c r="AT41" s="199"/>
    </row>
    <row r="42" spans="1:76" ht="20.25" customHeight="1">
      <c r="A42" s="546"/>
      <c r="B42" s="546"/>
      <c r="C42" s="546"/>
      <c r="D42" s="199"/>
      <c r="E42" s="1518" t="s">
        <v>2585</v>
      </c>
      <c r="F42" s="1518"/>
      <c r="G42" s="1518"/>
      <c r="H42" s="1518"/>
      <c r="I42" s="1518"/>
      <c r="J42" s="1518"/>
      <c r="K42" s="1518"/>
      <c r="L42" s="1518"/>
      <c r="M42" s="1518"/>
      <c r="N42" s="1518"/>
      <c r="O42" s="1518"/>
      <c r="P42" s="1518"/>
      <c r="Q42" s="1518"/>
      <c r="R42" s="1519"/>
      <c r="S42" s="1520"/>
      <c r="T42" s="1518"/>
      <c r="U42" s="1518"/>
      <c r="V42" s="1518"/>
      <c r="W42" s="550"/>
      <c r="X42" s="199"/>
      <c r="Y42" s="417"/>
      <c r="Z42" s="233"/>
      <c r="AA42" s="1598" t="s">
        <v>2585</v>
      </c>
      <c r="AB42" s="1598"/>
      <c r="AC42" s="1598"/>
      <c r="AD42" s="1598"/>
      <c r="AE42" s="1598"/>
      <c r="AF42" s="1598"/>
      <c r="AG42" s="1598">
        <f>BD35</f>
        <v>0</v>
      </c>
      <c r="AH42" s="1598"/>
      <c r="AI42" s="1598"/>
      <c r="AJ42" s="1598"/>
      <c r="AK42" s="1598">
        <f>BG35</f>
        <v>0</v>
      </c>
      <c r="AL42" s="1598"/>
      <c r="AM42" s="1598"/>
      <c r="AN42" s="1599"/>
      <c r="AO42" s="1600">
        <f>SUM(AG42:AN42)</f>
        <v>0</v>
      </c>
      <c r="AP42" s="1598"/>
      <c r="AQ42" s="1598"/>
      <c r="AR42" s="1598"/>
      <c r="AS42" s="233"/>
      <c r="AT42" s="199"/>
    </row>
    <row r="43" spans="1:76" ht="20.25" customHeight="1">
      <c r="A43" s="546"/>
      <c r="B43" s="546"/>
      <c r="C43" s="546"/>
      <c r="D43" s="199"/>
      <c r="E43" s="1518" t="s">
        <v>2586</v>
      </c>
      <c r="F43" s="1518"/>
      <c r="G43" s="1518"/>
      <c r="H43" s="1518"/>
      <c r="I43" s="1518"/>
      <c r="J43" s="1518"/>
      <c r="K43" s="1518"/>
      <c r="L43" s="1518"/>
      <c r="M43" s="1518"/>
      <c r="N43" s="1518"/>
      <c r="O43" s="1518"/>
      <c r="P43" s="1518"/>
      <c r="Q43" s="1518"/>
      <c r="R43" s="1519"/>
      <c r="S43" s="1520"/>
      <c r="T43" s="1518"/>
      <c r="U43" s="1518"/>
      <c r="V43" s="1518"/>
      <c r="W43" s="550"/>
      <c r="X43" s="199"/>
      <c r="Y43" s="417"/>
      <c r="Z43" s="233"/>
      <c r="AA43" s="1598" t="s">
        <v>2586</v>
      </c>
      <c r="AB43" s="1598"/>
      <c r="AC43" s="1598"/>
      <c r="AD43" s="1598"/>
      <c r="AE43" s="1598"/>
      <c r="AF43" s="1598"/>
      <c r="AG43" s="1598">
        <f>BE35</f>
        <v>0</v>
      </c>
      <c r="AH43" s="1598"/>
      <c r="AI43" s="1598"/>
      <c r="AJ43" s="1598"/>
      <c r="AK43" s="1598">
        <f>BH35</f>
        <v>0</v>
      </c>
      <c r="AL43" s="1598"/>
      <c r="AM43" s="1598"/>
      <c r="AN43" s="1599"/>
      <c r="AO43" s="1600">
        <f>SUM(AG43:AN43)</f>
        <v>0</v>
      </c>
      <c r="AP43" s="1598"/>
      <c r="AQ43" s="1598"/>
      <c r="AR43" s="1598"/>
      <c r="AS43" s="233"/>
      <c r="AT43" s="199"/>
    </row>
    <row r="44" spans="1:76" ht="20.25" customHeight="1" thickBot="1">
      <c r="A44" s="546"/>
      <c r="B44" s="546"/>
      <c r="C44" s="546"/>
      <c r="D44" s="199"/>
      <c r="E44" s="1521" t="s">
        <v>2587</v>
      </c>
      <c r="F44" s="1521"/>
      <c r="G44" s="1521"/>
      <c r="H44" s="1521"/>
      <c r="I44" s="1521"/>
      <c r="J44" s="1521"/>
      <c r="K44" s="1521"/>
      <c r="L44" s="1521"/>
      <c r="M44" s="1521"/>
      <c r="N44" s="1521"/>
      <c r="O44" s="1521"/>
      <c r="P44" s="1521"/>
      <c r="Q44" s="1521"/>
      <c r="R44" s="1482"/>
      <c r="S44" s="1522"/>
      <c r="T44" s="1521"/>
      <c r="U44" s="1521"/>
      <c r="V44" s="1521"/>
      <c r="W44" s="550"/>
      <c r="X44" s="199"/>
      <c r="Y44" s="417"/>
      <c r="Z44" s="233"/>
      <c r="AA44" s="1592" t="s">
        <v>2587</v>
      </c>
      <c r="AB44" s="1592"/>
      <c r="AC44" s="1592"/>
      <c r="AD44" s="1592"/>
      <c r="AE44" s="1592"/>
      <c r="AF44" s="1592"/>
      <c r="AG44" s="1592">
        <f>BF35</f>
        <v>0</v>
      </c>
      <c r="AH44" s="1592"/>
      <c r="AI44" s="1592"/>
      <c r="AJ44" s="1592"/>
      <c r="AK44" s="1592">
        <f>BI35</f>
        <v>0</v>
      </c>
      <c r="AL44" s="1592"/>
      <c r="AM44" s="1592"/>
      <c r="AN44" s="1593"/>
      <c r="AO44" s="1594">
        <f>SUM(AG44:AN44)</f>
        <v>0</v>
      </c>
      <c r="AP44" s="1592"/>
      <c r="AQ44" s="1592"/>
      <c r="AR44" s="1592"/>
      <c r="AS44" s="233"/>
      <c r="AT44" s="199"/>
      <c r="BD44" s="214"/>
      <c r="BE44" s="214"/>
      <c r="BF44" s="214"/>
      <c r="BG44" s="214"/>
      <c r="BH44" s="214"/>
      <c r="BI44" s="214"/>
    </row>
    <row r="45" spans="1:76" ht="20.25" customHeight="1">
      <c r="A45" s="547"/>
      <c r="B45" s="548"/>
      <c r="C45" s="548"/>
      <c r="D45" s="199"/>
      <c r="E45" s="1526" t="s">
        <v>2584</v>
      </c>
      <c r="F45" s="1526"/>
      <c r="G45" s="1526"/>
      <c r="H45" s="1526"/>
      <c r="I45" s="1526"/>
      <c r="J45" s="1526"/>
      <c r="K45" s="1526"/>
      <c r="L45" s="1526"/>
      <c r="M45" s="1526"/>
      <c r="N45" s="1526"/>
      <c r="O45" s="1526"/>
      <c r="P45" s="1526"/>
      <c r="Q45" s="1526"/>
      <c r="R45" s="1527"/>
      <c r="S45" s="1528"/>
      <c r="T45" s="1526"/>
      <c r="U45" s="1526"/>
      <c r="V45" s="1526"/>
      <c r="W45" s="550"/>
      <c r="X45" s="199"/>
      <c r="Y45" s="417"/>
      <c r="Z45" s="233"/>
      <c r="AA45" s="1595" t="s">
        <v>2584</v>
      </c>
      <c r="AB45" s="1595"/>
      <c r="AC45" s="1595"/>
      <c r="AD45" s="1595"/>
      <c r="AE45" s="1595"/>
      <c r="AF45" s="1595"/>
      <c r="AG45" s="1595">
        <f>SUM(AG42:AJ44)</f>
        <v>0</v>
      </c>
      <c r="AH45" s="1595"/>
      <c r="AI45" s="1595"/>
      <c r="AJ45" s="1595"/>
      <c r="AK45" s="1595">
        <f>SUM(AK42:AN44)</f>
        <v>0</v>
      </c>
      <c r="AL45" s="1595"/>
      <c r="AM45" s="1595"/>
      <c r="AN45" s="1596"/>
      <c r="AO45" s="1597">
        <f>SUM(AO42:AR44)</f>
        <v>0</v>
      </c>
      <c r="AP45" s="1595"/>
      <c r="AQ45" s="1595"/>
      <c r="AR45" s="1595"/>
      <c r="AS45" s="233"/>
      <c r="AT45" s="199"/>
      <c r="BD45" s="214"/>
      <c r="BE45" s="214"/>
      <c r="BF45" s="214"/>
      <c r="BG45" s="214"/>
      <c r="BH45" s="214"/>
      <c r="BI45" s="214"/>
    </row>
    <row r="46" spans="1:76" ht="20.25" customHeight="1">
      <c r="A46" s="549"/>
      <c r="B46" s="547"/>
      <c r="C46" s="547"/>
      <c r="D46" s="199"/>
      <c r="E46" s="550"/>
      <c r="F46" s="550"/>
      <c r="G46" s="550"/>
      <c r="H46" s="550"/>
      <c r="I46" s="550"/>
      <c r="J46" s="1482"/>
      <c r="K46" s="1483"/>
      <c r="L46" s="1483"/>
      <c r="M46" s="1483"/>
      <c r="N46" s="1483"/>
      <c r="O46" s="1483"/>
      <c r="P46" s="1483"/>
      <c r="Q46" s="1483"/>
      <c r="R46" s="1483"/>
      <c r="S46" s="1483"/>
      <c r="T46" s="1483"/>
      <c r="U46" s="1483"/>
      <c r="V46" s="1484"/>
      <c r="W46" s="550"/>
      <c r="X46" s="199"/>
      <c r="Y46" s="417"/>
      <c r="Z46" s="233"/>
      <c r="AA46" s="233"/>
      <c r="AB46" s="233"/>
      <c r="AC46" s="233"/>
      <c r="AD46" s="233"/>
      <c r="AE46" s="233"/>
      <c r="AF46" s="1476"/>
      <c r="AG46" s="1477"/>
      <c r="AH46" s="1477"/>
      <c r="AI46" s="1477"/>
      <c r="AJ46" s="1477"/>
      <c r="AK46" s="1477"/>
      <c r="AL46" s="1477"/>
      <c r="AM46" s="1477"/>
      <c r="AN46" s="1477"/>
      <c r="AO46" s="1477"/>
      <c r="AP46" s="1477"/>
      <c r="AQ46" s="1477"/>
      <c r="AR46" s="1478"/>
      <c r="AS46" s="233"/>
      <c r="AT46" s="199"/>
      <c r="BD46" s="214"/>
      <c r="BE46" s="214"/>
      <c r="BF46" s="214"/>
      <c r="BG46" s="214"/>
      <c r="BH46" s="214"/>
      <c r="BI46" s="214"/>
    </row>
    <row r="47" spans="1:76" ht="20.25" customHeight="1">
      <c r="A47" s="1532"/>
      <c r="B47" s="1532"/>
      <c r="C47" s="1532"/>
      <c r="D47" s="199"/>
      <c r="E47" s="550" t="s">
        <v>2588</v>
      </c>
      <c r="F47" s="550"/>
      <c r="G47" s="550"/>
      <c r="H47" s="550"/>
      <c r="I47" s="550"/>
      <c r="J47" s="1485"/>
      <c r="K47" s="1486"/>
      <c r="L47" s="1486"/>
      <c r="M47" s="1486"/>
      <c r="N47" s="1486"/>
      <c r="O47" s="1486"/>
      <c r="P47" s="1486"/>
      <c r="Q47" s="1486"/>
      <c r="R47" s="1486"/>
      <c r="S47" s="1486"/>
      <c r="T47" s="1486"/>
      <c r="U47" s="1486"/>
      <c r="V47" s="1487"/>
      <c r="W47" s="550"/>
      <c r="X47" s="199"/>
      <c r="Y47" s="417"/>
      <c r="Z47" s="233"/>
      <c r="AA47" s="233" t="s">
        <v>2588</v>
      </c>
      <c r="AB47" s="233"/>
      <c r="AC47" s="233"/>
      <c r="AD47" s="233"/>
      <c r="AE47" s="233"/>
      <c r="AF47" s="1479"/>
      <c r="AG47" s="1480"/>
      <c r="AH47" s="1480"/>
      <c r="AI47" s="1480"/>
      <c r="AJ47" s="1480"/>
      <c r="AK47" s="1480"/>
      <c r="AL47" s="1480"/>
      <c r="AM47" s="1480"/>
      <c r="AN47" s="1480"/>
      <c r="AO47" s="1480"/>
      <c r="AP47" s="1480"/>
      <c r="AQ47" s="1480"/>
      <c r="AR47" s="1481"/>
      <c r="AS47" s="233"/>
      <c r="AT47" s="199"/>
      <c r="BD47" s="214"/>
      <c r="BE47" s="214"/>
      <c r="BF47" s="214"/>
      <c r="BG47" s="214"/>
      <c r="BH47" s="214"/>
      <c r="BI47" s="214"/>
    </row>
    <row r="48" spans="1:76" ht="20.25" customHeight="1">
      <c r="A48" s="1532"/>
      <c r="B48" s="1532"/>
      <c r="C48" s="1532"/>
      <c r="D48" s="199"/>
      <c r="E48" s="550"/>
      <c r="F48" s="550"/>
      <c r="G48" s="550"/>
      <c r="H48" s="550"/>
      <c r="I48" s="550"/>
      <c r="J48" s="1535" t="s">
        <v>2804</v>
      </c>
      <c r="K48" s="1483"/>
      <c r="L48" s="1483"/>
      <c r="M48" s="550"/>
      <c r="N48" s="550"/>
      <c r="O48" s="550"/>
      <c r="P48" s="550"/>
      <c r="Q48" s="550"/>
      <c r="R48" s="550"/>
      <c r="S48" s="550"/>
      <c r="T48" s="550"/>
      <c r="U48" s="550"/>
      <c r="V48" s="550"/>
      <c r="W48" s="550"/>
      <c r="X48" s="199"/>
      <c r="Y48" s="417"/>
      <c r="Z48" s="233"/>
      <c r="AA48" s="233"/>
      <c r="AB48" s="233"/>
      <c r="AC48" s="233"/>
      <c r="AD48" s="233"/>
      <c r="AE48" s="233"/>
      <c r="AF48" s="1538" t="s">
        <v>2804</v>
      </c>
      <c r="AG48" s="1586"/>
      <c r="AH48" s="1586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199"/>
      <c r="BD48" s="214"/>
      <c r="BE48" s="214"/>
      <c r="BF48" s="214"/>
      <c r="BG48" s="214"/>
      <c r="BH48" s="214"/>
      <c r="BI48" s="214"/>
    </row>
    <row r="49" spans="1:61" ht="20.25" customHeight="1">
      <c r="A49" s="548"/>
      <c r="B49" s="547"/>
      <c r="C49" s="547"/>
      <c r="D49" s="199"/>
      <c r="E49" s="1536" t="s">
        <v>3007</v>
      </c>
      <c r="F49" s="1536"/>
      <c r="G49" s="1536"/>
      <c r="H49" s="1536"/>
      <c r="I49" s="1536"/>
      <c r="J49" s="1536"/>
      <c r="K49" s="1537"/>
      <c r="L49" s="1537"/>
      <c r="M49" s="1537"/>
      <c r="N49" s="1545"/>
      <c r="O49" s="1546"/>
      <c r="P49" s="1546"/>
      <c r="Q49" s="1546"/>
      <c r="R49" s="1546"/>
      <c r="S49" s="1546"/>
      <c r="T49" s="1547"/>
      <c r="U49" s="550"/>
      <c r="V49" s="550"/>
      <c r="W49" s="550"/>
      <c r="X49" s="199"/>
      <c r="Y49" s="417"/>
      <c r="Z49" s="233"/>
      <c r="AA49" s="1587" t="s">
        <v>3007</v>
      </c>
      <c r="AB49" s="1587"/>
      <c r="AC49" s="1587"/>
      <c r="AD49" s="1587"/>
      <c r="AE49" s="1587"/>
      <c r="AF49" s="1587"/>
      <c r="AG49" s="1588"/>
      <c r="AH49" s="1588"/>
      <c r="AI49" s="1588"/>
      <c r="AJ49" s="1539"/>
      <c r="AK49" s="1540"/>
      <c r="AL49" s="1540"/>
      <c r="AM49" s="1540"/>
      <c r="AN49" s="1540"/>
      <c r="AO49" s="1540"/>
      <c r="AP49" s="1541"/>
      <c r="AQ49" s="233"/>
      <c r="AR49" s="233"/>
      <c r="AS49" s="233"/>
      <c r="AT49" s="199"/>
      <c r="BD49" s="214"/>
      <c r="BE49" s="214"/>
      <c r="BF49" s="214"/>
      <c r="BG49" s="214"/>
      <c r="BH49" s="214"/>
      <c r="BI49" s="214"/>
    </row>
    <row r="50" spans="1:61" ht="20.25" customHeight="1">
      <c r="A50" s="544"/>
      <c r="B50" s="544"/>
      <c r="C50" s="544"/>
      <c r="D50" s="199"/>
      <c r="E50" s="1536"/>
      <c r="F50" s="1536"/>
      <c r="G50" s="1536"/>
      <c r="H50" s="1536"/>
      <c r="I50" s="1536"/>
      <c r="J50" s="1536"/>
      <c r="K50" s="1536"/>
      <c r="L50" s="1536"/>
      <c r="M50" s="1536"/>
      <c r="N50" s="1548"/>
      <c r="O50" s="1549"/>
      <c r="P50" s="1549"/>
      <c r="Q50" s="1549"/>
      <c r="R50" s="1549"/>
      <c r="S50" s="1549"/>
      <c r="T50" s="1550"/>
      <c r="U50" s="550"/>
      <c r="V50" s="550"/>
      <c r="W50" s="550"/>
      <c r="X50" s="199"/>
      <c r="Y50" s="417"/>
      <c r="Z50" s="233"/>
      <c r="AA50" s="1587"/>
      <c r="AB50" s="1587"/>
      <c r="AC50" s="1587"/>
      <c r="AD50" s="1587"/>
      <c r="AE50" s="1587"/>
      <c r="AF50" s="1587"/>
      <c r="AG50" s="1587"/>
      <c r="AH50" s="1587"/>
      <c r="AI50" s="1587"/>
      <c r="AJ50" s="1589"/>
      <c r="AK50" s="1590"/>
      <c r="AL50" s="1590"/>
      <c r="AM50" s="1590"/>
      <c r="AN50" s="1590"/>
      <c r="AO50" s="1590"/>
      <c r="AP50" s="1591"/>
      <c r="AQ50" s="233"/>
      <c r="AR50" s="233"/>
      <c r="AS50" s="233"/>
      <c r="AT50" s="199"/>
      <c r="BD50" s="214"/>
      <c r="BE50" s="214"/>
      <c r="BF50" s="214"/>
      <c r="BG50" s="214"/>
      <c r="BH50" s="214"/>
      <c r="BI50" s="214"/>
    </row>
    <row r="51" spans="1:61" ht="20.25" customHeight="1">
      <c r="A51" s="544"/>
      <c r="B51" s="544"/>
      <c r="C51" s="544"/>
      <c r="E51" s="550"/>
      <c r="F51" s="550"/>
      <c r="G51" s="550"/>
      <c r="H51" s="550"/>
      <c r="I51" s="550"/>
      <c r="J51" s="550"/>
      <c r="K51" s="550"/>
      <c r="L51" s="550"/>
      <c r="M51" s="550"/>
      <c r="N51" s="1552" t="s">
        <v>3008</v>
      </c>
      <c r="O51" s="1552"/>
      <c r="P51" s="1552"/>
      <c r="Q51" s="1552"/>
      <c r="R51" s="1552"/>
      <c r="S51" s="1552"/>
      <c r="T51" s="1552"/>
      <c r="U51" s="550"/>
      <c r="V51" s="550"/>
      <c r="W51" s="550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1585" t="s">
        <v>3008</v>
      </c>
      <c r="AK51" s="1585"/>
      <c r="AL51" s="1585"/>
      <c r="AM51" s="1585"/>
      <c r="AN51" s="1585"/>
      <c r="AO51" s="1585"/>
      <c r="AP51" s="1585"/>
      <c r="AQ51" s="233"/>
      <c r="AR51" s="233"/>
      <c r="AS51" s="233"/>
      <c r="AT51" s="199"/>
      <c r="BD51" s="214"/>
      <c r="BE51" s="214"/>
      <c r="BF51" s="214"/>
      <c r="BG51" s="214"/>
      <c r="BH51" s="214"/>
      <c r="BI51" s="214"/>
    </row>
    <row r="52" spans="1:61" ht="20.25" customHeight="1">
      <c r="A52" s="544"/>
      <c r="B52" s="544"/>
      <c r="C52" s="544"/>
      <c r="N52" s="214" t="s">
        <v>3009</v>
      </c>
    </row>
    <row r="53" spans="1:61" ht="15.75" customHeight="1">
      <c r="A53" s="544"/>
      <c r="B53" s="544"/>
      <c r="C53" s="544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</row>
    <row r="54" spans="1:61" ht="15.75" customHeight="1">
      <c r="A54" s="544"/>
      <c r="B54" s="544"/>
      <c r="C54" s="544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</row>
    <row r="55" spans="1:61" ht="15.75" customHeight="1">
      <c r="A55" s="544"/>
      <c r="B55" s="544"/>
      <c r="C55" s="544"/>
      <c r="D55" s="199"/>
      <c r="E55" s="199"/>
      <c r="F55" s="199"/>
      <c r="G55" s="1070" t="s">
        <v>5</v>
      </c>
      <c r="H55" s="1070"/>
      <c r="I55" s="1070"/>
      <c r="J55" s="1070"/>
      <c r="K55" s="1070"/>
      <c r="L55" s="1070"/>
      <c r="M55" s="1061">
        <f>基本情報入力!$B$3</f>
        <v>0</v>
      </c>
      <c r="N55" s="1062"/>
      <c r="O55" s="1062"/>
      <c r="P55" s="1221" t="s">
        <v>6</v>
      </c>
      <c r="Q55" s="1062">
        <f>基本情報入力!$D$3</f>
        <v>0</v>
      </c>
      <c r="R55" s="1062"/>
      <c r="S55" s="1065"/>
      <c r="T55" s="199"/>
      <c r="U55" s="199"/>
      <c r="V55" s="1082" t="s">
        <v>1907</v>
      </c>
      <c r="W55" s="1082"/>
      <c r="X55" s="1082"/>
      <c r="Y55" s="1082"/>
      <c r="Z55" s="1530" t="str">
        <f>基本情報入力!$B$5</f>
        <v/>
      </c>
      <c r="AA55" s="1221"/>
      <c r="AB55" s="1221"/>
      <c r="AC55" s="1221"/>
      <c r="AD55" s="1221"/>
      <c r="AE55" s="1221"/>
      <c r="AF55" s="1221"/>
      <c r="AG55" s="1221"/>
      <c r="AH55" s="1221"/>
      <c r="AI55" s="1221"/>
      <c r="AJ55" s="1221"/>
      <c r="AK55" s="1221"/>
      <c r="AL55" s="1221"/>
      <c r="AM55" s="1221"/>
      <c r="AN55" s="1221"/>
      <c r="AO55" s="1221"/>
      <c r="AP55" s="1221"/>
      <c r="AQ55" s="1221"/>
      <c r="AR55" s="1533"/>
      <c r="AS55" s="199"/>
      <c r="AT55" s="199"/>
    </row>
    <row r="56" spans="1:61" ht="15.75" customHeight="1">
      <c r="A56" s="544"/>
      <c r="B56" s="544"/>
      <c r="C56" s="544"/>
      <c r="D56" s="199"/>
      <c r="E56" s="199"/>
      <c r="F56" s="199"/>
      <c r="G56" s="1070"/>
      <c r="H56" s="1070"/>
      <c r="I56" s="1070"/>
      <c r="J56" s="1070"/>
      <c r="K56" s="1070"/>
      <c r="L56" s="1070"/>
      <c r="M56" s="1063"/>
      <c r="N56" s="1064"/>
      <c r="O56" s="1064"/>
      <c r="P56" s="1373"/>
      <c r="Q56" s="1064"/>
      <c r="R56" s="1064"/>
      <c r="S56" s="1066"/>
      <c r="T56" s="199"/>
      <c r="U56" s="199"/>
      <c r="V56" s="1082"/>
      <c r="W56" s="1082"/>
      <c r="X56" s="1082"/>
      <c r="Y56" s="1082"/>
      <c r="Z56" s="1372"/>
      <c r="AA56" s="1373"/>
      <c r="AB56" s="1373"/>
      <c r="AC56" s="1373"/>
      <c r="AD56" s="1373"/>
      <c r="AE56" s="1373"/>
      <c r="AF56" s="1373"/>
      <c r="AG56" s="1373"/>
      <c r="AH56" s="1373"/>
      <c r="AI56" s="1373"/>
      <c r="AJ56" s="1373"/>
      <c r="AK56" s="1373"/>
      <c r="AL56" s="1373"/>
      <c r="AM56" s="1373"/>
      <c r="AN56" s="1373"/>
      <c r="AO56" s="1373"/>
      <c r="AP56" s="1373"/>
      <c r="AQ56" s="1373"/>
      <c r="AR56" s="1534"/>
      <c r="AS56" s="199"/>
      <c r="AT56" s="199"/>
    </row>
    <row r="57" spans="1:61" ht="15.75" customHeight="1">
      <c r="A57" s="544"/>
      <c r="B57" s="544"/>
      <c r="C57" s="544"/>
      <c r="D57" s="199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</row>
    <row r="58" spans="1:61" ht="15.75" customHeight="1">
      <c r="D58" s="199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</row>
    <row r="59" spans="1:61" ht="15.75" customHeight="1"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</row>
    <row r="60" spans="1:61" ht="15.75" customHeight="1">
      <c r="D60" s="199"/>
      <c r="E60" s="199"/>
      <c r="F60" s="199"/>
      <c r="G60" s="199"/>
      <c r="H60" s="199"/>
      <c r="I60" s="199"/>
      <c r="J60" s="199"/>
      <c r="K60" s="199"/>
      <c r="L60" s="199"/>
      <c r="M60" s="199" t="s">
        <v>2589</v>
      </c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</row>
    <row r="61" spans="1:61" ht="15.75" customHeight="1">
      <c r="D61" s="199"/>
      <c r="E61" s="199"/>
      <c r="F61" s="199"/>
      <c r="G61" s="199"/>
      <c r="H61" s="199"/>
      <c r="I61" s="199"/>
      <c r="J61" s="199"/>
      <c r="K61" s="199"/>
      <c r="L61" s="199"/>
      <c r="M61" s="199" t="s">
        <v>3006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</row>
    <row r="62" spans="1:61" ht="15.75" customHeight="1"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</row>
    <row r="63" spans="1:61">
      <c r="D63" s="199"/>
      <c r="E63" s="1558" t="s">
        <v>3021</v>
      </c>
      <c r="F63" s="1558"/>
      <c r="G63" s="1558" t="s">
        <v>2326</v>
      </c>
      <c r="H63" s="1558"/>
      <c r="I63" s="1558"/>
      <c r="J63" s="1558"/>
      <c r="K63" s="1558"/>
      <c r="L63" s="1558"/>
      <c r="M63" s="1558"/>
      <c r="N63" s="1558"/>
      <c r="O63" s="1569" t="s">
        <v>2590</v>
      </c>
      <c r="P63" s="1558" t="s">
        <v>2591</v>
      </c>
      <c r="Q63" s="1558"/>
      <c r="R63" s="1558"/>
      <c r="S63" s="1558"/>
      <c r="T63" s="1558"/>
      <c r="U63" s="1558"/>
      <c r="V63" s="1558"/>
      <c r="W63" s="1558"/>
      <c r="X63" s="1558"/>
      <c r="Y63" s="1558"/>
      <c r="Z63" s="1558" t="s">
        <v>2592</v>
      </c>
      <c r="AA63" s="1558"/>
      <c r="AB63" s="1558"/>
      <c r="AC63" s="1558"/>
      <c r="AD63" s="1558"/>
      <c r="AE63" s="1558"/>
      <c r="AF63" s="1558" t="s">
        <v>21</v>
      </c>
      <c r="AG63" s="1558"/>
      <c r="AH63" s="1553" t="s">
        <v>2593</v>
      </c>
      <c r="AI63" s="1554"/>
      <c r="AJ63" s="1557" t="s">
        <v>2594</v>
      </c>
      <c r="AK63" s="1558"/>
      <c r="AL63" s="1558"/>
      <c r="AM63" s="1558" t="s">
        <v>2595</v>
      </c>
      <c r="AN63" s="1558"/>
      <c r="AO63" s="1558"/>
      <c r="AP63" s="1558"/>
      <c r="AQ63" s="1558"/>
      <c r="AR63" s="1558"/>
      <c r="AS63" s="1558"/>
      <c r="AT63" s="199"/>
    </row>
    <row r="64" spans="1:61">
      <c r="D64" s="199"/>
      <c r="E64" s="1558"/>
      <c r="F64" s="1558"/>
      <c r="G64" s="1558"/>
      <c r="H64" s="1558"/>
      <c r="I64" s="1558"/>
      <c r="J64" s="1558"/>
      <c r="K64" s="1558"/>
      <c r="L64" s="1558"/>
      <c r="M64" s="1558"/>
      <c r="N64" s="1558"/>
      <c r="O64" s="1569"/>
      <c r="P64" s="1558"/>
      <c r="Q64" s="1558"/>
      <c r="R64" s="1558"/>
      <c r="S64" s="1558"/>
      <c r="T64" s="1558"/>
      <c r="U64" s="1558"/>
      <c r="V64" s="1558"/>
      <c r="W64" s="1558"/>
      <c r="X64" s="1558"/>
      <c r="Y64" s="1558"/>
      <c r="Z64" s="1558"/>
      <c r="AA64" s="1558"/>
      <c r="AB64" s="1558"/>
      <c r="AC64" s="1558"/>
      <c r="AD64" s="1558"/>
      <c r="AE64" s="1558"/>
      <c r="AF64" s="1558"/>
      <c r="AG64" s="1558"/>
      <c r="AH64" s="1555"/>
      <c r="AI64" s="1556"/>
      <c r="AJ64" s="1558"/>
      <c r="AK64" s="1558"/>
      <c r="AL64" s="1558"/>
      <c r="AM64" s="1558"/>
      <c r="AN64" s="1558"/>
      <c r="AO64" s="1558"/>
      <c r="AP64" s="1558"/>
      <c r="AQ64" s="1558"/>
      <c r="AR64" s="1558"/>
      <c r="AS64" s="1558"/>
      <c r="AT64" s="199"/>
    </row>
    <row r="65" spans="1:61">
      <c r="D65" s="199"/>
      <c r="E65" s="1559" t="s">
        <v>1893</v>
      </c>
      <c r="F65" s="1559"/>
      <c r="G65" s="1561" t="s">
        <v>2596</v>
      </c>
      <c r="H65" s="1561"/>
      <c r="I65" s="1561"/>
      <c r="J65" s="1561"/>
      <c r="K65" s="1561"/>
      <c r="L65" s="1561"/>
      <c r="M65" s="1561"/>
      <c r="N65" s="1561"/>
      <c r="O65" s="1563" t="s">
        <v>2784</v>
      </c>
      <c r="P65" s="1561" t="s">
        <v>2597</v>
      </c>
      <c r="Q65" s="1561"/>
      <c r="R65" s="1561"/>
      <c r="S65" s="1561"/>
      <c r="T65" s="1561"/>
      <c r="U65" s="1561"/>
      <c r="V65" s="1561"/>
      <c r="W65" s="1561"/>
      <c r="X65" s="1561"/>
      <c r="Y65" s="1561"/>
      <c r="Z65" s="1565" t="s">
        <v>2598</v>
      </c>
      <c r="AA65" s="1565"/>
      <c r="AB65" s="1565"/>
      <c r="AC65" s="1565"/>
      <c r="AD65" s="1565"/>
      <c r="AE65" s="1565"/>
      <c r="AF65" s="1561">
        <v>1</v>
      </c>
      <c r="AG65" s="1561"/>
      <c r="AH65" s="1567" t="s">
        <v>1985</v>
      </c>
      <c r="AI65" s="1567"/>
      <c r="AJ65" s="1567" t="s">
        <v>2785</v>
      </c>
      <c r="AK65" s="1561"/>
      <c r="AL65" s="1561"/>
      <c r="AM65" s="1570" t="s">
        <v>2603</v>
      </c>
      <c r="AN65" s="1571"/>
      <c r="AO65" s="1571"/>
      <c r="AP65" s="1571"/>
      <c r="AQ65" s="1571"/>
      <c r="AR65" s="1571"/>
      <c r="AS65" s="1572"/>
      <c r="AT65" s="199"/>
    </row>
    <row r="66" spans="1:61">
      <c r="A66" s="539" t="s">
        <v>2599</v>
      </c>
      <c r="B66" s="539" t="s">
        <v>2600</v>
      </c>
      <c r="C66" s="333"/>
      <c r="D66" s="199"/>
      <c r="E66" s="1560"/>
      <c r="F66" s="1560"/>
      <c r="G66" s="1562"/>
      <c r="H66" s="1562"/>
      <c r="I66" s="1562"/>
      <c r="J66" s="1562"/>
      <c r="K66" s="1562"/>
      <c r="L66" s="1562"/>
      <c r="M66" s="1562"/>
      <c r="N66" s="1562"/>
      <c r="O66" s="1564"/>
      <c r="P66" s="1562"/>
      <c r="Q66" s="1562"/>
      <c r="R66" s="1562"/>
      <c r="S66" s="1562"/>
      <c r="T66" s="1562"/>
      <c r="U66" s="1562"/>
      <c r="V66" s="1562"/>
      <c r="W66" s="1562"/>
      <c r="X66" s="1562"/>
      <c r="Y66" s="1562"/>
      <c r="Z66" s="1566"/>
      <c r="AA66" s="1566"/>
      <c r="AB66" s="1566"/>
      <c r="AC66" s="1566"/>
      <c r="AD66" s="1566"/>
      <c r="AE66" s="1566"/>
      <c r="AF66" s="1562"/>
      <c r="AG66" s="1562"/>
      <c r="AH66" s="1568"/>
      <c r="AI66" s="1568"/>
      <c r="AJ66" s="1562"/>
      <c r="AK66" s="1562"/>
      <c r="AL66" s="1562"/>
      <c r="AM66" s="1573"/>
      <c r="AN66" s="1574"/>
      <c r="AO66" s="1574"/>
      <c r="AP66" s="1574"/>
      <c r="AQ66" s="1574"/>
      <c r="AR66" s="1574"/>
      <c r="AS66" s="1575"/>
      <c r="AT66" s="199"/>
    </row>
    <row r="67" spans="1:61" ht="36" customHeight="1">
      <c r="A67" s="540"/>
      <c r="B67" s="541"/>
      <c r="C67" s="525"/>
      <c r="D67" s="522"/>
      <c r="E67" s="1052">
        <v>1</v>
      </c>
      <c r="F67" s="1576"/>
      <c r="G67" s="1577" t="str">
        <f>IF(A67="","",VLOOKUP(A67,生徒情報入力!$A$9:$AD$158,5))</f>
        <v/>
      </c>
      <c r="H67" s="1578"/>
      <c r="I67" s="1578"/>
      <c r="J67" s="1578"/>
      <c r="K67" s="1578"/>
      <c r="L67" s="1578"/>
      <c r="M67" s="1578"/>
      <c r="N67" s="1576"/>
      <c r="O67" s="451" t="str">
        <f>IF(A67="","",VLOOKUP(A67,生徒情報入力!$A$9:$AD$158,6))</f>
        <v/>
      </c>
      <c r="P67" s="1577" t="str">
        <f>IF(A67="","",VLOOKUP(A67,生徒情報入力!$A$9:$AD$158,22))</f>
        <v/>
      </c>
      <c r="Q67" s="1578"/>
      <c r="R67" s="1578"/>
      <c r="S67" s="1578"/>
      <c r="T67" s="1578"/>
      <c r="U67" s="1578"/>
      <c r="V67" s="1578"/>
      <c r="W67" s="1578"/>
      <c r="X67" s="1578"/>
      <c r="Y67" s="1576"/>
      <c r="Z67" s="1577" t="str">
        <f>IF(A67="","",VLOOKUP(A67,生徒情報入力!$A$9:$AD$158,23)&amp;"-"&amp;VLOOKUP(A67,生徒情報入力!$A$9:$AD$158,25)&amp;"-"&amp;VLOOKUP(A67,生徒情報入力!$A$9:$AD$158,27))</f>
        <v/>
      </c>
      <c r="AA67" s="1578"/>
      <c r="AB67" s="1578"/>
      <c r="AC67" s="1578"/>
      <c r="AD67" s="1578"/>
      <c r="AE67" s="1576"/>
      <c r="AF67" s="1577" t="str">
        <f>IF(A67="","",VLOOKUP(A67,生徒情報入力!$A$9:$AD$158,11))</f>
        <v/>
      </c>
      <c r="AG67" s="1576"/>
      <c r="AH67" s="1577" t="str">
        <f>IF(A67="","",VLOOKUP(A67,生徒情報入力!$A$9:$AD$158,12))</f>
        <v/>
      </c>
      <c r="AI67" s="1576"/>
      <c r="AJ67" s="1577" t="str">
        <f>IF(B67="","",B67)</f>
        <v/>
      </c>
      <c r="AK67" s="1578"/>
      <c r="AL67" s="1576"/>
      <c r="AM67" s="425"/>
      <c r="AN67" s="426"/>
      <c r="AO67" s="426"/>
      <c r="AP67" s="426"/>
      <c r="AQ67" s="426"/>
      <c r="AR67" s="426"/>
      <c r="AS67" s="427"/>
      <c r="AT67" s="199"/>
      <c r="BD67" s="214"/>
      <c r="BE67" s="214"/>
      <c r="BF67" s="214"/>
      <c r="BG67" s="214"/>
      <c r="BH67" s="214"/>
      <c r="BI67" s="214"/>
    </row>
    <row r="68" spans="1:61" ht="36" customHeight="1">
      <c r="A68" s="540"/>
      <c r="B68" s="541"/>
      <c r="C68" s="525"/>
      <c r="D68" s="522"/>
      <c r="E68" s="1052">
        <v>2</v>
      </c>
      <c r="F68" s="1576"/>
      <c r="G68" s="1577" t="str">
        <f>IF(A68="","",VLOOKUP(A68,生徒情報入力!$A$9:$AD$158,5))</f>
        <v/>
      </c>
      <c r="H68" s="1578"/>
      <c r="I68" s="1578"/>
      <c r="J68" s="1578"/>
      <c r="K68" s="1578"/>
      <c r="L68" s="1578"/>
      <c r="M68" s="1578"/>
      <c r="N68" s="1576"/>
      <c r="O68" s="451" t="str">
        <f>IF(A68="","",VLOOKUP(A68,生徒情報入力!$A$9:$AD$158,6))</f>
        <v/>
      </c>
      <c r="P68" s="1577" t="str">
        <f>IF(A68="","",VLOOKUP(A68,生徒情報入力!$A$9:$AD$158,22))</f>
        <v/>
      </c>
      <c r="Q68" s="1578"/>
      <c r="R68" s="1578"/>
      <c r="S68" s="1578"/>
      <c r="T68" s="1578"/>
      <c r="U68" s="1578"/>
      <c r="V68" s="1578"/>
      <c r="W68" s="1578"/>
      <c r="X68" s="1578"/>
      <c r="Y68" s="1576"/>
      <c r="Z68" s="1577" t="str">
        <f>IF(A68="","",VLOOKUP(A68,生徒情報入力!$A$9:$AD$158,23)&amp;"-"&amp;VLOOKUP(A68,生徒情報入力!$A$9:$AD$158,25)&amp;"-"&amp;VLOOKUP(A68,生徒情報入力!$A$9:$AD$158,27))</f>
        <v/>
      </c>
      <c r="AA68" s="1578"/>
      <c r="AB68" s="1578"/>
      <c r="AC68" s="1578"/>
      <c r="AD68" s="1578"/>
      <c r="AE68" s="1576"/>
      <c r="AF68" s="1577" t="str">
        <f>IF(A68="","",VLOOKUP(A68,生徒情報入力!$A$9:$AD$158,11))</f>
        <v/>
      </c>
      <c r="AG68" s="1576"/>
      <c r="AH68" s="1577" t="str">
        <f>IF(A68="","",VLOOKUP(A68,生徒情報入力!$A$9:$AD$158,12))</f>
        <v/>
      </c>
      <c r="AI68" s="1576"/>
      <c r="AJ68" s="1577" t="str">
        <f t="shared" ref="AJ68:AJ86" si="2">IF(B68="","",B68)</f>
        <v/>
      </c>
      <c r="AK68" s="1578"/>
      <c r="AL68" s="1576"/>
      <c r="AM68" s="425"/>
      <c r="AN68" s="426"/>
      <c r="AO68" s="426"/>
      <c r="AP68" s="426"/>
      <c r="AQ68" s="426"/>
      <c r="AR68" s="426"/>
      <c r="AS68" s="427"/>
      <c r="AT68" s="199"/>
      <c r="BD68" s="214"/>
      <c r="BE68" s="214"/>
      <c r="BF68" s="214"/>
      <c r="BG68" s="214"/>
      <c r="BH68" s="214"/>
      <c r="BI68" s="214"/>
    </row>
    <row r="69" spans="1:61" ht="36" customHeight="1">
      <c r="A69" s="540"/>
      <c r="B69" s="541"/>
      <c r="C69" s="525"/>
      <c r="D69" s="522"/>
      <c r="E69" s="1052">
        <v>3</v>
      </c>
      <c r="F69" s="1576"/>
      <c r="G69" s="1577" t="str">
        <f>IF(A69="","",VLOOKUP(A69,生徒情報入力!$A$9:$AD$158,5))</f>
        <v/>
      </c>
      <c r="H69" s="1578"/>
      <c r="I69" s="1578"/>
      <c r="J69" s="1578"/>
      <c r="K69" s="1578"/>
      <c r="L69" s="1578"/>
      <c r="M69" s="1578"/>
      <c r="N69" s="1576"/>
      <c r="O69" s="451" t="str">
        <f>IF(A69="","",VLOOKUP(A69,生徒情報入力!$A$9:$AD$158,6))</f>
        <v/>
      </c>
      <c r="P69" s="1577" t="str">
        <f>IF(A69="","",VLOOKUP(A69,生徒情報入力!$A$9:$AD$158,22))</f>
        <v/>
      </c>
      <c r="Q69" s="1578"/>
      <c r="R69" s="1578"/>
      <c r="S69" s="1578"/>
      <c r="T69" s="1578"/>
      <c r="U69" s="1578"/>
      <c r="V69" s="1578"/>
      <c r="W69" s="1578"/>
      <c r="X69" s="1578"/>
      <c r="Y69" s="1576"/>
      <c r="Z69" s="1577" t="str">
        <f>IF(A69="","",VLOOKUP(A69,生徒情報入力!$A$9:$AD$158,23)&amp;"-"&amp;VLOOKUP(A69,生徒情報入力!$A$9:$AD$158,25)&amp;"-"&amp;VLOOKUP(A69,生徒情報入力!$A$9:$AD$158,27))</f>
        <v/>
      </c>
      <c r="AA69" s="1578"/>
      <c r="AB69" s="1578"/>
      <c r="AC69" s="1578"/>
      <c r="AD69" s="1578"/>
      <c r="AE69" s="1576"/>
      <c r="AF69" s="1577" t="str">
        <f>IF(A69="","",VLOOKUP(A69,生徒情報入力!$A$9:$AD$158,11))</f>
        <v/>
      </c>
      <c r="AG69" s="1576"/>
      <c r="AH69" s="1577" t="str">
        <f>IF(A69="","",VLOOKUP(A69,生徒情報入力!$A$9:$AD$158,12))</f>
        <v/>
      </c>
      <c r="AI69" s="1576"/>
      <c r="AJ69" s="1577" t="str">
        <f t="shared" si="2"/>
        <v/>
      </c>
      <c r="AK69" s="1578"/>
      <c r="AL69" s="1576"/>
      <c r="AM69" s="425"/>
      <c r="AN69" s="426"/>
      <c r="AO69" s="426"/>
      <c r="AP69" s="426"/>
      <c r="AQ69" s="426"/>
      <c r="AR69" s="426"/>
      <c r="AS69" s="427"/>
      <c r="AT69" s="199"/>
      <c r="BD69" s="214"/>
      <c r="BE69" s="214"/>
      <c r="BF69" s="214"/>
      <c r="BG69" s="214"/>
      <c r="BH69" s="214"/>
      <c r="BI69" s="214"/>
    </row>
    <row r="70" spans="1:61" ht="36" customHeight="1">
      <c r="A70" s="540"/>
      <c r="B70" s="541"/>
      <c r="C70" s="525"/>
      <c r="D70" s="522"/>
      <c r="E70" s="1052">
        <v>4</v>
      </c>
      <c r="F70" s="1576"/>
      <c r="G70" s="1577" t="str">
        <f>IF(A70="","",VLOOKUP(A70,生徒情報入力!$A$9:$AD$158,5))</f>
        <v/>
      </c>
      <c r="H70" s="1578"/>
      <c r="I70" s="1578"/>
      <c r="J70" s="1578"/>
      <c r="K70" s="1578"/>
      <c r="L70" s="1578"/>
      <c r="M70" s="1578"/>
      <c r="N70" s="1576"/>
      <c r="O70" s="451" t="str">
        <f>IF(A70="","",VLOOKUP(A70,生徒情報入力!$A$9:$AD$158,6))</f>
        <v/>
      </c>
      <c r="P70" s="1577" t="str">
        <f>IF(A70="","",VLOOKUP(A70,生徒情報入力!$A$9:$AD$158,22))</f>
        <v/>
      </c>
      <c r="Q70" s="1578"/>
      <c r="R70" s="1578"/>
      <c r="S70" s="1578"/>
      <c r="T70" s="1578"/>
      <c r="U70" s="1578"/>
      <c r="V70" s="1578"/>
      <c r="W70" s="1578"/>
      <c r="X70" s="1578"/>
      <c r="Y70" s="1576"/>
      <c r="Z70" s="1577" t="str">
        <f>IF(A70="","",VLOOKUP(A70,生徒情報入力!$A$9:$AD$158,23)&amp;"-"&amp;VLOOKUP(A70,生徒情報入力!$A$9:$AD$158,25)&amp;"-"&amp;VLOOKUP(A70,生徒情報入力!$A$9:$AD$158,27))</f>
        <v/>
      </c>
      <c r="AA70" s="1578"/>
      <c r="AB70" s="1578"/>
      <c r="AC70" s="1578"/>
      <c r="AD70" s="1578"/>
      <c r="AE70" s="1576"/>
      <c r="AF70" s="1577" t="str">
        <f>IF(A70="","",VLOOKUP(A70,生徒情報入力!$A$9:$AD$158,11))</f>
        <v/>
      </c>
      <c r="AG70" s="1576"/>
      <c r="AH70" s="1577" t="str">
        <f>IF(A70="","",VLOOKUP(A70,生徒情報入力!$A$9:$AD$158,12))</f>
        <v/>
      </c>
      <c r="AI70" s="1576"/>
      <c r="AJ70" s="1577" t="str">
        <f t="shared" si="2"/>
        <v/>
      </c>
      <c r="AK70" s="1578"/>
      <c r="AL70" s="1576"/>
      <c r="AM70" s="425"/>
      <c r="AN70" s="426"/>
      <c r="AO70" s="426"/>
      <c r="AP70" s="426"/>
      <c r="AQ70" s="426"/>
      <c r="AR70" s="426"/>
      <c r="AS70" s="427"/>
      <c r="AT70" s="199"/>
      <c r="BD70" s="214"/>
      <c r="BE70" s="214"/>
      <c r="BF70" s="214"/>
      <c r="BG70" s="214"/>
      <c r="BH70" s="214"/>
      <c r="BI70" s="214"/>
    </row>
    <row r="71" spans="1:61" ht="36" customHeight="1">
      <c r="A71" s="540"/>
      <c r="B71" s="541"/>
      <c r="C71" s="525"/>
      <c r="D71" s="522"/>
      <c r="E71" s="1052">
        <v>5</v>
      </c>
      <c r="F71" s="1576"/>
      <c r="G71" s="1577" t="str">
        <f>IF(A71="","",VLOOKUP(A71,生徒情報入力!$A$9:$AD$158,5))</f>
        <v/>
      </c>
      <c r="H71" s="1578"/>
      <c r="I71" s="1578"/>
      <c r="J71" s="1578"/>
      <c r="K71" s="1578"/>
      <c r="L71" s="1578"/>
      <c r="M71" s="1578"/>
      <c r="N71" s="1576"/>
      <c r="O71" s="451" t="str">
        <f>IF(A71="","",VLOOKUP(A71,生徒情報入力!$A$9:$AD$158,6))</f>
        <v/>
      </c>
      <c r="P71" s="1577" t="str">
        <f>IF(A71="","",VLOOKUP(A71,生徒情報入力!$A$9:$AD$158,22))</f>
        <v/>
      </c>
      <c r="Q71" s="1578"/>
      <c r="R71" s="1578"/>
      <c r="S71" s="1578"/>
      <c r="T71" s="1578"/>
      <c r="U71" s="1578"/>
      <c r="V71" s="1578"/>
      <c r="W71" s="1578"/>
      <c r="X71" s="1578"/>
      <c r="Y71" s="1576"/>
      <c r="Z71" s="1577" t="str">
        <f>IF(A71="","",VLOOKUP(A71,生徒情報入力!$A$9:$AD$158,23)&amp;"-"&amp;VLOOKUP(A71,生徒情報入力!$A$9:$AD$158,25)&amp;"-"&amp;VLOOKUP(A71,生徒情報入力!$A$9:$AD$158,27))</f>
        <v/>
      </c>
      <c r="AA71" s="1578"/>
      <c r="AB71" s="1578"/>
      <c r="AC71" s="1578"/>
      <c r="AD71" s="1578"/>
      <c r="AE71" s="1576"/>
      <c r="AF71" s="1577" t="str">
        <f>IF(A71="","",VLOOKUP(A71,生徒情報入力!$A$9:$AD$158,11))</f>
        <v/>
      </c>
      <c r="AG71" s="1576"/>
      <c r="AH71" s="1577" t="str">
        <f>IF(A71="","",VLOOKUP(A71,生徒情報入力!$A$9:$AD$158,12))</f>
        <v/>
      </c>
      <c r="AI71" s="1576"/>
      <c r="AJ71" s="1577" t="str">
        <f t="shared" si="2"/>
        <v/>
      </c>
      <c r="AK71" s="1578"/>
      <c r="AL71" s="1576"/>
      <c r="AM71" s="425"/>
      <c r="AN71" s="426"/>
      <c r="AO71" s="426"/>
      <c r="AP71" s="426"/>
      <c r="AQ71" s="426"/>
      <c r="AR71" s="426"/>
      <c r="AS71" s="427"/>
      <c r="AT71" s="199"/>
      <c r="BD71" s="214"/>
      <c r="BE71" s="214"/>
      <c r="BF71" s="214"/>
      <c r="BG71" s="214"/>
      <c r="BH71" s="214"/>
      <c r="BI71" s="214"/>
    </row>
    <row r="72" spans="1:61" ht="36" customHeight="1">
      <c r="A72" s="540"/>
      <c r="B72" s="541"/>
      <c r="C72" s="525"/>
      <c r="D72" s="522"/>
      <c r="E72" s="1052">
        <v>6</v>
      </c>
      <c r="F72" s="1576"/>
      <c r="G72" s="1577" t="str">
        <f>IF(A72="","",VLOOKUP(A72,生徒情報入力!$A$9:$AD$158,5))</f>
        <v/>
      </c>
      <c r="H72" s="1578"/>
      <c r="I72" s="1578"/>
      <c r="J72" s="1578"/>
      <c r="K72" s="1578"/>
      <c r="L72" s="1578"/>
      <c r="M72" s="1578"/>
      <c r="N72" s="1576"/>
      <c r="O72" s="451" t="str">
        <f>IF(A72="","",VLOOKUP(A72,生徒情報入力!$A$9:$AD$158,6))</f>
        <v/>
      </c>
      <c r="P72" s="1577" t="str">
        <f>IF(A72="","",VLOOKUP(A72,生徒情報入力!$A$9:$AD$158,22))</f>
        <v/>
      </c>
      <c r="Q72" s="1578"/>
      <c r="R72" s="1578"/>
      <c r="S72" s="1578"/>
      <c r="T72" s="1578"/>
      <c r="U72" s="1578"/>
      <c r="V72" s="1578"/>
      <c r="W72" s="1578"/>
      <c r="X72" s="1578"/>
      <c r="Y72" s="1576"/>
      <c r="Z72" s="1577" t="str">
        <f>IF(A72="","",VLOOKUP(A72,生徒情報入力!$A$9:$AD$158,23)&amp;"-"&amp;VLOOKUP(A72,生徒情報入力!$A$9:$AD$158,25)&amp;"-"&amp;VLOOKUP(A72,生徒情報入力!$A$9:$AD$158,27))</f>
        <v/>
      </c>
      <c r="AA72" s="1578"/>
      <c r="AB72" s="1578"/>
      <c r="AC72" s="1578"/>
      <c r="AD72" s="1578"/>
      <c r="AE72" s="1576"/>
      <c r="AF72" s="1577" t="str">
        <f>IF(A72="","",VLOOKUP(A72,生徒情報入力!$A$9:$AD$158,11))</f>
        <v/>
      </c>
      <c r="AG72" s="1576"/>
      <c r="AH72" s="1577" t="str">
        <f>IF(A72="","",VLOOKUP(A72,生徒情報入力!$A$9:$AD$158,12))</f>
        <v/>
      </c>
      <c r="AI72" s="1576"/>
      <c r="AJ72" s="1577" t="str">
        <f t="shared" si="2"/>
        <v/>
      </c>
      <c r="AK72" s="1578"/>
      <c r="AL72" s="1576"/>
      <c r="AM72" s="425"/>
      <c r="AN72" s="426"/>
      <c r="AO72" s="426"/>
      <c r="AP72" s="426"/>
      <c r="AQ72" s="426"/>
      <c r="AR72" s="426"/>
      <c r="AS72" s="427"/>
      <c r="AT72" s="199"/>
      <c r="BD72" s="214"/>
      <c r="BE72" s="214"/>
      <c r="BF72" s="214"/>
      <c r="BG72" s="214"/>
      <c r="BH72" s="214"/>
      <c r="BI72" s="214"/>
    </row>
    <row r="73" spans="1:61" ht="36" customHeight="1">
      <c r="A73" s="540"/>
      <c r="B73" s="541"/>
      <c r="C73" s="525"/>
      <c r="D73" s="522"/>
      <c r="E73" s="1052">
        <v>7</v>
      </c>
      <c r="F73" s="1576"/>
      <c r="G73" s="1577" t="str">
        <f>IF(A73="","",VLOOKUP(A73,生徒情報入力!$A$9:$AD$158,5))</f>
        <v/>
      </c>
      <c r="H73" s="1578"/>
      <c r="I73" s="1578"/>
      <c r="J73" s="1578"/>
      <c r="K73" s="1578"/>
      <c r="L73" s="1578"/>
      <c r="M73" s="1578"/>
      <c r="N73" s="1576"/>
      <c r="O73" s="451" t="str">
        <f>IF(A73="","",VLOOKUP(A73,生徒情報入力!$A$9:$AD$158,6))</f>
        <v/>
      </c>
      <c r="P73" s="1577" t="str">
        <f>IF(A73="","",VLOOKUP(A73,生徒情報入力!$A$9:$AD$158,22))</f>
        <v/>
      </c>
      <c r="Q73" s="1578"/>
      <c r="R73" s="1578"/>
      <c r="S73" s="1578"/>
      <c r="T73" s="1578"/>
      <c r="U73" s="1578"/>
      <c r="V73" s="1578"/>
      <c r="W73" s="1578"/>
      <c r="X73" s="1578"/>
      <c r="Y73" s="1576"/>
      <c r="Z73" s="1577" t="str">
        <f>IF(A73="","",VLOOKUP(A73,生徒情報入力!$A$9:$AD$158,23)&amp;"-"&amp;VLOOKUP(A73,生徒情報入力!$A$9:$AD$158,25)&amp;"-"&amp;VLOOKUP(A73,生徒情報入力!$A$9:$AD$158,27))</f>
        <v/>
      </c>
      <c r="AA73" s="1578"/>
      <c r="AB73" s="1578"/>
      <c r="AC73" s="1578"/>
      <c r="AD73" s="1578"/>
      <c r="AE73" s="1576"/>
      <c r="AF73" s="1577" t="str">
        <f>IF(A73="","",VLOOKUP(A73,生徒情報入力!$A$9:$AD$158,11))</f>
        <v/>
      </c>
      <c r="AG73" s="1576"/>
      <c r="AH73" s="1577" t="str">
        <f>IF(A73="","",VLOOKUP(A73,生徒情報入力!$A$9:$AD$158,12))</f>
        <v/>
      </c>
      <c r="AI73" s="1576"/>
      <c r="AJ73" s="1577" t="str">
        <f t="shared" si="2"/>
        <v/>
      </c>
      <c r="AK73" s="1578"/>
      <c r="AL73" s="1576"/>
      <c r="AM73" s="425"/>
      <c r="AN73" s="426"/>
      <c r="AO73" s="426"/>
      <c r="AP73" s="426"/>
      <c r="AQ73" s="426"/>
      <c r="AR73" s="426"/>
      <c r="AS73" s="427"/>
      <c r="AT73" s="199"/>
      <c r="BD73" s="214"/>
      <c r="BE73" s="214"/>
      <c r="BF73" s="214"/>
      <c r="BG73" s="214"/>
      <c r="BH73" s="214"/>
      <c r="BI73" s="214"/>
    </row>
    <row r="74" spans="1:61" ht="36" customHeight="1">
      <c r="A74" s="540"/>
      <c r="B74" s="541"/>
      <c r="C74" s="525"/>
      <c r="D74" s="522"/>
      <c r="E74" s="1052">
        <v>8</v>
      </c>
      <c r="F74" s="1576"/>
      <c r="G74" s="1577" t="str">
        <f>IF(A74="","",VLOOKUP(A74,生徒情報入力!$A$9:$AD$158,5))</f>
        <v/>
      </c>
      <c r="H74" s="1578"/>
      <c r="I74" s="1578"/>
      <c r="J74" s="1578"/>
      <c r="K74" s="1578"/>
      <c r="L74" s="1578"/>
      <c r="M74" s="1578"/>
      <c r="N74" s="1576"/>
      <c r="O74" s="451" t="str">
        <f>IF(A74="","",VLOOKUP(A74,生徒情報入力!$A$9:$AD$158,6))</f>
        <v/>
      </c>
      <c r="P74" s="1577" t="str">
        <f>IF(A74="","",VLOOKUP(A74,生徒情報入力!$A$9:$AD$158,22))</f>
        <v/>
      </c>
      <c r="Q74" s="1578"/>
      <c r="R74" s="1578"/>
      <c r="S74" s="1578"/>
      <c r="T74" s="1578"/>
      <c r="U74" s="1578"/>
      <c r="V74" s="1578"/>
      <c r="W74" s="1578"/>
      <c r="X74" s="1578"/>
      <c r="Y74" s="1576"/>
      <c r="Z74" s="1577" t="str">
        <f>IF(A74="","",VLOOKUP(A74,生徒情報入力!$A$9:$AD$158,23)&amp;"-"&amp;VLOOKUP(A74,生徒情報入力!$A$9:$AD$158,25)&amp;"-"&amp;VLOOKUP(A74,生徒情報入力!$A$9:$AD$158,27))</f>
        <v/>
      </c>
      <c r="AA74" s="1578"/>
      <c r="AB74" s="1578"/>
      <c r="AC74" s="1578"/>
      <c r="AD74" s="1578"/>
      <c r="AE74" s="1576"/>
      <c r="AF74" s="1577" t="str">
        <f>IF(A74="","",VLOOKUP(A74,生徒情報入力!$A$9:$AD$158,11))</f>
        <v/>
      </c>
      <c r="AG74" s="1576"/>
      <c r="AH74" s="1577" t="str">
        <f>IF(A74="","",VLOOKUP(A74,生徒情報入力!$A$9:$AD$158,12))</f>
        <v/>
      </c>
      <c r="AI74" s="1576"/>
      <c r="AJ74" s="1577" t="str">
        <f t="shared" si="2"/>
        <v/>
      </c>
      <c r="AK74" s="1578"/>
      <c r="AL74" s="1576"/>
      <c r="AM74" s="425"/>
      <c r="AN74" s="426"/>
      <c r="AO74" s="426"/>
      <c r="AP74" s="426"/>
      <c r="AQ74" s="426"/>
      <c r="AR74" s="426"/>
      <c r="AS74" s="427"/>
      <c r="AT74" s="199"/>
      <c r="BD74" s="214"/>
      <c r="BE74" s="214"/>
      <c r="BF74" s="214"/>
      <c r="BG74" s="214"/>
      <c r="BH74" s="214"/>
      <c r="BI74" s="214"/>
    </row>
    <row r="75" spans="1:61" ht="36" customHeight="1">
      <c r="A75" s="540"/>
      <c r="B75" s="541"/>
      <c r="C75" s="525"/>
      <c r="D75" s="522"/>
      <c r="E75" s="1052">
        <v>9</v>
      </c>
      <c r="F75" s="1576"/>
      <c r="G75" s="1577" t="str">
        <f>IF(A75="","",VLOOKUP(A75,生徒情報入力!$A$9:$AD$158,5))</f>
        <v/>
      </c>
      <c r="H75" s="1578"/>
      <c r="I75" s="1578"/>
      <c r="J75" s="1578"/>
      <c r="K75" s="1578"/>
      <c r="L75" s="1578"/>
      <c r="M75" s="1578"/>
      <c r="N75" s="1576"/>
      <c r="O75" s="451" t="str">
        <f>IF(A75="","",VLOOKUP(A75,生徒情報入力!$A$9:$AD$158,6))</f>
        <v/>
      </c>
      <c r="P75" s="1577" t="str">
        <f>IF(A75="","",VLOOKUP(A75,生徒情報入力!$A$9:$AD$158,22))</f>
        <v/>
      </c>
      <c r="Q75" s="1578"/>
      <c r="R75" s="1578"/>
      <c r="S75" s="1578"/>
      <c r="T75" s="1578"/>
      <c r="U75" s="1578"/>
      <c r="V75" s="1578"/>
      <c r="W75" s="1578"/>
      <c r="X75" s="1578"/>
      <c r="Y75" s="1576"/>
      <c r="Z75" s="1577" t="str">
        <f>IF(A75="","",VLOOKUP(A75,生徒情報入力!$A$9:$AD$158,23)&amp;"-"&amp;VLOOKUP(A75,生徒情報入力!$A$9:$AD$158,25)&amp;"-"&amp;VLOOKUP(A75,生徒情報入力!$A$9:$AD$158,27))</f>
        <v/>
      </c>
      <c r="AA75" s="1578"/>
      <c r="AB75" s="1578"/>
      <c r="AC75" s="1578"/>
      <c r="AD75" s="1578"/>
      <c r="AE75" s="1576"/>
      <c r="AF75" s="1577" t="str">
        <f>IF(A75="","",VLOOKUP(A75,生徒情報入力!$A$9:$AD$158,11))</f>
        <v/>
      </c>
      <c r="AG75" s="1576"/>
      <c r="AH75" s="1577" t="str">
        <f>IF(A75="","",VLOOKUP(A75,生徒情報入力!$A$9:$AD$158,12))</f>
        <v/>
      </c>
      <c r="AI75" s="1576"/>
      <c r="AJ75" s="1577" t="str">
        <f t="shared" si="2"/>
        <v/>
      </c>
      <c r="AK75" s="1578"/>
      <c r="AL75" s="1576"/>
      <c r="AM75" s="425"/>
      <c r="AN75" s="426"/>
      <c r="AO75" s="426"/>
      <c r="AP75" s="426"/>
      <c r="AQ75" s="426"/>
      <c r="AR75" s="426"/>
      <c r="AS75" s="427"/>
      <c r="AT75" s="199"/>
      <c r="BD75" s="214"/>
      <c r="BE75" s="214"/>
      <c r="BF75" s="214"/>
      <c r="BG75" s="214"/>
      <c r="BH75" s="214"/>
      <c r="BI75" s="214"/>
    </row>
    <row r="76" spans="1:61" ht="36" customHeight="1">
      <c r="A76" s="540"/>
      <c r="B76" s="541"/>
      <c r="C76" s="525"/>
      <c r="D76" s="522"/>
      <c r="E76" s="1052">
        <v>10</v>
      </c>
      <c r="F76" s="1576"/>
      <c r="G76" s="1577" t="str">
        <f>IF(A76="","",VLOOKUP(A76,生徒情報入力!$A$9:$AD$158,5))</f>
        <v/>
      </c>
      <c r="H76" s="1578"/>
      <c r="I76" s="1578"/>
      <c r="J76" s="1578"/>
      <c r="K76" s="1578"/>
      <c r="L76" s="1578"/>
      <c r="M76" s="1578"/>
      <c r="N76" s="1576"/>
      <c r="O76" s="451" t="str">
        <f>IF(A76="","",VLOOKUP(A76,生徒情報入力!$A$9:$AD$158,6))</f>
        <v/>
      </c>
      <c r="P76" s="1577" t="str">
        <f>IF(A76="","",VLOOKUP(A76,生徒情報入力!$A$9:$AD$158,22))</f>
        <v/>
      </c>
      <c r="Q76" s="1578"/>
      <c r="R76" s="1578"/>
      <c r="S76" s="1578"/>
      <c r="T76" s="1578"/>
      <c r="U76" s="1578"/>
      <c r="V76" s="1578"/>
      <c r="W76" s="1578"/>
      <c r="X76" s="1578"/>
      <c r="Y76" s="1576"/>
      <c r="Z76" s="1577" t="str">
        <f>IF(A76="","",VLOOKUP(A76,生徒情報入力!$A$9:$AD$158,23)&amp;"-"&amp;VLOOKUP(A76,生徒情報入力!$A$9:$AD$158,25)&amp;"-"&amp;VLOOKUP(A76,生徒情報入力!$A$9:$AD$158,27))</f>
        <v/>
      </c>
      <c r="AA76" s="1578"/>
      <c r="AB76" s="1578"/>
      <c r="AC76" s="1578"/>
      <c r="AD76" s="1578"/>
      <c r="AE76" s="1576"/>
      <c r="AF76" s="1577" t="str">
        <f>IF(A76="","",VLOOKUP(A76,生徒情報入力!$A$9:$AD$158,11))</f>
        <v/>
      </c>
      <c r="AG76" s="1576"/>
      <c r="AH76" s="1577" t="str">
        <f>IF(A76="","",VLOOKUP(A76,生徒情報入力!$A$9:$AD$158,12))</f>
        <v/>
      </c>
      <c r="AI76" s="1576"/>
      <c r="AJ76" s="1577" t="str">
        <f t="shared" si="2"/>
        <v/>
      </c>
      <c r="AK76" s="1578"/>
      <c r="AL76" s="1576"/>
      <c r="AM76" s="425"/>
      <c r="AN76" s="426"/>
      <c r="AO76" s="426"/>
      <c r="AP76" s="426"/>
      <c r="AQ76" s="426"/>
      <c r="AR76" s="426"/>
      <c r="AS76" s="427"/>
      <c r="AT76" s="199"/>
      <c r="BD76" s="214"/>
      <c r="BE76" s="214"/>
      <c r="BF76" s="214"/>
      <c r="BG76" s="214"/>
      <c r="BH76" s="214"/>
      <c r="BI76" s="214"/>
    </row>
    <row r="77" spans="1:61" ht="36" customHeight="1">
      <c r="A77" s="540"/>
      <c r="B77" s="541"/>
      <c r="C77" s="525"/>
      <c r="D77" s="522"/>
      <c r="E77" s="1052">
        <v>11</v>
      </c>
      <c r="F77" s="1576"/>
      <c r="G77" s="1577" t="str">
        <f>IF(A77="","",VLOOKUP(A77,生徒情報入力!$A$9:$AD$158,5))</f>
        <v/>
      </c>
      <c r="H77" s="1578"/>
      <c r="I77" s="1578"/>
      <c r="J77" s="1578"/>
      <c r="K77" s="1578"/>
      <c r="L77" s="1578"/>
      <c r="M77" s="1578"/>
      <c r="N77" s="1576"/>
      <c r="O77" s="451" t="str">
        <f>IF(A77="","",VLOOKUP(A77,生徒情報入力!$A$9:$AD$158,6))</f>
        <v/>
      </c>
      <c r="P77" s="1577" t="str">
        <f>IF(A77="","",VLOOKUP(A77,生徒情報入力!$A$9:$AD$158,22))</f>
        <v/>
      </c>
      <c r="Q77" s="1578"/>
      <c r="R77" s="1578"/>
      <c r="S77" s="1578"/>
      <c r="T77" s="1578"/>
      <c r="U77" s="1578"/>
      <c r="V77" s="1578"/>
      <c r="W77" s="1578"/>
      <c r="X77" s="1578"/>
      <c r="Y77" s="1576"/>
      <c r="Z77" s="1577" t="str">
        <f>IF(A77="","",VLOOKUP(A77,生徒情報入力!$A$9:$AD$158,23)&amp;"-"&amp;VLOOKUP(A77,生徒情報入力!$A$9:$AD$158,25)&amp;"-"&amp;VLOOKUP(A77,生徒情報入力!$A$9:$AD$158,27))</f>
        <v/>
      </c>
      <c r="AA77" s="1578"/>
      <c r="AB77" s="1578"/>
      <c r="AC77" s="1578"/>
      <c r="AD77" s="1578"/>
      <c r="AE77" s="1576"/>
      <c r="AF77" s="1577" t="str">
        <f>IF(A77="","",VLOOKUP(A77,生徒情報入力!$A$9:$AD$158,11))</f>
        <v/>
      </c>
      <c r="AG77" s="1576"/>
      <c r="AH77" s="1577" t="str">
        <f>IF(A77="","",VLOOKUP(A77,生徒情報入力!$A$9:$AD$158,12))</f>
        <v/>
      </c>
      <c r="AI77" s="1576"/>
      <c r="AJ77" s="1577" t="str">
        <f t="shared" si="2"/>
        <v/>
      </c>
      <c r="AK77" s="1578"/>
      <c r="AL77" s="1576"/>
      <c r="AM77" s="425"/>
      <c r="AN77" s="426"/>
      <c r="AO77" s="426"/>
      <c r="AP77" s="426"/>
      <c r="AQ77" s="426"/>
      <c r="AR77" s="426"/>
      <c r="AS77" s="427"/>
      <c r="AT77" s="199"/>
      <c r="BD77" s="214"/>
      <c r="BE77" s="214"/>
      <c r="BF77" s="214"/>
      <c r="BG77" s="214"/>
      <c r="BH77" s="214"/>
      <c r="BI77" s="214"/>
    </row>
    <row r="78" spans="1:61" ht="36" customHeight="1">
      <c r="A78" s="540"/>
      <c r="B78" s="541"/>
      <c r="C78" s="525"/>
      <c r="D78" s="522"/>
      <c r="E78" s="1052">
        <v>12</v>
      </c>
      <c r="F78" s="1576"/>
      <c r="G78" s="1577" t="str">
        <f>IF(A78="","",VLOOKUP(A78,生徒情報入力!$A$9:$AD$158,5))</f>
        <v/>
      </c>
      <c r="H78" s="1578"/>
      <c r="I78" s="1578"/>
      <c r="J78" s="1578"/>
      <c r="K78" s="1578"/>
      <c r="L78" s="1578"/>
      <c r="M78" s="1578"/>
      <c r="N78" s="1576"/>
      <c r="O78" s="451" t="str">
        <f>IF(A78="","",VLOOKUP(A78,生徒情報入力!$A$9:$AD$158,6))</f>
        <v/>
      </c>
      <c r="P78" s="1577" t="str">
        <f>IF(A78="","",VLOOKUP(A78,生徒情報入力!$A$9:$AD$158,22))</f>
        <v/>
      </c>
      <c r="Q78" s="1578"/>
      <c r="R78" s="1578"/>
      <c r="S78" s="1578"/>
      <c r="T78" s="1578"/>
      <c r="U78" s="1578"/>
      <c r="V78" s="1578"/>
      <c r="W78" s="1578"/>
      <c r="X78" s="1578"/>
      <c r="Y78" s="1576"/>
      <c r="Z78" s="1577" t="str">
        <f>IF(A78="","",VLOOKUP(A78,生徒情報入力!$A$9:$AD$158,23)&amp;"-"&amp;VLOOKUP(A78,生徒情報入力!$A$9:$AD$158,25)&amp;"-"&amp;VLOOKUP(A78,生徒情報入力!$A$9:$AD$158,27))</f>
        <v/>
      </c>
      <c r="AA78" s="1578"/>
      <c r="AB78" s="1578"/>
      <c r="AC78" s="1578"/>
      <c r="AD78" s="1578"/>
      <c r="AE78" s="1576"/>
      <c r="AF78" s="1577" t="str">
        <f>IF(A78="","",VLOOKUP(A78,生徒情報入力!$A$9:$AD$158,11))</f>
        <v/>
      </c>
      <c r="AG78" s="1576"/>
      <c r="AH78" s="1577" t="str">
        <f>IF(A78="","",VLOOKUP(A78,生徒情報入力!$A$9:$AD$158,12))</f>
        <v/>
      </c>
      <c r="AI78" s="1576"/>
      <c r="AJ78" s="1577" t="str">
        <f t="shared" si="2"/>
        <v/>
      </c>
      <c r="AK78" s="1578"/>
      <c r="AL78" s="1576"/>
      <c r="AM78" s="425"/>
      <c r="AN78" s="426"/>
      <c r="AO78" s="426"/>
      <c r="AP78" s="426"/>
      <c r="AQ78" s="426"/>
      <c r="AR78" s="426"/>
      <c r="AS78" s="427"/>
      <c r="AT78" s="199"/>
      <c r="BD78" s="214"/>
      <c r="BE78" s="214"/>
      <c r="BF78" s="214"/>
      <c r="BG78" s="214"/>
      <c r="BH78" s="214"/>
      <c r="BI78" s="214"/>
    </row>
    <row r="79" spans="1:61" ht="36" customHeight="1">
      <c r="A79" s="540"/>
      <c r="B79" s="541"/>
      <c r="C79" s="525"/>
      <c r="D79" s="522"/>
      <c r="E79" s="1052">
        <v>13</v>
      </c>
      <c r="F79" s="1576"/>
      <c r="G79" s="1577" t="str">
        <f>IF(A79="","",VLOOKUP(A79,生徒情報入力!$A$9:$AD$158,5))</f>
        <v/>
      </c>
      <c r="H79" s="1578"/>
      <c r="I79" s="1578"/>
      <c r="J79" s="1578"/>
      <c r="K79" s="1578"/>
      <c r="L79" s="1578"/>
      <c r="M79" s="1578"/>
      <c r="N79" s="1576"/>
      <c r="O79" s="451" t="str">
        <f>IF(A79="","",VLOOKUP(A79,生徒情報入力!$A$9:$AD$158,6))</f>
        <v/>
      </c>
      <c r="P79" s="1577" t="str">
        <f>IF(A79="","",VLOOKUP(A79,生徒情報入力!$A$9:$AD$158,22))</f>
        <v/>
      </c>
      <c r="Q79" s="1578"/>
      <c r="R79" s="1578"/>
      <c r="S79" s="1578"/>
      <c r="T79" s="1578"/>
      <c r="U79" s="1578"/>
      <c r="V79" s="1578"/>
      <c r="W79" s="1578"/>
      <c r="X79" s="1578"/>
      <c r="Y79" s="1576"/>
      <c r="Z79" s="1577" t="str">
        <f>IF(A79="","",VLOOKUP(A79,生徒情報入力!$A$9:$AD$158,23)&amp;"-"&amp;VLOOKUP(A79,生徒情報入力!$A$9:$AD$158,25)&amp;"-"&amp;VLOOKUP(A79,生徒情報入力!$A$9:$AD$158,27))</f>
        <v/>
      </c>
      <c r="AA79" s="1578"/>
      <c r="AB79" s="1578"/>
      <c r="AC79" s="1578"/>
      <c r="AD79" s="1578"/>
      <c r="AE79" s="1576"/>
      <c r="AF79" s="1577" t="str">
        <f>IF(A79="","",VLOOKUP(A79,生徒情報入力!$A$9:$AD$158,11))</f>
        <v/>
      </c>
      <c r="AG79" s="1576"/>
      <c r="AH79" s="1577" t="str">
        <f>IF(A79="","",VLOOKUP(A79,生徒情報入力!$A$9:$AD$158,12))</f>
        <v/>
      </c>
      <c r="AI79" s="1576"/>
      <c r="AJ79" s="1577" t="str">
        <f t="shared" si="2"/>
        <v/>
      </c>
      <c r="AK79" s="1578"/>
      <c r="AL79" s="1576"/>
      <c r="AM79" s="425"/>
      <c r="AN79" s="426"/>
      <c r="AO79" s="426"/>
      <c r="AP79" s="426"/>
      <c r="AQ79" s="426"/>
      <c r="AR79" s="426"/>
      <c r="AS79" s="427"/>
      <c r="AT79" s="199"/>
      <c r="BD79" s="214"/>
      <c r="BE79" s="214"/>
      <c r="BF79" s="214"/>
      <c r="BG79" s="214"/>
      <c r="BH79" s="214"/>
      <c r="BI79" s="214"/>
    </row>
    <row r="80" spans="1:61" ht="36" customHeight="1">
      <c r="A80" s="540"/>
      <c r="B80" s="541"/>
      <c r="C80" s="525"/>
      <c r="D80" s="522"/>
      <c r="E80" s="1052">
        <v>14</v>
      </c>
      <c r="F80" s="1576"/>
      <c r="G80" s="1577" t="str">
        <f>IF(A80="","",VLOOKUP(A80,生徒情報入力!$A$9:$AD$158,5))</f>
        <v/>
      </c>
      <c r="H80" s="1578"/>
      <c r="I80" s="1578"/>
      <c r="J80" s="1578"/>
      <c r="K80" s="1578"/>
      <c r="L80" s="1578"/>
      <c r="M80" s="1578"/>
      <c r="N80" s="1576"/>
      <c r="O80" s="451" t="str">
        <f>IF(A80="","",VLOOKUP(A80,生徒情報入力!$A$9:$AD$158,6))</f>
        <v/>
      </c>
      <c r="P80" s="1577" t="str">
        <f>IF(A80="","",VLOOKUP(A80,生徒情報入力!$A$9:$AD$158,22))</f>
        <v/>
      </c>
      <c r="Q80" s="1578"/>
      <c r="R80" s="1578"/>
      <c r="S80" s="1578"/>
      <c r="T80" s="1578"/>
      <c r="U80" s="1578"/>
      <c r="V80" s="1578"/>
      <c r="W80" s="1578"/>
      <c r="X80" s="1578"/>
      <c r="Y80" s="1576"/>
      <c r="Z80" s="1577" t="str">
        <f>IF(A80="","",VLOOKUP(A80,生徒情報入力!$A$9:$AD$158,23)&amp;"-"&amp;VLOOKUP(A80,生徒情報入力!$A$9:$AD$158,25)&amp;"-"&amp;VLOOKUP(A80,生徒情報入力!$A$9:$AD$158,27))</f>
        <v/>
      </c>
      <c r="AA80" s="1578"/>
      <c r="AB80" s="1578"/>
      <c r="AC80" s="1578"/>
      <c r="AD80" s="1578"/>
      <c r="AE80" s="1576"/>
      <c r="AF80" s="1577" t="str">
        <f>IF(A80="","",VLOOKUP(A80,生徒情報入力!$A$9:$AD$158,11))</f>
        <v/>
      </c>
      <c r="AG80" s="1576"/>
      <c r="AH80" s="1577" t="str">
        <f>IF(A80="","",VLOOKUP(A80,生徒情報入力!$A$9:$AD$158,12))</f>
        <v/>
      </c>
      <c r="AI80" s="1576"/>
      <c r="AJ80" s="1577" t="str">
        <f t="shared" si="2"/>
        <v/>
      </c>
      <c r="AK80" s="1578"/>
      <c r="AL80" s="1576"/>
      <c r="AM80" s="425"/>
      <c r="AN80" s="426"/>
      <c r="AO80" s="426"/>
      <c r="AP80" s="426"/>
      <c r="AQ80" s="426"/>
      <c r="AR80" s="426"/>
      <c r="AS80" s="427"/>
      <c r="AT80" s="199"/>
      <c r="BD80" s="214"/>
      <c r="BE80" s="214"/>
      <c r="BF80" s="214"/>
      <c r="BG80" s="214"/>
      <c r="BH80" s="214"/>
      <c r="BI80" s="214"/>
    </row>
    <row r="81" spans="1:61" ht="36" customHeight="1">
      <c r="A81" s="540"/>
      <c r="B81" s="541"/>
      <c r="C81" s="525"/>
      <c r="D81" s="522"/>
      <c r="E81" s="1052">
        <v>15</v>
      </c>
      <c r="F81" s="1576"/>
      <c r="G81" s="1577" t="str">
        <f>IF(A81="","",VLOOKUP(A81,生徒情報入力!$A$9:$AD$158,5))</f>
        <v/>
      </c>
      <c r="H81" s="1578"/>
      <c r="I81" s="1578"/>
      <c r="J81" s="1578"/>
      <c r="K81" s="1578"/>
      <c r="L81" s="1578"/>
      <c r="M81" s="1578"/>
      <c r="N81" s="1576"/>
      <c r="O81" s="451" t="str">
        <f>IF(A81="","",VLOOKUP(A81,生徒情報入力!$A$9:$AD$158,6))</f>
        <v/>
      </c>
      <c r="P81" s="1577" t="str">
        <f>IF(A81="","",VLOOKUP(A81,生徒情報入力!$A$9:$AD$158,22))</f>
        <v/>
      </c>
      <c r="Q81" s="1578"/>
      <c r="R81" s="1578"/>
      <c r="S81" s="1578"/>
      <c r="T81" s="1578"/>
      <c r="U81" s="1578"/>
      <c r="V81" s="1578"/>
      <c r="W81" s="1578"/>
      <c r="X81" s="1578"/>
      <c r="Y81" s="1576"/>
      <c r="Z81" s="1577" t="str">
        <f>IF(A81="","",VLOOKUP(A81,生徒情報入力!$A$9:$AD$158,23)&amp;"-"&amp;VLOOKUP(A81,生徒情報入力!$A$9:$AD$158,25)&amp;"-"&amp;VLOOKUP(A81,生徒情報入力!$A$9:$AD$158,27))</f>
        <v/>
      </c>
      <c r="AA81" s="1578"/>
      <c r="AB81" s="1578"/>
      <c r="AC81" s="1578"/>
      <c r="AD81" s="1578"/>
      <c r="AE81" s="1576"/>
      <c r="AF81" s="1577" t="str">
        <f>IF(A81="","",VLOOKUP(A81,生徒情報入力!$A$9:$AD$158,11))</f>
        <v/>
      </c>
      <c r="AG81" s="1576"/>
      <c r="AH81" s="1577" t="str">
        <f>IF(A81="","",VLOOKUP(A81,生徒情報入力!$A$9:$AD$158,12))</f>
        <v/>
      </c>
      <c r="AI81" s="1576"/>
      <c r="AJ81" s="1577" t="str">
        <f t="shared" si="2"/>
        <v/>
      </c>
      <c r="AK81" s="1578"/>
      <c r="AL81" s="1576"/>
      <c r="AM81" s="425"/>
      <c r="AN81" s="426"/>
      <c r="AO81" s="426"/>
      <c r="AP81" s="426"/>
      <c r="AQ81" s="426"/>
      <c r="AR81" s="426"/>
      <c r="AS81" s="427"/>
      <c r="AT81" s="199"/>
      <c r="BD81" s="214"/>
      <c r="BE81" s="214"/>
      <c r="BF81" s="214"/>
      <c r="BG81" s="214"/>
      <c r="BH81" s="214"/>
      <c r="BI81" s="214"/>
    </row>
    <row r="82" spans="1:61" ht="36" customHeight="1">
      <c r="A82" s="540"/>
      <c r="B82" s="541"/>
      <c r="C82" s="525"/>
      <c r="D82" s="522"/>
      <c r="E82" s="1052">
        <v>16</v>
      </c>
      <c r="F82" s="1576"/>
      <c r="G82" s="1577" t="str">
        <f>IF(A82="","",VLOOKUP(A82,生徒情報入力!$A$9:$AD$158,5))</f>
        <v/>
      </c>
      <c r="H82" s="1578"/>
      <c r="I82" s="1578"/>
      <c r="J82" s="1578"/>
      <c r="K82" s="1578"/>
      <c r="L82" s="1578"/>
      <c r="M82" s="1578"/>
      <c r="N82" s="1576"/>
      <c r="O82" s="451" t="str">
        <f>IF(A82="","",VLOOKUP(A82,生徒情報入力!$A$9:$AD$158,6))</f>
        <v/>
      </c>
      <c r="P82" s="1577" t="str">
        <f>IF(A82="","",VLOOKUP(A82,生徒情報入力!$A$9:$AD$158,22))</f>
        <v/>
      </c>
      <c r="Q82" s="1578"/>
      <c r="R82" s="1578"/>
      <c r="S82" s="1578"/>
      <c r="T82" s="1578"/>
      <c r="U82" s="1578"/>
      <c r="V82" s="1578"/>
      <c r="W82" s="1578"/>
      <c r="X82" s="1578"/>
      <c r="Y82" s="1576"/>
      <c r="Z82" s="1577" t="str">
        <f>IF(A82="","",VLOOKUP(A82,生徒情報入力!$A$9:$AD$158,23)&amp;"-"&amp;VLOOKUP(A82,生徒情報入力!$A$9:$AD$158,25)&amp;"-"&amp;VLOOKUP(A82,生徒情報入力!$A$9:$AD$158,27))</f>
        <v/>
      </c>
      <c r="AA82" s="1578"/>
      <c r="AB82" s="1578"/>
      <c r="AC82" s="1578"/>
      <c r="AD82" s="1578"/>
      <c r="AE82" s="1576"/>
      <c r="AF82" s="1577" t="str">
        <f>IF(A82="","",VLOOKUP(A82,生徒情報入力!$A$9:$AD$158,11))</f>
        <v/>
      </c>
      <c r="AG82" s="1576"/>
      <c r="AH82" s="1577" t="str">
        <f>IF(A82="","",VLOOKUP(A82,生徒情報入力!$A$9:$AD$158,12))</f>
        <v/>
      </c>
      <c r="AI82" s="1576"/>
      <c r="AJ82" s="1577" t="str">
        <f t="shared" si="2"/>
        <v/>
      </c>
      <c r="AK82" s="1578"/>
      <c r="AL82" s="1576"/>
      <c r="AM82" s="425"/>
      <c r="AN82" s="426"/>
      <c r="AO82" s="426"/>
      <c r="AP82" s="426"/>
      <c r="AQ82" s="426"/>
      <c r="AR82" s="426"/>
      <c r="AS82" s="427"/>
      <c r="AT82" s="199"/>
      <c r="BD82" s="214"/>
      <c r="BE82" s="214"/>
      <c r="BF82" s="214"/>
      <c r="BG82" s="214"/>
      <c r="BH82" s="214"/>
      <c r="BI82" s="214"/>
    </row>
    <row r="83" spans="1:61" ht="36" customHeight="1">
      <c r="A83" s="540"/>
      <c r="B83" s="541"/>
      <c r="C83" s="525"/>
      <c r="D83" s="522"/>
      <c r="E83" s="1052">
        <v>17</v>
      </c>
      <c r="F83" s="1576"/>
      <c r="G83" s="1577" t="str">
        <f>IF(A83="","",VLOOKUP(A83,生徒情報入力!$A$9:$AD$158,5))</f>
        <v/>
      </c>
      <c r="H83" s="1578"/>
      <c r="I83" s="1578"/>
      <c r="J83" s="1578"/>
      <c r="K83" s="1578"/>
      <c r="L83" s="1578"/>
      <c r="M83" s="1578"/>
      <c r="N83" s="1576"/>
      <c r="O83" s="451" t="str">
        <f>IF(A83="","",VLOOKUP(A83,生徒情報入力!$A$9:$AD$158,6))</f>
        <v/>
      </c>
      <c r="P83" s="1577" t="str">
        <f>IF(A83="","",VLOOKUP(A83,生徒情報入力!$A$9:$AD$158,22))</f>
        <v/>
      </c>
      <c r="Q83" s="1578"/>
      <c r="R83" s="1578"/>
      <c r="S83" s="1578"/>
      <c r="T83" s="1578"/>
      <c r="U83" s="1578"/>
      <c r="V83" s="1578"/>
      <c r="W83" s="1578"/>
      <c r="X83" s="1578"/>
      <c r="Y83" s="1576"/>
      <c r="Z83" s="1577" t="str">
        <f>IF(A83="","",VLOOKUP(A83,生徒情報入力!$A$9:$AD$158,23)&amp;"-"&amp;VLOOKUP(A83,生徒情報入力!$A$9:$AD$158,25)&amp;"-"&amp;VLOOKUP(A83,生徒情報入力!$A$9:$AD$158,27))</f>
        <v/>
      </c>
      <c r="AA83" s="1578"/>
      <c r="AB83" s="1578"/>
      <c r="AC83" s="1578"/>
      <c r="AD83" s="1578"/>
      <c r="AE83" s="1576"/>
      <c r="AF83" s="1577" t="str">
        <f>IF(A83="","",VLOOKUP(A83,生徒情報入力!$A$9:$AD$158,11))</f>
        <v/>
      </c>
      <c r="AG83" s="1576"/>
      <c r="AH83" s="1577" t="str">
        <f>IF(A83="","",VLOOKUP(A83,生徒情報入力!$A$9:$AD$158,12))</f>
        <v/>
      </c>
      <c r="AI83" s="1576"/>
      <c r="AJ83" s="1577" t="str">
        <f t="shared" si="2"/>
        <v/>
      </c>
      <c r="AK83" s="1578"/>
      <c r="AL83" s="1576"/>
      <c r="AM83" s="425"/>
      <c r="AN83" s="426"/>
      <c r="AO83" s="426"/>
      <c r="AP83" s="426"/>
      <c r="AQ83" s="426"/>
      <c r="AR83" s="426"/>
      <c r="AS83" s="427"/>
      <c r="AT83" s="199"/>
      <c r="BD83" s="214"/>
      <c r="BE83" s="214"/>
      <c r="BF83" s="214"/>
      <c r="BG83" s="214"/>
      <c r="BH83" s="214"/>
      <c r="BI83" s="214"/>
    </row>
    <row r="84" spans="1:61" ht="36" customHeight="1">
      <c r="A84" s="540"/>
      <c r="B84" s="541"/>
      <c r="C84" s="525"/>
      <c r="D84" s="522"/>
      <c r="E84" s="1052">
        <v>18</v>
      </c>
      <c r="F84" s="1576"/>
      <c r="G84" s="1577" t="str">
        <f>IF(A84="","",VLOOKUP(A84,生徒情報入力!$A$9:$AD$158,5))</f>
        <v/>
      </c>
      <c r="H84" s="1578"/>
      <c r="I84" s="1578"/>
      <c r="J84" s="1578"/>
      <c r="K84" s="1578"/>
      <c r="L84" s="1578"/>
      <c r="M84" s="1578"/>
      <c r="N84" s="1576"/>
      <c r="O84" s="451" t="str">
        <f>IF(A84="","",VLOOKUP(A84,生徒情報入力!$A$9:$AD$158,6))</f>
        <v/>
      </c>
      <c r="P84" s="1577" t="str">
        <f>IF(A84="","",VLOOKUP(A84,生徒情報入力!$A$9:$AD$158,22))</f>
        <v/>
      </c>
      <c r="Q84" s="1578"/>
      <c r="R84" s="1578"/>
      <c r="S84" s="1578"/>
      <c r="T84" s="1578"/>
      <c r="U84" s="1578"/>
      <c r="V84" s="1578"/>
      <c r="W84" s="1578"/>
      <c r="X84" s="1578"/>
      <c r="Y84" s="1576"/>
      <c r="Z84" s="1577" t="str">
        <f>IF(A84="","",VLOOKUP(A84,生徒情報入力!$A$9:$AD$158,23)&amp;"-"&amp;VLOOKUP(A84,生徒情報入力!$A$9:$AD$158,25)&amp;"-"&amp;VLOOKUP(A84,生徒情報入力!$A$9:$AD$158,27))</f>
        <v/>
      </c>
      <c r="AA84" s="1578"/>
      <c r="AB84" s="1578"/>
      <c r="AC84" s="1578"/>
      <c r="AD84" s="1578"/>
      <c r="AE84" s="1576"/>
      <c r="AF84" s="1577" t="str">
        <f>IF(A84="","",VLOOKUP(A84,生徒情報入力!$A$9:$AD$158,11))</f>
        <v/>
      </c>
      <c r="AG84" s="1576"/>
      <c r="AH84" s="1577" t="str">
        <f>IF(A84="","",VLOOKUP(A84,生徒情報入力!$A$9:$AD$158,12))</f>
        <v/>
      </c>
      <c r="AI84" s="1576"/>
      <c r="AJ84" s="1577" t="str">
        <f t="shared" si="2"/>
        <v/>
      </c>
      <c r="AK84" s="1578"/>
      <c r="AL84" s="1576"/>
      <c r="AM84" s="425"/>
      <c r="AN84" s="426"/>
      <c r="AO84" s="426"/>
      <c r="AP84" s="426"/>
      <c r="AQ84" s="426"/>
      <c r="AR84" s="426"/>
      <c r="AS84" s="427"/>
      <c r="AT84" s="199"/>
      <c r="BD84" s="214"/>
      <c r="BE84" s="214"/>
      <c r="BF84" s="214"/>
      <c r="BG84" s="214"/>
      <c r="BH84" s="214"/>
      <c r="BI84" s="214"/>
    </row>
    <row r="85" spans="1:61" ht="36" customHeight="1">
      <c r="A85" s="540"/>
      <c r="B85" s="541"/>
      <c r="C85" s="525"/>
      <c r="D85" s="522"/>
      <c r="E85" s="1052">
        <v>19</v>
      </c>
      <c r="F85" s="1576"/>
      <c r="G85" s="1577" t="str">
        <f>IF(A85="","",VLOOKUP(A85,生徒情報入力!$A$9:$AD$158,5))</f>
        <v/>
      </c>
      <c r="H85" s="1578"/>
      <c r="I85" s="1578"/>
      <c r="J85" s="1578"/>
      <c r="K85" s="1578"/>
      <c r="L85" s="1578"/>
      <c r="M85" s="1578"/>
      <c r="N85" s="1576"/>
      <c r="O85" s="451" t="str">
        <f>IF(A85="","",VLOOKUP(A85,生徒情報入力!$A$9:$AD$158,6))</f>
        <v/>
      </c>
      <c r="P85" s="1577" t="str">
        <f>IF(A85="","",VLOOKUP(A85,生徒情報入力!$A$9:$AD$158,22))</f>
        <v/>
      </c>
      <c r="Q85" s="1578"/>
      <c r="R85" s="1578"/>
      <c r="S85" s="1578"/>
      <c r="T85" s="1578"/>
      <c r="U85" s="1578"/>
      <c r="V85" s="1578"/>
      <c r="W85" s="1578"/>
      <c r="X85" s="1578"/>
      <c r="Y85" s="1576"/>
      <c r="Z85" s="1577" t="str">
        <f>IF(A85="","",VLOOKUP(A85,生徒情報入力!$A$9:$AD$158,23)&amp;"-"&amp;VLOOKUP(A85,生徒情報入力!$A$9:$AD$158,25)&amp;"-"&amp;VLOOKUP(A85,生徒情報入力!$A$9:$AD$158,27))</f>
        <v/>
      </c>
      <c r="AA85" s="1578"/>
      <c r="AB85" s="1578"/>
      <c r="AC85" s="1578"/>
      <c r="AD85" s="1578"/>
      <c r="AE85" s="1576"/>
      <c r="AF85" s="1577" t="str">
        <f>IF(A85="","",VLOOKUP(A85,生徒情報入力!$A$9:$AD$158,11))</f>
        <v/>
      </c>
      <c r="AG85" s="1576"/>
      <c r="AH85" s="1577" t="str">
        <f>IF(A85="","",VLOOKUP(A85,生徒情報入力!$A$9:$AD$158,12))</f>
        <v/>
      </c>
      <c r="AI85" s="1576"/>
      <c r="AJ85" s="1577" t="str">
        <f t="shared" si="2"/>
        <v/>
      </c>
      <c r="AK85" s="1578"/>
      <c r="AL85" s="1576"/>
      <c r="AM85" s="425"/>
      <c r="AN85" s="426"/>
      <c r="AO85" s="426"/>
      <c r="AP85" s="426"/>
      <c r="AQ85" s="426"/>
      <c r="AR85" s="426"/>
      <c r="AS85" s="427"/>
      <c r="AT85" s="199"/>
      <c r="BD85" s="214"/>
      <c r="BE85" s="214"/>
      <c r="BF85" s="214"/>
      <c r="BG85" s="214"/>
      <c r="BH85" s="214"/>
      <c r="BI85" s="214"/>
    </row>
    <row r="86" spans="1:61" ht="36" customHeight="1">
      <c r="A86" s="542"/>
      <c r="B86" s="543"/>
      <c r="C86" s="525"/>
      <c r="D86" s="522"/>
      <c r="E86" s="1052">
        <v>20</v>
      </c>
      <c r="F86" s="1576"/>
      <c r="G86" s="1577" t="str">
        <f>IF(A86="","",VLOOKUP(A86,生徒情報入力!$A$9:$AD$158,5))</f>
        <v/>
      </c>
      <c r="H86" s="1578"/>
      <c r="I86" s="1578"/>
      <c r="J86" s="1578"/>
      <c r="K86" s="1578"/>
      <c r="L86" s="1578"/>
      <c r="M86" s="1578"/>
      <c r="N86" s="1576"/>
      <c r="O86" s="451" t="str">
        <f>IF(A86="","",VLOOKUP(A86,生徒情報入力!$A$9:$AD$158,6))</f>
        <v/>
      </c>
      <c r="P86" s="1577" t="str">
        <f>IF(A86="","",VLOOKUP(A86,生徒情報入力!$A$9:$AD$158,22))</f>
        <v/>
      </c>
      <c r="Q86" s="1578"/>
      <c r="R86" s="1578"/>
      <c r="S86" s="1578"/>
      <c r="T86" s="1578"/>
      <c r="U86" s="1578"/>
      <c r="V86" s="1578"/>
      <c r="W86" s="1578"/>
      <c r="X86" s="1578"/>
      <c r="Y86" s="1576"/>
      <c r="Z86" s="1577" t="str">
        <f>IF(A86="","",VLOOKUP(A86,生徒情報入力!$A$9:$AD$158,23)&amp;"-"&amp;VLOOKUP(A86,生徒情報入力!$A$9:$AD$158,25)&amp;"-"&amp;VLOOKUP(A86,生徒情報入力!$A$9:$AD$158,27))</f>
        <v/>
      </c>
      <c r="AA86" s="1578"/>
      <c r="AB86" s="1578"/>
      <c r="AC86" s="1578"/>
      <c r="AD86" s="1578"/>
      <c r="AE86" s="1576"/>
      <c r="AF86" s="1577" t="str">
        <f>IF(A86="","",VLOOKUP(A86,生徒情報入力!$A$9:$AD$158,11))</f>
        <v/>
      </c>
      <c r="AG86" s="1576"/>
      <c r="AH86" s="1577" t="str">
        <f>IF(A86="","",VLOOKUP(A86,生徒情報入力!$A$9:$AD$158,12))</f>
        <v/>
      </c>
      <c r="AI86" s="1576"/>
      <c r="AJ86" s="1577" t="str">
        <f t="shared" si="2"/>
        <v/>
      </c>
      <c r="AK86" s="1578"/>
      <c r="AL86" s="1576"/>
      <c r="AM86" s="425"/>
      <c r="AN86" s="426"/>
      <c r="AO86" s="426"/>
      <c r="AP86" s="426"/>
      <c r="AQ86" s="426"/>
      <c r="AR86" s="426"/>
      <c r="AS86" s="427"/>
      <c r="AT86" s="199"/>
      <c r="BD86" s="214"/>
      <c r="BE86" s="214"/>
      <c r="BF86" s="214"/>
      <c r="BG86" s="214"/>
      <c r="BH86" s="214"/>
      <c r="BI86" s="214"/>
    </row>
    <row r="87" spans="1:61" ht="26.25" customHeight="1">
      <c r="A87" s="287" t="s">
        <v>2803</v>
      </c>
      <c r="B87" s="288" t="s">
        <v>2805</v>
      </c>
      <c r="D87" s="199"/>
      <c r="E87" s="309"/>
      <c r="F87" s="289" t="s">
        <v>3031</v>
      </c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89"/>
      <c r="S87" s="289"/>
      <c r="T87" s="289"/>
      <c r="U87" s="289"/>
      <c r="V87" s="289"/>
      <c r="W87" s="289"/>
      <c r="X87" s="289"/>
      <c r="Y87" s="289"/>
      <c r="Z87" s="289"/>
      <c r="AA87" s="289"/>
      <c r="AB87" s="289"/>
      <c r="AC87" s="289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289"/>
      <c r="AR87" s="289"/>
      <c r="AS87" s="290"/>
      <c r="AT87" s="199"/>
      <c r="BD87" s="214"/>
      <c r="BE87" s="214"/>
      <c r="BF87" s="214"/>
      <c r="BG87" s="214"/>
      <c r="BH87" s="214"/>
      <c r="BI87" s="214"/>
    </row>
    <row r="88" spans="1:61" ht="80.25" customHeight="1">
      <c r="A88" s="544"/>
      <c r="B88" s="544"/>
      <c r="C88" s="544"/>
      <c r="D88" s="199"/>
      <c r="E88" s="1579"/>
      <c r="F88" s="1580"/>
      <c r="G88" s="1580"/>
      <c r="H88" s="1580"/>
      <c r="I88" s="1580"/>
      <c r="J88" s="1580"/>
      <c r="K88" s="1580"/>
      <c r="L88" s="1580"/>
      <c r="M88" s="1580"/>
      <c r="N88" s="1580"/>
      <c r="O88" s="1580"/>
      <c r="P88" s="1580"/>
      <c r="Q88" s="1580"/>
      <c r="R88" s="1580"/>
      <c r="S88" s="1580"/>
      <c r="T88" s="1580"/>
      <c r="U88" s="1580"/>
      <c r="V88" s="1580"/>
      <c r="W88" s="1580"/>
      <c r="X88" s="1580"/>
      <c r="Y88" s="1580"/>
      <c r="Z88" s="1580"/>
      <c r="AA88" s="1580"/>
      <c r="AB88" s="1580"/>
      <c r="AC88" s="1580"/>
      <c r="AD88" s="1580"/>
      <c r="AE88" s="1580"/>
      <c r="AF88" s="1580"/>
      <c r="AG88" s="1580"/>
      <c r="AH88" s="1580"/>
      <c r="AI88" s="1580"/>
      <c r="AJ88" s="1580"/>
      <c r="AK88" s="1580"/>
      <c r="AL88" s="1580"/>
      <c r="AM88" s="1580"/>
      <c r="AN88" s="1580"/>
      <c r="AO88" s="1580"/>
      <c r="AP88" s="1580"/>
      <c r="AQ88" s="1580"/>
      <c r="AR88" s="1580"/>
      <c r="AS88" s="1581"/>
      <c r="AT88" s="199"/>
      <c r="BD88" s="214"/>
      <c r="BE88" s="214"/>
      <c r="BF88" s="214"/>
      <c r="BG88" s="214"/>
      <c r="BH88" s="214"/>
      <c r="BI88" s="214"/>
    </row>
    <row r="89" spans="1:61">
      <c r="A89" s="544"/>
      <c r="B89" s="544"/>
      <c r="C89" s="544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BD89" s="214"/>
      <c r="BE89" s="214"/>
      <c r="BF89" s="214"/>
      <c r="BG89" s="214"/>
      <c r="BH89" s="214"/>
      <c r="BI89" s="214"/>
    </row>
    <row r="90" spans="1:61">
      <c r="A90" s="544"/>
      <c r="B90" s="544"/>
      <c r="C90" s="544"/>
      <c r="BD90" s="214"/>
      <c r="BE90" s="214"/>
      <c r="BF90" s="214"/>
      <c r="BG90" s="214"/>
      <c r="BH90" s="214"/>
      <c r="BI90" s="214"/>
    </row>
    <row r="91" spans="1:61">
      <c r="A91" s="544"/>
      <c r="B91" s="544"/>
      <c r="C91" s="544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BD91" s="214"/>
      <c r="BE91" s="214"/>
      <c r="BF91" s="214"/>
      <c r="BG91" s="214"/>
      <c r="BH91" s="214"/>
      <c r="BI91" s="214"/>
    </row>
    <row r="92" spans="1:61">
      <c r="A92" s="544"/>
      <c r="B92" s="544"/>
      <c r="C92" s="544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BD92" s="214"/>
      <c r="BE92" s="214"/>
      <c r="BF92" s="214"/>
      <c r="BG92" s="214"/>
      <c r="BH92" s="214"/>
      <c r="BI92" s="214"/>
    </row>
    <row r="93" spans="1:61" ht="13.5" customHeight="1">
      <c r="A93" s="544"/>
      <c r="B93" s="544"/>
      <c r="C93" s="544"/>
      <c r="D93" s="199"/>
      <c r="E93" s="199"/>
      <c r="F93" s="199"/>
      <c r="G93" s="1070" t="s">
        <v>5</v>
      </c>
      <c r="H93" s="1070"/>
      <c r="I93" s="1070"/>
      <c r="J93" s="1070"/>
      <c r="K93" s="1070"/>
      <c r="L93" s="1070"/>
      <c r="M93" s="1061">
        <f>基本情報入力!$B$3</f>
        <v>0</v>
      </c>
      <c r="N93" s="1062"/>
      <c r="O93" s="1062"/>
      <c r="P93" s="1221" t="s">
        <v>6</v>
      </c>
      <c r="Q93" s="1062">
        <f>基本情報入力!$D$3</f>
        <v>0</v>
      </c>
      <c r="R93" s="1062"/>
      <c r="S93" s="1065"/>
      <c r="T93" s="199"/>
      <c r="U93" s="199"/>
      <c r="V93" s="1082" t="s">
        <v>1907</v>
      </c>
      <c r="W93" s="1082"/>
      <c r="X93" s="1082"/>
      <c r="Y93" s="1082"/>
      <c r="Z93" s="1530" t="str">
        <f>基本情報入力!$B$5</f>
        <v/>
      </c>
      <c r="AA93" s="1221"/>
      <c r="AB93" s="1221"/>
      <c r="AC93" s="1221"/>
      <c r="AD93" s="1221"/>
      <c r="AE93" s="1221"/>
      <c r="AF93" s="1221"/>
      <c r="AG93" s="1221"/>
      <c r="AH93" s="1221"/>
      <c r="AI93" s="1221"/>
      <c r="AJ93" s="1221"/>
      <c r="AK93" s="1221"/>
      <c r="AL93" s="1221"/>
      <c r="AM93" s="1221"/>
      <c r="AN93" s="1221"/>
      <c r="AO93" s="1221"/>
      <c r="AP93" s="1221"/>
      <c r="AQ93" s="1221"/>
      <c r="AR93" s="1533"/>
      <c r="AS93" s="199"/>
      <c r="AT93" s="199"/>
      <c r="BD93" s="214"/>
      <c r="BE93" s="214"/>
      <c r="BF93" s="214"/>
      <c r="BG93" s="214"/>
      <c r="BH93" s="214"/>
      <c r="BI93" s="214"/>
    </row>
    <row r="94" spans="1:61" ht="13.5" customHeight="1">
      <c r="A94" s="544"/>
      <c r="B94" s="544"/>
      <c r="C94" s="544"/>
      <c r="D94" s="199"/>
      <c r="E94" s="199"/>
      <c r="F94" s="199"/>
      <c r="G94" s="1070"/>
      <c r="H94" s="1070"/>
      <c r="I94" s="1070"/>
      <c r="J94" s="1070"/>
      <c r="K94" s="1070"/>
      <c r="L94" s="1070"/>
      <c r="M94" s="1063"/>
      <c r="N94" s="1064"/>
      <c r="O94" s="1064"/>
      <c r="P94" s="1373"/>
      <c r="Q94" s="1064"/>
      <c r="R94" s="1064"/>
      <c r="S94" s="1066"/>
      <c r="T94" s="199"/>
      <c r="U94" s="199"/>
      <c r="V94" s="1082"/>
      <c r="W94" s="1082"/>
      <c r="X94" s="1082"/>
      <c r="Y94" s="1082"/>
      <c r="Z94" s="1372"/>
      <c r="AA94" s="1373"/>
      <c r="AB94" s="1373"/>
      <c r="AC94" s="1373"/>
      <c r="AD94" s="1373"/>
      <c r="AE94" s="1373"/>
      <c r="AF94" s="1373"/>
      <c r="AG94" s="1373"/>
      <c r="AH94" s="1373"/>
      <c r="AI94" s="1373"/>
      <c r="AJ94" s="1373"/>
      <c r="AK94" s="1373"/>
      <c r="AL94" s="1373"/>
      <c r="AM94" s="1373"/>
      <c r="AN94" s="1373"/>
      <c r="AO94" s="1373"/>
      <c r="AP94" s="1373"/>
      <c r="AQ94" s="1373"/>
      <c r="AR94" s="1534"/>
      <c r="AS94" s="199"/>
      <c r="AT94" s="199"/>
      <c r="BD94" s="214"/>
      <c r="BE94" s="214"/>
      <c r="BF94" s="214"/>
      <c r="BG94" s="214"/>
      <c r="BH94" s="214"/>
      <c r="BI94" s="214"/>
    </row>
    <row r="95" spans="1:61"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BD95" s="214"/>
      <c r="BE95" s="214"/>
      <c r="BF95" s="214"/>
      <c r="BG95" s="214"/>
      <c r="BH95" s="214"/>
      <c r="BI95" s="214"/>
    </row>
    <row r="96" spans="1:61"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BD96" s="214"/>
      <c r="BE96" s="214"/>
      <c r="BF96" s="214"/>
      <c r="BG96" s="214"/>
      <c r="BH96" s="214"/>
      <c r="BI96" s="214"/>
    </row>
    <row r="97" spans="1:61"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BD97" s="214"/>
      <c r="BE97" s="214"/>
      <c r="BF97" s="214"/>
      <c r="BG97" s="214"/>
      <c r="BH97" s="214"/>
      <c r="BI97" s="214"/>
    </row>
    <row r="98" spans="1:61">
      <c r="D98" s="199"/>
      <c r="E98" s="199"/>
      <c r="F98" s="199"/>
      <c r="G98" s="199"/>
      <c r="H98" s="199"/>
      <c r="I98" s="199"/>
      <c r="J98" s="199"/>
      <c r="K98" s="199"/>
      <c r="L98" s="199"/>
      <c r="M98" s="199" t="s">
        <v>2589</v>
      </c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BD98" s="214"/>
      <c r="BE98" s="214"/>
      <c r="BF98" s="214"/>
      <c r="BG98" s="214"/>
      <c r="BH98" s="214"/>
      <c r="BI98" s="214"/>
    </row>
    <row r="99" spans="1:61">
      <c r="D99" s="199"/>
      <c r="E99" s="199"/>
      <c r="F99" s="199"/>
      <c r="G99" s="199"/>
      <c r="H99" s="199"/>
      <c r="I99" s="199"/>
      <c r="J99" s="199"/>
      <c r="K99" s="199"/>
      <c r="L99" s="199"/>
      <c r="M99" s="199" t="s">
        <v>3006</v>
      </c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BD99" s="214"/>
      <c r="BE99" s="214"/>
      <c r="BF99" s="214"/>
      <c r="BG99" s="214"/>
      <c r="BH99" s="214"/>
      <c r="BI99" s="214"/>
    </row>
    <row r="100" spans="1:61"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BD100" s="214"/>
      <c r="BE100" s="214"/>
      <c r="BF100" s="214"/>
      <c r="BG100" s="214"/>
      <c r="BH100" s="214"/>
      <c r="BI100" s="214"/>
    </row>
    <row r="101" spans="1:61" ht="13.5" customHeight="1">
      <c r="D101" s="199"/>
      <c r="E101" s="1558" t="s">
        <v>3021</v>
      </c>
      <c r="F101" s="1558"/>
      <c r="G101" s="1558" t="s">
        <v>2326</v>
      </c>
      <c r="H101" s="1558"/>
      <c r="I101" s="1558"/>
      <c r="J101" s="1558"/>
      <c r="K101" s="1558"/>
      <c r="L101" s="1558"/>
      <c r="M101" s="1558"/>
      <c r="N101" s="1558"/>
      <c r="O101" s="1569" t="s">
        <v>2590</v>
      </c>
      <c r="P101" s="1558" t="s">
        <v>2591</v>
      </c>
      <c r="Q101" s="1558"/>
      <c r="R101" s="1558"/>
      <c r="S101" s="1558"/>
      <c r="T101" s="1558"/>
      <c r="U101" s="1558"/>
      <c r="V101" s="1558"/>
      <c r="W101" s="1558"/>
      <c r="X101" s="1558"/>
      <c r="Y101" s="1558"/>
      <c r="Z101" s="1558" t="s">
        <v>2592</v>
      </c>
      <c r="AA101" s="1558"/>
      <c r="AB101" s="1558"/>
      <c r="AC101" s="1558"/>
      <c r="AD101" s="1558"/>
      <c r="AE101" s="1558"/>
      <c r="AF101" s="1558" t="s">
        <v>21</v>
      </c>
      <c r="AG101" s="1558"/>
      <c r="AH101" s="1553" t="s">
        <v>2593</v>
      </c>
      <c r="AI101" s="1554"/>
      <c r="AJ101" s="1557" t="s">
        <v>2594</v>
      </c>
      <c r="AK101" s="1558"/>
      <c r="AL101" s="1558"/>
      <c r="AM101" s="1558" t="s">
        <v>2595</v>
      </c>
      <c r="AN101" s="1558"/>
      <c r="AO101" s="1558"/>
      <c r="AP101" s="1558"/>
      <c r="AQ101" s="1558"/>
      <c r="AR101" s="1558"/>
      <c r="AS101" s="1558"/>
      <c r="AT101" s="199"/>
      <c r="BD101" s="214"/>
      <c r="BE101" s="214"/>
      <c r="BF101" s="214"/>
      <c r="BG101" s="214"/>
      <c r="BH101" s="214"/>
      <c r="BI101" s="214"/>
    </row>
    <row r="102" spans="1:61">
      <c r="D102" s="199"/>
      <c r="E102" s="1558"/>
      <c r="F102" s="1558"/>
      <c r="G102" s="1558"/>
      <c r="H102" s="1558"/>
      <c r="I102" s="1558"/>
      <c r="J102" s="1558"/>
      <c r="K102" s="1558"/>
      <c r="L102" s="1558"/>
      <c r="M102" s="1558"/>
      <c r="N102" s="1558"/>
      <c r="O102" s="1569"/>
      <c r="P102" s="1558"/>
      <c r="Q102" s="1558"/>
      <c r="R102" s="1558"/>
      <c r="S102" s="1558"/>
      <c r="T102" s="1558"/>
      <c r="U102" s="1558"/>
      <c r="V102" s="1558"/>
      <c r="W102" s="1558"/>
      <c r="X102" s="1558"/>
      <c r="Y102" s="1558"/>
      <c r="Z102" s="1558"/>
      <c r="AA102" s="1558"/>
      <c r="AB102" s="1558"/>
      <c r="AC102" s="1558"/>
      <c r="AD102" s="1558"/>
      <c r="AE102" s="1558"/>
      <c r="AF102" s="1558"/>
      <c r="AG102" s="1558"/>
      <c r="AH102" s="1555"/>
      <c r="AI102" s="1556"/>
      <c r="AJ102" s="1558"/>
      <c r="AK102" s="1558"/>
      <c r="AL102" s="1558"/>
      <c r="AM102" s="1558"/>
      <c r="AN102" s="1558"/>
      <c r="AO102" s="1558"/>
      <c r="AP102" s="1558"/>
      <c r="AQ102" s="1558"/>
      <c r="AR102" s="1558"/>
      <c r="AS102" s="1558"/>
      <c r="AT102" s="199"/>
      <c r="BD102" s="214"/>
      <c r="BE102" s="214"/>
      <c r="BF102" s="214"/>
      <c r="BG102" s="214"/>
      <c r="BH102" s="214"/>
      <c r="BI102" s="214"/>
    </row>
    <row r="103" spans="1:61" ht="13.5" customHeight="1">
      <c r="D103" s="199"/>
      <c r="E103" s="1559" t="s">
        <v>1893</v>
      </c>
      <c r="F103" s="1559"/>
      <c r="G103" s="1561" t="s">
        <v>2596</v>
      </c>
      <c r="H103" s="1561"/>
      <c r="I103" s="1561"/>
      <c r="J103" s="1561"/>
      <c r="K103" s="1561"/>
      <c r="L103" s="1561"/>
      <c r="M103" s="1561"/>
      <c r="N103" s="1561"/>
      <c r="O103" s="1563" t="s">
        <v>2621</v>
      </c>
      <c r="P103" s="1561" t="s">
        <v>2597</v>
      </c>
      <c r="Q103" s="1561"/>
      <c r="R103" s="1561"/>
      <c r="S103" s="1561"/>
      <c r="T103" s="1561"/>
      <c r="U103" s="1561"/>
      <c r="V103" s="1561"/>
      <c r="W103" s="1561"/>
      <c r="X103" s="1561"/>
      <c r="Y103" s="1561"/>
      <c r="Z103" s="1565" t="s">
        <v>2598</v>
      </c>
      <c r="AA103" s="1565"/>
      <c r="AB103" s="1565"/>
      <c r="AC103" s="1565"/>
      <c r="AD103" s="1565"/>
      <c r="AE103" s="1565"/>
      <c r="AF103" s="1561">
        <v>1</v>
      </c>
      <c r="AG103" s="1561"/>
      <c r="AH103" s="1567" t="s">
        <v>1985</v>
      </c>
      <c r="AI103" s="1567"/>
      <c r="AJ103" s="1567" t="s">
        <v>2785</v>
      </c>
      <c r="AK103" s="1561"/>
      <c r="AL103" s="1561"/>
      <c r="AM103" s="1570" t="s">
        <v>2603</v>
      </c>
      <c r="AN103" s="1571"/>
      <c r="AO103" s="1571"/>
      <c r="AP103" s="1571"/>
      <c r="AQ103" s="1571"/>
      <c r="AR103" s="1571"/>
      <c r="AS103" s="1572"/>
      <c r="AT103" s="199"/>
      <c r="BD103" s="214"/>
      <c r="BE103" s="214"/>
      <c r="BF103" s="214"/>
      <c r="BG103" s="214"/>
      <c r="BH103" s="214"/>
      <c r="BI103" s="214"/>
    </row>
    <row r="104" spans="1:61">
      <c r="A104" s="428" t="s">
        <v>2599</v>
      </c>
      <c r="B104" s="428" t="s">
        <v>2600</v>
      </c>
      <c r="C104" s="333"/>
      <c r="D104" s="199"/>
      <c r="E104" s="1560"/>
      <c r="F104" s="1560"/>
      <c r="G104" s="1562"/>
      <c r="H104" s="1562"/>
      <c r="I104" s="1562"/>
      <c r="J104" s="1562"/>
      <c r="K104" s="1562"/>
      <c r="L104" s="1562"/>
      <c r="M104" s="1562"/>
      <c r="N104" s="1562"/>
      <c r="O104" s="1564"/>
      <c r="P104" s="1562"/>
      <c r="Q104" s="1562"/>
      <c r="R104" s="1562"/>
      <c r="S104" s="1562"/>
      <c r="T104" s="1562"/>
      <c r="U104" s="1562"/>
      <c r="V104" s="1562"/>
      <c r="W104" s="1562"/>
      <c r="X104" s="1562"/>
      <c r="Y104" s="1562"/>
      <c r="Z104" s="1566"/>
      <c r="AA104" s="1566"/>
      <c r="AB104" s="1566"/>
      <c r="AC104" s="1566"/>
      <c r="AD104" s="1566"/>
      <c r="AE104" s="1566"/>
      <c r="AF104" s="1562"/>
      <c r="AG104" s="1562"/>
      <c r="AH104" s="1568"/>
      <c r="AI104" s="1568"/>
      <c r="AJ104" s="1562"/>
      <c r="AK104" s="1562"/>
      <c r="AL104" s="1562"/>
      <c r="AM104" s="1573"/>
      <c r="AN104" s="1574"/>
      <c r="AO104" s="1574"/>
      <c r="AP104" s="1574"/>
      <c r="AQ104" s="1574"/>
      <c r="AR104" s="1574"/>
      <c r="AS104" s="1575"/>
      <c r="AT104" s="199"/>
      <c r="BD104" s="214"/>
      <c r="BE104" s="214"/>
      <c r="BF104" s="214"/>
      <c r="BG104" s="214"/>
      <c r="BH104" s="214"/>
      <c r="BI104" s="214"/>
    </row>
    <row r="105" spans="1:61" ht="36" customHeight="1">
      <c r="A105" s="193"/>
      <c r="B105" s="543"/>
      <c r="C105" s="525"/>
      <c r="D105" s="522"/>
      <c r="E105" s="1052">
        <v>21</v>
      </c>
      <c r="F105" s="1576"/>
      <c r="G105" s="1577" t="str">
        <f>IF(A105="","",VLOOKUP(A105,生徒情報入力!$A$9:$AD$158,5))</f>
        <v/>
      </c>
      <c r="H105" s="1578"/>
      <c r="I105" s="1578"/>
      <c r="J105" s="1578"/>
      <c r="K105" s="1578"/>
      <c r="L105" s="1578"/>
      <c r="M105" s="1578"/>
      <c r="N105" s="1576"/>
      <c r="O105" s="451" t="str">
        <f>IF(A105="","",VLOOKUP(A105,生徒情報入力!$A$9:$AD$158,6))</f>
        <v/>
      </c>
      <c r="P105" s="1577" t="str">
        <f>IF(A105="","",VLOOKUP(A105,生徒情報入力!$A$9:$AD$158,22))</f>
        <v/>
      </c>
      <c r="Q105" s="1578"/>
      <c r="R105" s="1578"/>
      <c r="S105" s="1578"/>
      <c r="T105" s="1578"/>
      <c r="U105" s="1578"/>
      <c r="V105" s="1578"/>
      <c r="W105" s="1578"/>
      <c r="X105" s="1578"/>
      <c r="Y105" s="1576"/>
      <c r="Z105" s="1577" t="str">
        <f>IF(A105="","",VLOOKUP(A105,生徒情報入力!$A$9:$AD$158,23)&amp;"-"&amp;VLOOKUP(A105,生徒情報入力!$A$9:$AD$158,25)&amp;"-"&amp;VLOOKUP(A105,生徒情報入力!$A$9:$AD$158,27))</f>
        <v/>
      </c>
      <c r="AA105" s="1578"/>
      <c r="AB105" s="1578"/>
      <c r="AC105" s="1578"/>
      <c r="AD105" s="1578"/>
      <c r="AE105" s="1576"/>
      <c r="AF105" s="1577" t="str">
        <f>IF(A105="","",VLOOKUP(A105,生徒情報入力!$A$9:$AD$158,11))</f>
        <v/>
      </c>
      <c r="AG105" s="1576"/>
      <c r="AH105" s="1577" t="str">
        <f>IF(A105="","",VLOOKUP(A105,生徒情報入力!$A$9:$AD$158,12))</f>
        <v/>
      </c>
      <c r="AI105" s="1576"/>
      <c r="AJ105" s="1577" t="str">
        <f>IF(B105="","",B105)</f>
        <v/>
      </c>
      <c r="AK105" s="1578"/>
      <c r="AL105" s="1576"/>
      <c r="AM105" s="425"/>
      <c r="AN105" s="426"/>
      <c r="AO105" s="426"/>
      <c r="AP105" s="426"/>
      <c r="AQ105" s="426"/>
      <c r="AR105" s="426"/>
      <c r="AS105" s="427"/>
      <c r="AT105" s="199"/>
      <c r="BD105" s="214"/>
      <c r="BE105" s="214"/>
      <c r="BF105" s="214"/>
      <c r="BG105" s="214"/>
      <c r="BH105" s="214"/>
      <c r="BI105" s="214"/>
    </row>
    <row r="106" spans="1:61" ht="36" customHeight="1">
      <c r="A106" s="193"/>
      <c r="B106" s="543"/>
      <c r="C106" s="525"/>
      <c r="D106" s="522"/>
      <c r="E106" s="1052">
        <v>22</v>
      </c>
      <c r="F106" s="1576"/>
      <c r="G106" s="1577" t="str">
        <f>IF(A106="","",VLOOKUP(A106,生徒情報入力!$A$9:$AD$158,5))</f>
        <v/>
      </c>
      <c r="H106" s="1578"/>
      <c r="I106" s="1578"/>
      <c r="J106" s="1578"/>
      <c r="K106" s="1578"/>
      <c r="L106" s="1578"/>
      <c r="M106" s="1578"/>
      <c r="N106" s="1576"/>
      <c r="O106" s="451" t="str">
        <f>IF(A106="","",VLOOKUP(A106,生徒情報入力!$A$9:$AD$158,6))</f>
        <v/>
      </c>
      <c r="P106" s="1577" t="str">
        <f>IF(A106="","",VLOOKUP(A106,生徒情報入力!$A$9:$AD$158,22))</f>
        <v/>
      </c>
      <c r="Q106" s="1578"/>
      <c r="R106" s="1578"/>
      <c r="S106" s="1578"/>
      <c r="T106" s="1578"/>
      <c r="U106" s="1578"/>
      <c r="V106" s="1578"/>
      <c r="W106" s="1578"/>
      <c r="X106" s="1578"/>
      <c r="Y106" s="1576"/>
      <c r="Z106" s="1577" t="str">
        <f>IF(A106="","",VLOOKUP(A106,生徒情報入力!$A$9:$AD$158,23)&amp;"-"&amp;VLOOKUP(A106,生徒情報入力!$A$9:$AD$158,25)&amp;"-"&amp;VLOOKUP(A106,生徒情報入力!$A$9:$AD$158,27))</f>
        <v/>
      </c>
      <c r="AA106" s="1578"/>
      <c r="AB106" s="1578"/>
      <c r="AC106" s="1578"/>
      <c r="AD106" s="1578"/>
      <c r="AE106" s="1576"/>
      <c r="AF106" s="1577" t="str">
        <f>IF(A106="","",VLOOKUP(A106,生徒情報入力!$A$9:$AD$158,11))</f>
        <v/>
      </c>
      <c r="AG106" s="1576"/>
      <c r="AH106" s="1577" t="str">
        <f>IF(A106="","",VLOOKUP(A106,生徒情報入力!$A$9:$AD$158,12))</f>
        <v/>
      </c>
      <c r="AI106" s="1576"/>
      <c r="AJ106" s="1577" t="str">
        <f t="shared" ref="AJ106:AJ124" si="3">IF(B106="","",B106)</f>
        <v/>
      </c>
      <c r="AK106" s="1578"/>
      <c r="AL106" s="1576"/>
      <c r="AM106" s="425"/>
      <c r="AN106" s="426"/>
      <c r="AO106" s="426"/>
      <c r="AP106" s="426"/>
      <c r="AQ106" s="426"/>
      <c r="AR106" s="426"/>
      <c r="AS106" s="427"/>
      <c r="AT106" s="199"/>
      <c r="BD106" s="214"/>
      <c r="BE106" s="214"/>
      <c r="BF106" s="214"/>
      <c r="BG106" s="214"/>
      <c r="BH106" s="214"/>
      <c r="BI106" s="214"/>
    </row>
    <row r="107" spans="1:61" ht="36" customHeight="1">
      <c r="A107" s="193"/>
      <c r="B107" s="543"/>
      <c r="C107" s="525"/>
      <c r="D107" s="522"/>
      <c r="E107" s="1052">
        <v>23</v>
      </c>
      <c r="F107" s="1576"/>
      <c r="G107" s="1577" t="str">
        <f>IF(A107="","",VLOOKUP(A107,生徒情報入力!$A$9:$AD$158,5))</f>
        <v/>
      </c>
      <c r="H107" s="1578"/>
      <c r="I107" s="1578"/>
      <c r="J107" s="1578"/>
      <c r="K107" s="1578"/>
      <c r="L107" s="1578"/>
      <c r="M107" s="1578"/>
      <c r="N107" s="1576"/>
      <c r="O107" s="451" t="str">
        <f>IF(A107="","",VLOOKUP(A107,生徒情報入力!$A$9:$AD$158,6))</f>
        <v/>
      </c>
      <c r="P107" s="1577" t="str">
        <f>IF(A107="","",VLOOKUP(A107,生徒情報入力!$A$9:$AD$158,22))</f>
        <v/>
      </c>
      <c r="Q107" s="1578"/>
      <c r="R107" s="1578"/>
      <c r="S107" s="1578"/>
      <c r="T107" s="1578"/>
      <c r="U107" s="1578"/>
      <c r="V107" s="1578"/>
      <c r="W107" s="1578"/>
      <c r="X107" s="1578"/>
      <c r="Y107" s="1576"/>
      <c r="Z107" s="1577" t="str">
        <f>IF(A107="","",VLOOKUP(A107,生徒情報入力!$A$9:$AD$158,23)&amp;"-"&amp;VLOOKUP(A107,生徒情報入力!$A$9:$AD$158,25)&amp;"-"&amp;VLOOKUP(A107,生徒情報入力!$A$9:$AD$158,27))</f>
        <v/>
      </c>
      <c r="AA107" s="1578"/>
      <c r="AB107" s="1578"/>
      <c r="AC107" s="1578"/>
      <c r="AD107" s="1578"/>
      <c r="AE107" s="1576"/>
      <c r="AF107" s="1577" t="str">
        <f>IF(A107="","",VLOOKUP(A107,生徒情報入力!$A$9:$AD$158,11))</f>
        <v/>
      </c>
      <c r="AG107" s="1576"/>
      <c r="AH107" s="1577" t="str">
        <f>IF(A107="","",VLOOKUP(A107,生徒情報入力!$A$9:$AD$158,12))</f>
        <v/>
      </c>
      <c r="AI107" s="1576"/>
      <c r="AJ107" s="1577" t="str">
        <f t="shared" si="3"/>
        <v/>
      </c>
      <c r="AK107" s="1578"/>
      <c r="AL107" s="1576"/>
      <c r="AM107" s="425"/>
      <c r="AN107" s="426"/>
      <c r="AO107" s="426"/>
      <c r="AP107" s="426"/>
      <c r="AQ107" s="426"/>
      <c r="AR107" s="426"/>
      <c r="AS107" s="427"/>
      <c r="AT107" s="199"/>
      <c r="BD107" s="214"/>
      <c r="BE107" s="214"/>
      <c r="BF107" s="214"/>
      <c r="BG107" s="214"/>
      <c r="BH107" s="214"/>
      <c r="BI107" s="214"/>
    </row>
    <row r="108" spans="1:61" ht="36" customHeight="1">
      <c r="A108" s="193"/>
      <c r="B108" s="543"/>
      <c r="C108" s="525"/>
      <c r="D108" s="522"/>
      <c r="E108" s="1052">
        <v>24</v>
      </c>
      <c r="F108" s="1576"/>
      <c r="G108" s="1577" t="str">
        <f>IF(A108="","",VLOOKUP(A108,生徒情報入力!$A$9:$AD$158,5))</f>
        <v/>
      </c>
      <c r="H108" s="1578"/>
      <c r="I108" s="1578"/>
      <c r="J108" s="1578"/>
      <c r="K108" s="1578"/>
      <c r="L108" s="1578"/>
      <c r="M108" s="1578"/>
      <c r="N108" s="1576"/>
      <c r="O108" s="451" t="str">
        <f>IF(A108="","",VLOOKUP(A108,生徒情報入力!$A$9:$AD$158,6))</f>
        <v/>
      </c>
      <c r="P108" s="1577" t="str">
        <f>IF(A108="","",VLOOKUP(A108,生徒情報入力!$A$9:$AD$158,22))</f>
        <v/>
      </c>
      <c r="Q108" s="1578"/>
      <c r="R108" s="1578"/>
      <c r="S108" s="1578"/>
      <c r="T108" s="1578"/>
      <c r="U108" s="1578"/>
      <c r="V108" s="1578"/>
      <c r="W108" s="1578"/>
      <c r="X108" s="1578"/>
      <c r="Y108" s="1576"/>
      <c r="Z108" s="1577" t="str">
        <f>IF(A108="","",VLOOKUP(A108,生徒情報入力!$A$9:$AD$158,23)&amp;"-"&amp;VLOOKUP(A108,生徒情報入力!$A$9:$AD$158,25)&amp;"-"&amp;VLOOKUP(A108,生徒情報入力!$A$9:$AD$158,27))</f>
        <v/>
      </c>
      <c r="AA108" s="1578"/>
      <c r="AB108" s="1578"/>
      <c r="AC108" s="1578"/>
      <c r="AD108" s="1578"/>
      <c r="AE108" s="1576"/>
      <c r="AF108" s="1577" t="str">
        <f>IF(A108="","",VLOOKUP(A108,生徒情報入力!$A$9:$AD$158,11))</f>
        <v/>
      </c>
      <c r="AG108" s="1576"/>
      <c r="AH108" s="1577" t="str">
        <f>IF(A108="","",VLOOKUP(A108,生徒情報入力!$A$9:$AD$158,12))</f>
        <v/>
      </c>
      <c r="AI108" s="1576"/>
      <c r="AJ108" s="1577" t="str">
        <f t="shared" si="3"/>
        <v/>
      </c>
      <c r="AK108" s="1578"/>
      <c r="AL108" s="1576"/>
      <c r="AM108" s="425"/>
      <c r="AN108" s="426"/>
      <c r="AO108" s="426"/>
      <c r="AP108" s="426"/>
      <c r="AQ108" s="426"/>
      <c r="AR108" s="426"/>
      <c r="AS108" s="427"/>
      <c r="AT108" s="199"/>
      <c r="BD108" s="214"/>
      <c r="BE108" s="214"/>
      <c r="BF108" s="214"/>
      <c r="BG108" s="214"/>
      <c r="BH108" s="214"/>
      <c r="BI108" s="214"/>
    </row>
    <row r="109" spans="1:61" ht="36" customHeight="1">
      <c r="A109" s="193"/>
      <c r="B109" s="543"/>
      <c r="C109" s="525"/>
      <c r="D109" s="522"/>
      <c r="E109" s="1052">
        <v>25</v>
      </c>
      <c r="F109" s="1576"/>
      <c r="G109" s="1577" t="str">
        <f>IF(A109="","",VLOOKUP(A109,生徒情報入力!$A$9:$AD$158,5))</f>
        <v/>
      </c>
      <c r="H109" s="1578"/>
      <c r="I109" s="1578"/>
      <c r="J109" s="1578"/>
      <c r="K109" s="1578"/>
      <c r="L109" s="1578"/>
      <c r="M109" s="1578"/>
      <c r="N109" s="1576"/>
      <c r="O109" s="451" t="str">
        <f>IF(A109="","",VLOOKUP(A109,生徒情報入力!$A$9:$AD$158,6))</f>
        <v/>
      </c>
      <c r="P109" s="1577" t="str">
        <f>IF(A109="","",VLOOKUP(A109,生徒情報入力!$A$9:$AD$158,22))</f>
        <v/>
      </c>
      <c r="Q109" s="1578"/>
      <c r="R109" s="1578"/>
      <c r="S109" s="1578"/>
      <c r="T109" s="1578"/>
      <c r="U109" s="1578"/>
      <c r="V109" s="1578"/>
      <c r="W109" s="1578"/>
      <c r="X109" s="1578"/>
      <c r="Y109" s="1576"/>
      <c r="Z109" s="1577" t="str">
        <f>IF(A109="","",VLOOKUP(A109,生徒情報入力!$A$9:$AD$158,23)&amp;"-"&amp;VLOOKUP(A109,生徒情報入力!$A$9:$AD$158,25)&amp;"-"&amp;VLOOKUP(A109,生徒情報入力!$A$9:$AD$158,27))</f>
        <v/>
      </c>
      <c r="AA109" s="1578"/>
      <c r="AB109" s="1578"/>
      <c r="AC109" s="1578"/>
      <c r="AD109" s="1578"/>
      <c r="AE109" s="1576"/>
      <c r="AF109" s="1577" t="str">
        <f>IF(A109="","",VLOOKUP(A109,生徒情報入力!$A$9:$AD$158,11))</f>
        <v/>
      </c>
      <c r="AG109" s="1576"/>
      <c r="AH109" s="1577" t="str">
        <f>IF(A109="","",VLOOKUP(A109,生徒情報入力!$A$9:$AD$158,12))</f>
        <v/>
      </c>
      <c r="AI109" s="1576"/>
      <c r="AJ109" s="1577" t="str">
        <f t="shared" si="3"/>
        <v/>
      </c>
      <c r="AK109" s="1578"/>
      <c r="AL109" s="1576"/>
      <c r="AM109" s="425"/>
      <c r="AN109" s="426"/>
      <c r="AO109" s="426"/>
      <c r="AP109" s="426"/>
      <c r="AQ109" s="426"/>
      <c r="AR109" s="426"/>
      <c r="AS109" s="427"/>
      <c r="AT109" s="199"/>
      <c r="BD109" s="214"/>
      <c r="BE109" s="214"/>
      <c r="BF109" s="214"/>
      <c r="BG109" s="214"/>
      <c r="BH109" s="214"/>
      <c r="BI109" s="214"/>
    </row>
    <row r="110" spans="1:61" ht="36" customHeight="1">
      <c r="A110" s="193"/>
      <c r="B110" s="543"/>
      <c r="C110" s="525"/>
      <c r="D110" s="522"/>
      <c r="E110" s="1052">
        <v>26</v>
      </c>
      <c r="F110" s="1576"/>
      <c r="G110" s="1577" t="str">
        <f>IF(A110="","",VLOOKUP(A110,生徒情報入力!$A$9:$AD$158,5))</f>
        <v/>
      </c>
      <c r="H110" s="1578"/>
      <c r="I110" s="1578"/>
      <c r="J110" s="1578"/>
      <c r="K110" s="1578"/>
      <c r="L110" s="1578"/>
      <c r="M110" s="1578"/>
      <c r="N110" s="1576"/>
      <c r="O110" s="451" t="str">
        <f>IF(A110="","",VLOOKUP(A110,生徒情報入力!$A$9:$AD$158,6))</f>
        <v/>
      </c>
      <c r="P110" s="1577" t="str">
        <f>IF(A110="","",VLOOKUP(A110,生徒情報入力!$A$9:$AD$158,22))</f>
        <v/>
      </c>
      <c r="Q110" s="1578"/>
      <c r="R110" s="1578"/>
      <c r="S110" s="1578"/>
      <c r="T110" s="1578"/>
      <c r="U110" s="1578"/>
      <c r="V110" s="1578"/>
      <c r="W110" s="1578"/>
      <c r="X110" s="1578"/>
      <c r="Y110" s="1576"/>
      <c r="Z110" s="1577" t="str">
        <f>IF(A110="","",VLOOKUP(A110,生徒情報入力!$A$9:$AD$158,23)&amp;"-"&amp;VLOOKUP(A110,生徒情報入力!$A$9:$AD$158,25)&amp;"-"&amp;VLOOKUP(A110,生徒情報入力!$A$9:$AD$158,27))</f>
        <v/>
      </c>
      <c r="AA110" s="1578"/>
      <c r="AB110" s="1578"/>
      <c r="AC110" s="1578"/>
      <c r="AD110" s="1578"/>
      <c r="AE110" s="1576"/>
      <c r="AF110" s="1577" t="str">
        <f>IF(A110="","",VLOOKUP(A110,生徒情報入力!$A$9:$AD$158,11))</f>
        <v/>
      </c>
      <c r="AG110" s="1576"/>
      <c r="AH110" s="1577" t="str">
        <f>IF(A110="","",VLOOKUP(A110,生徒情報入力!$A$9:$AD$158,12))</f>
        <v/>
      </c>
      <c r="AI110" s="1576"/>
      <c r="AJ110" s="1577" t="str">
        <f t="shared" si="3"/>
        <v/>
      </c>
      <c r="AK110" s="1578"/>
      <c r="AL110" s="1576"/>
      <c r="AM110" s="425"/>
      <c r="AN110" s="426"/>
      <c r="AO110" s="426"/>
      <c r="AP110" s="426"/>
      <c r="AQ110" s="426"/>
      <c r="AR110" s="426"/>
      <c r="AS110" s="427"/>
      <c r="AT110" s="199"/>
      <c r="BD110" s="214"/>
      <c r="BE110" s="214"/>
      <c r="BF110" s="214"/>
      <c r="BG110" s="214"/>
      <c r="BH110" s="214"/>
      <c r="BI110" s="214"/>
    </row>
    <row r="111" spans="1:61" ht="36" customHeight="1">
      <c r="A111" s="193"/>
      <c r="B111" s="543"/>
      <c r="C111" s="525"/>
      <c r="D111" s="522"/>
      <c r="E111" s="1052">
        <v>27</v>
      </c>
      <c r="F111" s="1576"/>
      <c r="G111" s="1577" t="str">
        <f>IF(A111="","",VLOOKUP(A111,生徒情報入力!$A$9:$AD$158,5))</f>
        <v/>
      </c>
      <c r="H111" s="1578"/>
      <c r="I111" s="1578"/>
      <c r="J111" s="1578"/>
      <c r="K111" s="1578"/>
      <c r="L111" s="1578"/>
      <c r="M111" s="1578"/>
      <c r="N111" s="1576"/>
      <c r="O111" s="451" t="str">
        <f>IF(A111="","",VLOOKUP(A111,生徒情報入力!$A$9:$AD$158,6))</f>
        <v/>
      </c>
      <c r="P111" s="1577" t="str">
        <f>IF(A111="","",VLOOKUP(A111,生徒情報入力!$A$9:$AD$158,22))</f>
        <v/>
      </c>
      <c r="Q111" s="1578"/>
      <c r="R111" s="1578"/>
      <c r="S111" s="1578"/>
      <c r="T111" s="1578"/>
      <c r="U111" s="1578"/>
      <c r="V111" s="1578"/>
      <c r="W111" s="1578"/>
      <c r="X111" s="1578"/>
      <c r="Y111" s="1576"/>
      <c r="Z111" s="1577" t="str">
        <f>IF(A111="","",VLOOKUP(A111,生徒情報入力!$A$9:$AD$158,23)&amp;"-"&amp;VLOOKUP(A111,生徒情報入力!$A$9:$AD$158,25)&amp;"-"&amp;VLOOKUP(A111,生徒情報入力!$A$9:$AD$158,27))</f>
        <v/>
      </c>
      <c r="AA111" s="1578"/>
      <c r="AB111" s="1578"/>
      <c r="AC111" s="1578"/>
      <c r="AD111" s="1578"/>
      <c r="AE111" s="1576"/>
      <c r="AF111" s="1577" t="str">
        <f>IF(A111="","",VLOOKUP(A111,生徒情報入力!$A$9:$AD$158,11))</f>
        <v/>
      </c>
      <c r="AG111" s="1576"/>
      <c r="AH111" s="1577" t="str">
        <f>IF(A111="","",VLOOKUP(A111,生徒情報入力!$A$9:$AD$158,12))</f>
        <v/>
      </c>
      <c r="AI111" s="1576"/>
      <c r="AJ111" s="1577" t="str">
        <f t="shared" si="3"/>
        <v/>
      </c>
      <c r="AK111" s="1578"/>
      <c r="AL111" s="1576"/>
      <c r="AM111" s="425"/>
      <c r="AN111" s="426"/>
      <c r="AO111" s="426"/>
      <c r="AP111" s="426"/>
      <c r="AQ111" s="426"/>
      <c r="AR111" s="426"/>
      <c r="AS111" s="427"/>
      <c r="AT111" s="199"/>
      <c r="BD111" s="214"/>
      <c r="BE111" s="214"/>
      <c r="BF111" s="214"/>
      <c r="BG111" s="214"/>
      <c r="BH111" s="214"/>
      <c r="BI111" s="214"/>
    </row>
    <row r="112" spans="1:61" ht="36" customHeight="1">
      <c r="A112" s="193"/>
      <c r="B112" s="543"/>
      <c r="C112" s="525"/>
      <c r="D112" s="522"/>
      <c r="E112" s="1052">
        <v>28</v>
      </c>
      <c r="F112" s="1576"/>
      <c r="G112" s="1577" t="str">
        <f>IF(A112="","",VLOOKUP(A112,生徒情報入力!$A$9:$AD$158,5))</f>
        <v/>
      </c>
      <c r="H112" s="1578"/>
      <c r="I112" s="1578"/>
      <c r="J112" s="1578"/>
      <c r="K112" s="1578"/>
      <c r="L112" s="1578"/>
      <c r="M112" s="1578"/>
      <c r="N112" s="1576"/>
      <c r="O112" s="451" t="str">
        <f>IF(A112="","",VLOOKUP(A112,生徒情報入力!$A$9:$AD$158,6))</f>
        <v/>
      </c>
      <c r="P112" s="1577" t="str">
        <f>IF(A112="","",VLOOKUP(A112,生徒情報入力!$A$9:$AD$158,22))</f>
        <v/>
      </c>
      <c r="Q112" s="1578"/>
      <c r="R112" s="1578"/>
      <c r="S112" s="1578"/>
      <c r="T112" s="1578"/>
      <c r="U112" s="1578"/>
      <c r="V112" s="1578"/>
      <c r="W112" s="1578"/>
      <c r="X112" s="1578"/>
      <c r="Y112" s="1576"/>
      <c r="Z112" s="1577" t="str">
        <f>IF(A112="","",VLOOKUP(A112,生徒情報入力!$A$9:$AD$158,23)&amp;"-"&amp;VLOOKUP(A112,生徒情報入力!$A$9:$AD$158,25)&amp;"-"&amp;VLOOKUP(A112,生徒情報入力!$A$9:$AD$158,27))</f>
        <v/>
      </c>
      <c r="AA112" s="1578"/>
      <c r="AB112" s="1578"/>
      <c r="AC112" s="1578"/>
      <c r="AD112" s="1578"/>
      <c r="AE112" s="1576"/>
      <c r="AF112" s="1577" t="str">
        <f>IF(A112="","",VLOOKUP(A112,生徒情報入力!$A$9:$AD$158,11))</f>
        <v/>
      </c>
      <c r="AG112" s="1576"/>
      <c r="AH112" s="1577" t="str">
        <f>IF(A112="","",VLOOKUP(A112,生徒情報入力!$A$9:$AD$158,12))</f>
        <v/>
      </c>
      <c r="AI112" s="1576"/>
      <c r="AJ112" s="1577" t="str">
        <f t="shared" si="3"/>
        <v/>
      </c>
      <c r="AK112" s="1578"/>
      <c r="AL112" s="1576"/>
      <c r="AM112" s="425"/>
      <c r="AN112" s="426"/>
      <c r="AO112" s="426"/>
      <c r="AP112" s="426"/>
      <c r="AQ112" s="426"/>
      <c r="AR112" s="426"/>
      <c r="AS112" s="427"/>
      <c r="AT112" s="199"/>
      <c r="BD112" s="214"/>
      <c r="BE112" s="214"/>
      <c r="BF112" s="214"/>
      <c r="BG112" s="214"/>
      <c r="BH112" s="214"/>
      <c r="BI112" s="214"/>
    </row>
    <row r="113" spans="1:61" ht="36" customHeight="1">
      <c r="A113" s="193"/>
      <c r="B113" s="543"/>
      <c r="C113" s="525"/>
      <c r="D113" s="522"/>
      <c r="E113" s="1052">
        <v>29</v>
      </c>
      <c r="F113" s="1576"/>
      <c r="G113" s="1577" t="str">
        <f>IF(A113="","",VLOOKUP(A113,生徒情報入力!$A$9:$AD$158,5))</f>
        <v/>
      </c>
      <c r="H113" s="1578"/>
      <c r="I113" s="1578"/>
      <c r="J113" s="1578"/>
      <c r="K113" s="1578"/>
      <c r="L113" s="1578"/>
      <c r="M113" s="1578"/>
      <c r="N113" s="1576"/>
      <c r="O113" s="451" t="str">
        <f>IF(A113="","",VLOOKUP(A113,生徒情報入力!$A$9:$AD$158,6))</f>
        <v/>
      </c>
      <c r="P113" s="1577" t="str">
        <f>IF(A113="","",VLOOKUP(A113,生徒情報入力!$A$9:$AD$158,22))</f>
        <v/>
      </c>
      <c r="Q113" s="1578"/>
      <c r="R113" s="1578"/>
      <c r="S113" s="1578"/>
      <c r="T113" s="1578"/>
      <c r="U113" s="1578"/>
      <c r="V113" s="1578"/>
      <c r="W113" s="1578"/>
      <c r="X113" s="1578"/>
      <c r="Y113" s="1576"/>
      <c r="Z113" s="1577" t="str">
        <f>IF(A113="","",VLOOKUP(A113,生徒情報入力!$A$9:$AD$158,23)&amp;"-"&amp;VLOOKUP(A113,生徒情報入力!$A$9:$AD$158,25)&amp;"-"&amp;VLOOKUP(A113,生徒情報入力!$A$9:$AD$158,27))</f>
        <v/>
      </c>
      <c r="AA113" s="1578"/>
      <c r="AB113" s="1578"/>
      <c r="AC113" s="1578"/>
      <c r="AD113" s="1578"/>
      <c r="AE113" s="1576"/>
      <c r="AF113" s="1577" t="str">
        <f>IF(A113="","",VLOOKUP(A113,生徒情報入力!$A$9:$AD$158,11))</f>
        <v/>
      </c>
      <c r="AG113" s="1576"/>
      <c r="AH113" s="1577" t="str">
        <f>IF(A113="","",VLOOKUP(A113,生徒情報入力!$A$9:$AD$158,12))</f>
        <v/>
      </c>
      <c r="AI113" s="1576"/>
      <c r="AJ113" s="1577" t="str">
        <f t="shared" si="3"/>
        <v/>
      </c>
      <c r="AK113" s="1578"/>
      <c r="AL113" s="1576"/>
      <c r="AM113" s="425"/>
      <c r="AN113" s="426"/>
      <c r="AO113" s="426"/>
      <c r="AP113" s="426"/>
      <c r="AQ113" s="426"/>
      <c r="AR113" s="426"/>
      <c r="AS113" s="427"/>
      <c r="AT113" s="199"/>
      <c r="BD113" s="214"/>
      <c r="BE113" s="214"/>
      <c r="BF113" s="214"/>
      <c r="BG113" s="214"/>
      <c r="BH113" s="214"/>
      <c r="BI113" s="214"/>
    </row>
    <row r="114" spans="1:61" ht="36" customHeight="1">
      <c r="A114" s="193"/>
      <c r="B114" s="543"/>
      <c r="C114" s="525"/>
      <c r="D114" s="522"/>
      <c r="E114" s="1052">
        <v>30</v>
      </c>
      <c r="F114" s="1576"/>
      <c r="G114" s="1577" t="str">
        <f>IF(A114="","",VLOOKUP(A114,生徒情報入力!$A$9:$AD$158,5))</f>
        <v/>
      </c>
      <c r="H114" s="1578"/>
      <c r="I114" s="1578"/>
      <c r="J114" s="1578"/>
      <c r="K114" s="1578"/>
      <c r="L114" s="1578"/>
      <c r="M114" s="1578"/>
      <c r="N114" s="1576"/>
      <c r="O114" s="451" t="str">
        <f>IF(A114="","",VLOOKUP(A114,生徒情報入力!$A$9:$AD$158,6))</f>
        <v/>
      </c>
      <c r="P114" s="1577" t="str">
        <f>IF(A114="","",VLOOKUP(A114,生徒情報入力!$A$9:$AD$158,22))</f>
        <v/>
      </c>
      <c r="Q114" s="1578"/>
      <c r="R114" s="1578"/>
      <c r="S114" s="1578"/>
      <c r="T114" s="1578"/>
      <c r="U114" s="1578"/>
      <c r="V114" s="1578"/>
      <c r="W114" s="1578"/>
      <c r="X114" s="1578"/>
      <c r="Y114" s="1576"/>
      <c r="Z114" s="1577" t="str">
        <f>IF(A114="","",VLOOKUP(A114,生徒情報入力!$A$9:$AD$158,23)&amp;"-"&amp;VLOOKUP(A114,生徒情報入力!$A$9:$AD$158,25)&amp;"-"&amp;VLOOKUP(A114,生徒情報入力!$A$9:$AD$158,27))</f>
        <v/>
      </c>
      <c r="AA114" s="1578"/>
      <c r="AB114" s="1578"/>
      <c r="AC114" s="1578"/>
      <c r="AD114" s="1578"/>
      <c r="AE114" s="1576"/>
      <c r="AF114" s="1577" t="str">
        <f>IF(A114="","",VLOOKUP(A114,生徒情報入力!$A$9:$AD$158,11))</f>
        <v/>
      </c>
      <c r="AG114" s="1576"/>
      <c r="AH114" s="1577" t="str">
        <f>IF(A114="","",VLOOKUP(A114,生徒情報入力!$A$9:$AD$158,12))</f>
        <v/>
      </c>
      <c r="AI114" s="1576"/>
      <c r="AJ114" s="1577" t="str">
        <f t="shared" si="3"/>
        <v/>
      </c>
      <c r="AK114" s="1578"/>
      <c r="AL114" s="1576"/>
      <c r="AM114" s="425"/>
      <c r="AN114" s="426"/>
      <c r="AO114" s="426"/>
      <c r="AP114" s="426"/>
      <c r="AQ114" s="426"/>
      <c r="AR114" s="426"/>
      <c r="AS114" s="427"/>
      <c r="AT114" s="199"/>
      <c r="BD114" s="214"/>
      <c r="BE114" s="214"/>
      <c r="BF114" s="214"/>
      <c r="BG114" s="214"/>
      <c r="BH114" s="214"/>
      <c r="BI114" s="214"/>
    </row>
    <row r="115" spans="1:61" ht="36" customHeight="1">
      <c r="A115" s="193"/>
      <c r="B115" s="543"/>
      <c r="C115" s="525"/>
      <c r="D115" s="522"/>
      <c r="E115" s="1052">
        <v>31</v>
      </c>
      <c r="F115" s="1576"/>
      <c r="G115" s="1577" t="str">
        <f>IF(A115="","",VLOOKUP(A115,生徒情報入力!$A$9:$AD$158,5))</f>
        <v/>
      </c>
      <c r="H115" s="1578"/>
      <c r="I115" s="1578"/>
      <c r="J115" s="1578"/>
      <c r="K115" s="1578"/>
      <c r="L115" s="1578"/>
      <c r="M115" s="1578"/>
      <c r="N115" s="1576"/>
      <c r="O115" s="451" t="str">
        <f>IF(A115="","",VLOOKUP(A115,生徒情報入力!$A$9:$AD$158,6))</f>
        <v/>
      </c>
      <c r="P115" s="1577" t="str">
        <f>IF(A115="","",VLOOKUP(A115,生徒情報入力!$A$9:$AD$158,22))</f>
        <v/>
      </c>
      <c r="Q115" s="1578"/>
      <c r="R115" s="1578"/>
      <c r="S115" s="1578"/>
      <c r="T115" s="1578"/>
      <c r="U115" s="1578"/>
      <c r="V115" s="1578"/>
      <c r="W115" s="1578"/>
      <c r="X115" s="1578"/>
      <c r="Y115" s="1576"/>
      <c r="Z115" s="1577" t="str">
        <f>IF(A115="","",VLOOKUP(A115,生徒情報入力!$A$9:$AD$158,23)&amp;"-"&amp;VLOOKUP(A115,生徒情報入力!$A$9:$AD$158,25)&amp;"-"&amp;VLOOKUP(A115,生徒情報入力!$A$9:$AD$158,27))</f>
        <v/>
      </c>
      <c r="AA115" s="1578"/>
      <c r="AB115" s="1578"/>
      <c r="AC115" s="1578"/>
      <c r="AD115" s="1578"/>
      <c r="AE115" s="1576"/>
      <c r="AF115" s="1577" t="str">
        <f>IF(A115="","",VLOOKUP(A115,生徒情報入力!$A$9:$AD$158,11))</f>
        <v/>
      </c>
      <c r="AG115" s="1576"/>
      <c r="AH115" s="1577" t="str">
        <f>IF(A115="","",VLOOKUP(A115,生徒情報入力!$A$9:$AD$158,12))</f>
        <v/>
      </c>
      <c r="AI115" s="1576"/>
      <c r="AJ115" s="1577" t="str">
        <f t="shared" si="3"/>
        <v/>
      </c>
      <c r="AK115" s="1578"/>
      <c r="AL115" s="1576"/>
      <c r="AM115" s="425"/>
      <c r="AN115" s="426"/>
      <c r="AO115" s="426"/>
      <c r="AP115" s="426"/>
      <c r="AQ115" s="426"/>
      <c r="AR115" s="426"/>
      <c r="AS115" s="427"/>
      <c r="AT115" s="199"/>
      <c r="BD115" s="214"/>
      <c r="BE115" s="214"/>
      <c r="BF115" s="214"/>
      <c r="BG115" s="214"/>
      <c r="BH115" s="214"/>
      <c r="BI115" s="214"/>
    </row>
    <row r="116" spans="1:61" ht="36" customHeight="1">
      <c r="A116" s="193"/>
      <c r="B116" s="543"/>
      <c r="C116" s="525"/>
      <c r="D116" s="522"/>
      <c r="E116" s="1052">
        <v>32</v>
      </c>
      <c r="F116" s="1576"/>
      <c r="G116" s="1577" t="str">
        <f>IF(A116="","",VLOOKUP(A116,生徒情報入力!$A$9:$AD$158,5))</f>
        <v/>
      </c>
      <c r="H116" s="1578"/>
      <c r="I116" s="1578"/>
      <c r="J116" s="1578"/>
      <c r="K116" s="1578"/>
      <c r="L116" s="1578"/>
      <c r="M116" s="1578"/>
      <c r="N116" s="1576"/>
      <c r="O116" s="451" t="str">
        <f>IF(A116="","",VLOOKUP(A116,生徒情報入力!$A$9:$AD$158,6))</f>
        <v/>
      </c>
      <c r="P116" s="1577" t="str">
        <f>IF(A116="","",VLOOKUP(A116,生徒情報入力!$A$9:$AD$158,22))</f>
        <v/>
      </c>
      <c r="Q116" s="1578"/>
      <c r="R116" s="1578"/>
      <c r="S116" s="1578"/>
      <c r="T116" s="1578"/>
      <c r="U116" s="1578"/>
      <c r="V116" s="1578"/>
      <c r="W116" s="1578"/>
      <c r="X116" s="1578"/>
      <c r="Y116" s="1576"/>
      <c r="Z116" s="1577" t="str">
        <f>IF(A116="","",VLOOKUP(A116,生徒情報入力!$A$9:$AD$158,23)&amp;"-"&amp;VLOOKUP(A116,生徒情報入力!$A$9:$AD$158,25)&amp;"-"&amp;VLOOKUP(A116,生徒情報入力!$A$9:$AD$158,27))</f>
        <v/>
      </c>
      <c r="AA116" s="1578"/>
      <c r="AB116" s="1578"/>
      <c r="AC116" s="1578"/>
      <c r="AD116" s="1578"/>
      <c r="AE116" s="1576"/>
      <c r="AF116" s="1577" t="str">
        <f>IF(A116="","",VLOOKUP(A116,生徒情報入力!$A$9:$AD$158,11))</f>
        <v/>
      </c>
      <c r="AG116" s="1576"/>
      <c r="AH116" s="1577" t="str">
        <f>IF(A116="","",VLOOKUP(A116,生徒情報入力!$A$9:$AD$158,12))</f>
        <v/>
      </c>
      <c r="AI116" s="1576"/>
      <c r="AJ116" s="1577" t="str">
        <f t="shared" si="3"/>
        <v/>
      </c>
      <c r="AK116" s="1578"/>
      <c r="AL116" s="1576"/>
      <c r="AM116" s="425"/>
      <c r="AN116" s="426"/>
      <c r="AO116" s="426"/>
      <c r="AP116" s="426"/>
      <c r="AQ116" s="426"/>
      <c r="AR116" s="426"/>
      <c r="AS116" s="427"/>
      <c r="AT116" s="199"/>
      <c r="BD116" s="214"/>
      <c r="BE116" s="214"/>
      <c r="BF116" s="214"/>
      <c r="BG116" s="214"/>
      <c r="BH116" s="214"/>
      <c r="BI116" s="214"/>
    </row>
    <row r="117" spans="1:61" ht="36" customHeight="1">
      <c r="A117" s="193"/>
      <c r="B117" s="543"/>
      <c r="C117" s="525"/>
      <c r="D117" s="522"/>
      <c r="E117" s="1052">
        <v>33</v>
      </c>
      <c r="F117" s="1576"/>
      <c r="G117" s="1577" t="str">
        <f>IF(A117="","",VLOOKUP(A117,生徒情報入力!$A$9:$AD$158,5))</f>
        <v/>
      </c>
      <c r="H117" s="1578"/>
      <c r="I117" s="1578"/>
      <c r="J117" s="1578"/>
      <c r="K117" s="1578"/>
      <c r="L117" s="1578"/>
      <c r="M117" s="1578"/>
      <c r="N117" s="1576"/>
      <c r="O117" s="451" t="str">
        <f>IF(A117="","",VLOOKUP(A117,生徒情報入力!$A$9:$AD$158,6))</f>
        <v/>
      </c>
      <c r="P117" s="1577" t="str">
        <f>IF(A117="","",VLOOKUP(A117,生徒情報入力!$A$9:$AD$158,22))</f>
        <v/>
      </c>
      <c r="Q117" s="1578"/>
      <c r="R117" s="1578"/>
      <c r="S117" s="1578"/>
      <c r="T117" s="1578"/>
      <c r="U117" s="1578"/>
      <c r="V117" s="1578"/>
      <c r="W117" s="1578"/>
      <c r="X117" s="1578"/>
      <c r="Y117" s="1576"/>
      <c r="Z117" s="1577" t="str">
        <f>IF(A117="","",VLOOKUP(A117,生徒情報入力!$A$9:$AD$158,23)&amp;"-"&amp;VLOOKUP(A117,生徒情報入力!$A$9:$AD$158,25)&amp;"-"&amp;VLOOKUP(A117,生徒情報入力!$A$9:$AD$158,27))</f>
        <v/>
      </c>
      <c r="AA117" s="1578"/>
      <c r="AB117" s="1578"/>
      <c r="AC117" s="1578"/>
      <c r="AD117" s="1578"/>
      <c r="AE117" s="1576"/>
      <c r="AF117" s="1577" t="str">
        <f>IF(A117="","",VLOOKUP(A117,生徒情報入力!$A$9:$AD$158,11))</f>
        <v/>
      </c>
      <c r="AG117" s="1576"/>
      <c r="AH117" s="1577" t="str">
        <f>IF(A117="","",VLOOKUP(A117,生徒情報入力!$A$9:$AD$158,12))</f>
        <v/>
      </c>
      <c r="AI117" s="1576"/>
      <c r="AJ117" s="1577" t="str">
        <f t="shared" si="3"/>
        <v/>
      </c>
      <c r="AK117" s="1578"/>
      <c r="AL117" s="1576"/>
      <c r="AM117" s="425"/>
      <c r="AN117" s="426"/>
      <c r="AO117" s="426"/>
      <c r="AP117" s="426"/>
      <c r="AQ117" s="426"/>
      <c r="AR117" s="426"/>
      <c r="AS117" s="427"/>
      <c r="AT117" s="199"/>
      <c r="BD117" s="214"/>
      <c r="BE117" s="214"/>
      <c r="BF117" s="214"/>
      <c r="BG117" s="214"/>
      <c r="BH117" s="214"/>
      <c r="BI117" s="214"/>
    </row>
    <row r="118" spans="1:61" ht="36" customHeight="1">
      <c r="A118" s="193"/>
      <c r="B118" s="543"/>
      <c r="C118" s="525"/>
      <c r="D118" s="522"/>
      <c r="E118" s="1052">
        <v>34</v>
      </c>
      <c r="F118" s="1576"/>
      <c r="G118" s="1577" t="str">
        <f>IF(A118="","",VLOOKUP(A118,生徒情報入力!$A$9:$AD$158,5))</f>
        <v/>
      </c>
      <c r="H118" s="1578"/>
      <c r="I118" s="1578"/>
      <c r="J118" s="1578"/>
      <c r="K118" s="1578"/>
      <c r="L118" s="1578"/>
      <c r="M118" s="1578"/>
      <c r="N118" s="1576"/>
      <c r="O118" s="451" t="str">
        <f>IF(A118="","",VLOOKUP(A118,生徒情報入力!$A$9:$AD$158,6))</f>
        <v/>
      </c>
      <c r="P118" s="1577" t="str">
        <f>IF(A118="","",VLOOKUP(A118,生徒情報入力!$A$9:$AD$158,22))</f>
        <v/>
      </c>
      <c r="Q118" s="1578"/>
      <c r="R118" s="1578"/>
      <c r="S118" s="1578"/>
      <c r="T118" s="1578"/>
      <c r="U118" s="1578"/>
      <c r="V118" s="1578"/>
      <c r="W118" s="1578"/>
      <c r="X118" s="1578"/>
      <c r="Y118" s="1576"/>
      <c r="Z118" s="1577" t="str">
        <f>IF(A118="","",VLOOKUP(A118,生徒情報入力!$A$9:$AD$158,23)&amp;"-"&amp;VLOOKUP(A118,生徒情報入力!$A$9:$AD$158,25)&amp;"-"&amp;VLOOKUP(A118,生徒情報入力!$A$9:$AD$158,27))</f>
        <v/>
      </c>
      <c r="AA118" s="1578"/>
      <c r="AB118" s="1578"/>
      <c r="AC118" s="1578"/>
      <c r="AD118" s="1578"/>
      <c r="AE118" s="1576"/>
      <c r="AF118" s="1577" t="str">
        <f>IF(A118="","",VLOOKUP(A118,生徒情報入力!$A$9:$AD$158,11))</f>
        <v/>
      </c>
      <c r="AG118" s="1576"/>
      <c r="AH118" s="1577" t="str">
        <f>IF(A118="","",VLOOKUP(A118,生徒情報入力!$A$9:$AD$158,12))</f>
        <v/>
      </c>
      <c r="AI118" s="1576"/>
      <c r="AJ118" s="1577" t="str">
        <f t="shared" si="3"/>
        <v/>
      </c>
      <c r="AK118" s="1578"/>
      <c r="AL118" s="1576"/>
      <c r="AM118" s="425"/>
      <c r="AN118" s="426"/>
      <c r="AO118" s="426"/>
      <c r="AP118" s="426"/>
      <c r="AQ118" s="426"/>
      <c r="AR118" s="426"/>
      <c r="AS118" s="427"/>
      <c r="AT118" s="199"/>
      <c r="BD118" s="214"/>
      <c r="BE118" s="214"/>
      <c r="BF118" s="214"/>
      <c r="BG118" s="214"/>
      <c r="BH118" s="214"/>
      <c r="BI118" s="214"/>
    </row>
    <row r="119" spans="1:61" ht="36" customHeight="1">
      <c r="A119" s="193"/>
      <c r="B119" s="543"/>
      <c r="C119" s="525"/>
      <c r="D119" s="522"/>
      <c r="E119" s="1052">
        <v>35</v>
      </c>
      <c r="F119" s="1576"/>
      <c r="G119" s="1577" t="str">
        <f>IF(A119="","",VLOOKUP(A119,生徒情報入力!$A$9:$AD$158,5))</f>
        <v/>
      </c>
      <c r="H119" s="1578"/>
      <c r="I119" s="1578"/>
      <c r="J119" s="1578"/>
      <c r="K119" s="1578"/>
      <c r="L119" s="1578"/>
      <c r="M119" s="1578"/>
      <c r="N119" s="1576"/>
      <c r="O119" s="451" t="str">
        <f>IF(A119="","",VLOOKUP(A119,生徒情報入力!$A$9:$AD$158,6))</f>
        <v/>
      </c>
      <c r="P119" s="1577" t="str">
        <f>IF(A119="","",VLOOKUP(A119,生徒情報入力!$A$9:$AD$158,22))</f>
        <v/>
      </c>
      <c r="Q119" s="1578"/>
      <c r="R119" s="1578"/>
      <c r="S119" s="1578"/>
      <c r="T119" s="1578"/>
      <c r="U119" s="1578"/>
      <c r="V119" s="1578"/>
      <c r="W119" s="1578"/>
      <c r="X119" s="1578"/>
      <c r="Y119" s="1576"/>
      <c r="Z119" s="1577" t="str">
        <f>IF(A119="","",VLOOKUP(A119,生徒情報入力!$A$9:$AD$158,23)&amp;"-"&amp;VLOOKUP(A119,生徒情報入力!$A$9:$AD$158,25)&amp;"-"&amp;VLOOKUP(A119,生徒情報入力!$A$9:$AD$158,27))</f>
        <v/>
      </c>
      <c r="AA119" s="1578"/>
      <c r="AB119" s="1578"/>
      <c r="AC119" s="1578"/>
      <c r="AD119" s="1578"/>
      <c r="AE119" s="1576"/>
      <c r="AF119" s="1577" t="str">
        <f>IF(A119="","",VLOOKUP(A119,生徒情報入力!$A$9:$AD$158,11))</f>
        <v/>
      </c>
      <c r="AG119" s="1576"/>
      <c r="AH119" s="1577" t="str">
        <f>IF(A119="","",VLOOKUP(A119,生徒情報入力!$A$9:$AD$158,12))</f>
        <v/>
      </c>
      <c r="AI119" s="1576"/>
      <c r="AJ119" s="1577" t="str">
        <f t="shared" si="3"/>
        <v/>
      </c>
      <c r="AK119" s="1578"/>
      <c r="AL119" s="1576"/>
      <c r="AM119" s="425"/>
      <c r="AN119" s="426"/>
      <c r="AO119" s="426"/>
      <c r="AP119" s="426"/>
      <c r="AQ119" s="426"/>
      <c r="AR119" s="426"/>
      <c r="AS119" s="427"/>
      <c r="AT119" s="199"/>
      <c r="BD119" s="214"/>
      <c r="BE119" s="214"/>
      <c r="BF119" s="214"/>
      <c r="BG119" s="214"/>
      <c r="BH119" s="214"/>
      <c r="BI119" s="214"/>
    </row>
    <row r="120" spans="1:61" ht="36" customHeight="1">
      <c r="A120" s="193"/>
      <c r="B120" s="543"/>
      <c r="C120" s="525"/>
      <c r="D120" s="522"/>
      <c r="E120" s="1052">
        <v>36</v>
      </c>
      <c r="F120" s="1576"/>
      <c r="G120" s="1577" t="str">
        <f>IF(A120="","",VLOOKUP(A120,生徒情報入力!$A$9:$AD$158,5))</f>
        <v/>
      </c>
      <c r="H120" s="1578"/>
      <c r="I120" s="1578"/>
      <c r="J120" s="1578"/>
      <c r="K120" s="1578"/>
      <c r="L120" s="1578"/>
      <c r="M120" s="1578"/>
      <c r="N120" s="1576"/>
      <c r="O120" s="451" t="str">
        <f>IF(A120="","",VLOOKUP(A120,生徒情報入力!$A$9:$AD$158,6))</f>
        <v/>
      </c>
      <c r="P120" s="1577" t="str">
        <f>IF(A120="","",VLOOKUP(A120,生徒情報入力!$A$9:$AD$158,22))</f>
        <v/>
      </c>
      <c r="Q120" s="1578"/>
      <c r="R120" s="1578"/>
      <c r="S120" s="1578"/>
      <c r="T120" s="1578"/>
      <c r="U120" s="1578"/>
      <c r="V120" s="1578"/>
      <c r="W120" s="1578"/>
      <c r="X120" s="1578"/>
      <c r="Y120" s="1576"/>
      <c r="Z120" s="1577" t="str">
        <f>IF(A120="","",VLOOKUP(A120,生徒情報入力!$A$9:$AD$158,23)&amp;"-"&amp;VLOOKUP(A120,生徒情報入力!$A$9:$AD$158,25)&amp;"-"&amp;VLOOKUP(A120,生徒情報入力!$A$9:$AD$158,27))</f>
        <v/>
      </c>
      <c r="AA120" s="1578"/>
      <c r="AB120" s="1578"/>
      <c r="AC120" s="1578"/>
      <c r="AD120" s="1578"/>
      <c r="AE120" s="1576"/>
      <c r="AF120" s="1577" t="str">
        <f>IF(A120="","",VLOOKUP(A120,生徒情報入力!$A$9:$AD$158,11))</f>
        <v/>
      </c>
      <c r="AG120" s="1576"/>
      <c r="AH120" s="1577" t="str">
        <f>IF(A120="","",VLOOKUP(A120,生徒情報入力!$A$9:$AD$158,12))</f>
        <v/>
      </c>
      <c r="AI120" s="1576"/>
      <c r="AJ120" s="1577" t="str">
        <f t="shared" si="3"/>
        <v/>
      </c>
      <c r="AK120" s="1578"/>
      <c r="AL120" s="1576"/>
      <c r="AM120" s="425"/>
      <c r="AN120" s="426"/>
      <c r="AO120" s="426"/>
      <c r="AP120" s="426"/>
      <c r="AQ120" s="426"/>
      <c r="AR120" s="426"/>
      <c r="AS120" s="427"/>
      <c r="AT120" s="199"/>
      <c r="BD120" s="214"/>
      <c r="BE120" s="214"/>
      <c r="BF120" s="214"/>
      <c r="BG120" s="214"/>
      <c r="BH120" s="214"/>
      <c r="BI120" s="214"/>
    </row>
    <row r="121" spans="1:61" ht="36" customHeight="1">
      <c r="A121" s="193"/>
      <c r="B121" s="543"/>
      <c r="C121" s="525"/>
      <c r="D121" s="522"/>
      <c r="E121" s="1052">
        <v>37</v>
      </c>
      <c r="F121" s="1576"/>
      <c r="G121" s="1577" t="str">
        <f>IF(A121="","",VLOOKUP(A121,生徒情報入力!$A$9:$AD$158,5))</f>
        <v/>
      </c>
      <c r="H121" s="1578"/>
      <c r="I121" s="1578"/>
      <c r="J121" s="1578"/>
      <c r="K121" s="1578"/>
      <c r="L121" s="1578"/>
      <c r="M121" s="1578"/>
      <c r="N121" s="1576"/>
      <c r="O121" s="451" t="str">
        <f>IF(A121="","",VLOOKUP(A121,生徒情報入力!$A$9:$AD$158,6))</f>
        <v/>
      </c>
      <c r="P121" s="1577" t="str">
        <f>IF(A121="","",VLOOKUP(A121,生徒情報入力!$A$9:$AD$158,22))</f>
        <v/>
      </c>
      <c r="Q121" s="1578"/>
      <c r="R121" s="1578"/>
      <c r="S121" s="1578"/>
      <c r="T121" s="1578"/>
      <c r="U121" s="1578"/>
      <c r="V121" s="1578"/>
      <c r="W121" s="1578"/>
      <c r="X121" s="1578"/>
      <c r="Y121" s="1576"/>
      <c r="Z121" s="1577" t="str">
        <f>IF(A121="","",VLOOKUP(A121,生徒情報入力!$A$9:$AD$158,23)&amp;"-"&amp;VLOOKUP(A121,生徒情報入力!$A$9:$AD$158,25)&amp;"-"&amp;VLOOKUP(A121,生徒情報入力!$A$9:$AD$158,27))</f>
        <v/>
      </c>
      <c r="AA121" s="1578"/>
      <c r="AB121" s="1578"/>
      <c r="AC121" s="1578"/>
      <c r="AD121" s="1578"/>
      <c r="AE121" s="1576"/>
      <c r="AF121" s="1577" t="str">
        <f>IF(A121="","",VLOOKUP(A121,生徒情報入力!$A$9:$AD$158,11))</f>
        <v/>
      </c>
      <c r="AG121" s="1576"/>
      <c r="AH121" s="1577" t="str">
        <f>IF(A121="","",VLOOKUP(A121,生徒情報入力!$A$9:$AD$158,12))</f>
        <v/>
      </c>
      <c r="AI121" s="1576"/>
      <c r="AJ121" s="1577" t="str">
        <f t="shared" si="3"/>
        <v/>
      </c>
      <c r="AK121" s="1578"/>
      <c r="AL121" s="1576"/>
      <c r="AM121" s="425"/>
      <c r="AN121" s="426"/>
      <c r="AO121" s="426"/>
      <c r="AP121" s="426"/>
      <c r="AQ121" s="426"/>
      <c r="AR121" s="426"/>
      <c r="AS121" s="427"/>
      <c r="AT121" s="199"/>
      <c r="BD121" s="214"/>
      <c r="BE121" s="214"/>
      <c r="BF121" s="214"/>
      <c r="BG121" s="214"/>
      <c r="BH121" s="214"/>
      <c r="BI121" s="214"/>
    </row>
    <row r="122" spans="1:61" ht="36" customHeight="1">
      <c r="A122" s="193"/>
      <c r="B122" s="543"/>
      <c r="C122" s="525"/>
      <c r="D122" s="522"/>
      <c r="E122" s="1052">
        <v>38</v>
      </c>
      <c r="F122" s="1576"/>
      <c r="G122" s="1577" t="str">
        <f>IF(A122="","",VLOOKUP(A122,生徒情報入力!$A$9:$AD$158,5))</f>
        <v/>
      </c>
      <c r="H122" s="1578"/>
      <c r="I122" s="1578"/>
      <c r="J122" s="1578"/>
      <c r="K122" s="1578"/>
      <c r="L122" s="1578"/>
      <c r="M122" s="1578"/>
      <c r="N122" s="1576"/>
      <c r="O122" s="451" t="str">
        <f>IF(A122="","",VLOOKUP(A122,生徒情報入力!$A$9:$AD$158,6))</f>
        <v/>
      </c>
      <c r="P122" s="1577" t="str">
        <f>IF(A122="","",VLOOKUP(A122,生徒情報入力!$A$9:$AD$158,22))</f>
        <v/>
      </c>
      <c r="Q122" s="1578"/>
      <c r="R122" s="1578"/>
      <c r="S122" s="1578"/>
      <c r="T122" s="1578"/>
      <c r="U122" s="1578"/>
      <c r="V122" s="1578"/>
      <c r="W122" s="1578"/>
      <c r="X122" s="1578"/>
      <c r="Y122" s="1576"/>
      <c r="Z122" s="1577" t="str">
        <f>IF(A122="","",VLOOKUP(A122,生徒情報入力!$A$9:$AD$158,23)&amp;"-"&amp;VLOOKUP(A122,生徒情報入力!$A$9:$AD$158,25)&amp;"-"&amp;VLOOKUP(A122,生徒情報入力!$A$9:$AD$158,27))</f>
        <v/>
      </c>
      <c r="AA122" s="1578"/>
      <c r="AB122" s="1578"/>
      <c r="AC122" s="1578"/>
      <c r="AD122" s="1578"/>
      <c r="AE122" s="1576"/>
      <c r="AF122" s="1577" t="str">
        <f>IF(A122="","",VLOOKUP(A122,生徒情報入力!$A$9:$AD$158,11))</f>
        <v/>
      </c>
      <c r="AG122" s="1576"/>
      <c r="AH122" s="1577" t="str">
        <f>IF(A122="","",VLOOKUP(A122,生徒情報入力!$A$9:$AD$158,12))</f>
        <v/>
      </c>
      <c r="AI122" s="1576"/>
      <c r="AJ122" s="1577" t="str">
        <f t="shared" si="3"/>
        <v/>
      </c>
      <c r="AK122" s="1578"/>
      <c r="AL122" s="1576"/>
      <c r="AM122" s="425"/>
      <c r="AN122" s="426"/>
      <c r="AO122" s="426"/>
      <c r="AP122" s="426"/>
      <c r="AQ122" s="426"/>
      <c r="AR122" s="426"/>
      <c r="AS122" s="427"/>
      <c r="AT122" s="199"/>
      <c r="BD122" s="214"/>
      <c r="BE122" s="214"/>
      <c r="BF122" s="214"/>
      <c r="BG122" s="214"/>
      <c r="BH122" s="214"/>
      <c r="BI122" s="214"/>
    </row>
    <row r="123" spans="1:61" ht="36" customHeight="1">
      <c r="A123" s="193"/>
      <c r="B123" s="543"/>
      <c r="C123" s="525"/>
      <c r="D123" s="522"/>
      <c r="E123" s="1052">
        <v>39</v>
      </c>
      <c r="F123" s="1576"/>
      <c r="G123" s="1577" t="str">
        <f>IF(A123="","",VLOOKUP(A123,生徒情報入力!$A$9:$AD$158,5))</f>
        <v/>
      </c>
      <c r="H123" s="1578"/>
      <c r="I123" s="1578"/>
      <c r="J123" s="1578"/>
      <c r="K123" s="1578"/>
      <c r="L123" s="1578"/>
      <c r="M123" s="1578"/>
      <c r="N123" s="1576"/>
      <c r="O123" s="451" t="str">
        <f>IF(A123="","",VLOOKUP(A123,生徒情報入力!$A$9:$AD$158,6))</f>
        <v/>
      </c>
      <c r="P123" s="1577" t="str">
        <f>IF(A123="","",VLOOKUP(A123,生徒情報入力!$A$9:$AD$158,22))</f>
        <v/>
      </c>
      <c r="Q123" s="1578"/>
      <c r="R123" s="1578"/>
      <c r="S123" s="1578"/>
      <c r="T123" s="1578"/>
      <c r="U123" s="1578"/>
      <c r="V123" s="1578"/>
      <c r="W123" s="1578"/>
      <c r="X123" s="1578"/>
      <c r="Y123" s="1576"/>
      <c r="Z123" s="1577" t="str">
        <f>IF(A123="","",VLOOKUP(A123,生徒情報入力!$A$9:$AD$158,23)&amp;"-"&amp;VLOOKUP(A123,生徒情報入力!$A$9:$AD$158,25)&amp;"-"&amp;VLOOKUP(A123,生徒情報入力!$A$9:$AD$158,27))</f>
        <v/>
      </c>
      <c r="AA123" s="1578"/>
      <c r="AB123" s="1578"/>
      <c r="AC123" s="1578"/>
      <c r="AD123" s="1578"/>
      <c r="AE123" s="1576"/>
      <c r="AF123" s="1577" t="str">
        <f>IF(A123="","",VLOOKUP(A123,生徒情報入力!$A$9:$AD$158,11))</f>
        <v/>
      </c>
      <c r="AG123" s="1576"/>
      <c r="AH123" s="1577" t="str">
        <f>IF(A123="","",VLOOKUP(A123,生徒情報入力!$A$9:$AD$158,12))</f>
        <v/>
      </c>
      <c r="AI123" s="1576"/>
      <c r="AJ123" s="1577" t="str">
        <f t="shared" si="3"/>
        <v/>
      </c>
      <c r="AK123" s="1578"/>
      <c r="AL123" s="1576"/>
      <c r="AM123" s="425"/>
      <c r="AN123" s="426"/>
      <c r="AO123" s="426"/>
      <c r="AP123" s="426"/>
      <c r="AQ123" s="426"/>
      <c r="AR123" s="426"/>
      <c r="AS123" s="427"/>
      <c r="AT123" s="199"/>
      <c r="BD123" s="214"/>
      <c r="BE123" s="214"/>
      <c r="BF123" s="214"/>
      <c r="BG123" s="214"/>
      <c r="BH123" s="214"/>
      <c r="BI123" s="214"/>
    </row>
    <row r="124" spans="1:61" ht="36" customHeight="1">
      <c r="A124" s="532"/>
      <c r="B124" s="543"/>
      <c r="C124" s="525"/>
      <c r="D124" s="522"/>
      <c r="E124" s="1052">
        <v>40</v>
      </c>
      <c r="F124" s="1576"/>
      <c r="G124" s="1577" t="str">
        <f>IF(A124="","",VLOOKUP(A124,生徒情報入力!$A$9:$AD$158,5))</f>
        <v/>
      </c>
      <c r="H124" s="1578"/>
      <c r="I124" s="1578"/>
      <c r="J124" s="1578"/>
      <c r="K124" s="1578"/>
      <c r="L124" s="1578"/>
      <c r="M124" s="1578"/>
      <c r="N124" s="1576"/>
      <c r="O124" s="451" t="str">
        <f>IF(A124="","",VLOOKUP(A124,生徒情報入力!$A$9:$AD$158,6))</f>
        <v/>
      </c>
      <c r="P124" s="1577" t="str">
        <f>IF(A124="","",VLOOKUP(A124,生徒情報入力!$A$9:$AD$158,22))</f>
        <v/>
      </c>
      <c r="Q124" s="1578"/>
      <c r="R124" s="1578"/>
      <c r="S124" s="1578"/>
      <c r="T124" s="1578"/>
      <c r="U124" s="1578"/>
      <c r="V124" s="1578"/>
      <c r="W124" s="1578"/>
      <c r="X124" s="1578"/>
      <c r="Y124" s="1576"/>
      <c r="Z124" s="1577" t="str">
        <f>IF(A124="","",VLOOKUP(A124,生徒情報入力!$A$9:$AD$158,23)&amp;"-"&amp;VLOOKUP(A124,生徒情報入力!$A$9:$AD$158,25)&amp;"-"&amp;VLOOKUP(A124,生徒情報入力!$A$9:$AD$158,27))</f>
        <v/>
      </c>
      <c r="AA124" s="1578"/>
      <c r="AB124" s="1578"/>
      <c r="AC124" s="1578"/>
      <c r="AD124" s="1578"/>
      <c r="AE124" s="1576"/>
      <c r="AF124" s="1577" t="str">
        <f>IF(A124="","",VLOOKUP(A124,生徒情報入力!$A$9:$AD$158,11))</f>
        <v/>
      </c>
      <c r="AG124" s="1576"/>
      <c r="AH124" s="1577" t="str">
        <f>IF(A124="","",VLOOKUP(A124,生徒情報入力!$A$9:$AD$158,12))</f>
        <v/>
      </c>
      <c r="AI124" s="1576"/>
      <c r="AJ124" s="1577" t="str">
        <f t="shared" si="3"/>
        <v/>
      </c>
      <c r="AK124" s="1578"/>
      <c r="AL124" s="1576"/>
      <c r="AM124" s="425"/>
      <c r="AN124" s="426"/>
      <c r="AO124" s="426"/>
      <c r="AP124" s="426"/>
      <c r="AQ124" s="426"/>
      <c r="AR124" s="426"/>
      <c r="AS124" s="427"/>
      <c r="AT124" s="199"/>
      <c r="BD124" s="214"/>
      <c r="BE124" s="214"/>
      <c r="BF124" s="214"/>
      <c r="BG124" s="214"/>
      <c r="BH124" s="214"/>
      <c r="BI124" s="214"/>
    </row>
    <row r="125" spans="1:61" ht="26.25" customHeight="1">
      <c r="A125" s="287" t="s">
        <v>2803</v>
      </c>
      <c r="B125" s="288" t="s">
        <v>2805</v>
      </c>
      <c r="D125" s="199"/>
      <c r="E125" s="309"/>
      <c r="F125" s="289" t="s">
        <v>3031</v>
      </c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90"/>
      <c r="AT125" s="199"/>
      <c r="BD125" s="214"/>
      <c r="BE125" s="214"/>
      <c r="BF125" s="214"/>
      <c r="BG125" s="214"/>
      <c r="BH125" s="214"/>
      <c r="BI125" s="214"/>
    </row>
    <row r="126" spans="1:61" ht="80.25" customHeight="1">
      <c r="A126" s="544"/>
      <c r="B126" s="544"/>
      <c r="C126" s="544"/>
      <c r="D126" s="199"/>
      <c r="E126" s="1582"/>
      <c r="F126" s="1583"/>
      <c r="G126" s="1583"/>
      <c r="H126" s="1583"/>
      <c r="I126" s="1583"/>
      <c r="J126" s="1583"/>
      <c r="K126" s="1583"/>
      <c r="L126" s="1583"/>
      <c r="M126" s="1583"/>
      <c r="N126" s="1583"/>
      <c r="O126" s="1583"/>
      <c r="P126" s="1583"/>
      <c r="Q126" s="1583"/>
      <c r="R126" s="1583"/>
      <c r="S126" s="1583"/>
      <c r="T126" s="1583"/>
      <c r="U126" s="1583"/>
      <c r="V126" s="1583"/>
      <c r="W126" s="1583"/>
      <c r="X126" s="1583"/>
      <c r="Y126" s="1583"/>
      <c r="Z126" s="1583"/>
      <c r="AA126" s="1583"/>
      <c r="AB126" s="1583"/>
      <c r="AC126" s="1583"/>
      <c r="AD126" s="1583"/>
      <c r="AE126" s="1583"/>
      <c r="AF126" s="1583"/>
      <c r="AG126" s="1583"/>
      <c r="AH126" s="1583"/>
      <c r="AI126" s="1583"/>
      <c r="AJ126" s="1583"/>
      <c r="AK126" s="1583"/>
      <c r="AL126" s="1583"/>
      <c r="AM126" s="1583"/>
      <c r="AN126" s="1583"/>
      <c r="AO126" s="1583"/>
      <c r="AP126" s="1583"/>
      <c r="AQ126" s="1583"/>
      <c r="AR126" s="1583"/>
      <c r="AS126" s="1584"/>
      <c r="AT126" s="199"/>
      <c r="BD126" s="214"/>
      <c r="BE126" s="214"/>
      <c r="BF126" s="214"/>
      <c r="BG126" s="214"/>
      <c r="BH126" s="214"/>
      <c r="BI126" s="214"/>
    </row>
    <row r="127" spans="1:61">
      <c r="A127" s="544"/>
      <c r="B127" s="544"/>
      <c r="C127" s="544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</row>
    <row r="128" spans="1:61">
      <c r="A128" s="544"/>
      <c r="B128" s="544"/>
      <c r="C128" s="544"/>
    </row>
    <row r="129" spans="1:46">
      <c r="A129" s="544"/>
      <c r="B129" s="544"/>
      <c r="C129" s="544"/>
      <c r="D129" s="233"/>
      <c r="E129" s="233"/>
      <c r="F129" s="233"/>
      <c r="G129" s="233"/>
      <c r="H129" s="233"/>
      <c r="I129" s="233"/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  <c r="AP129" s="233"/>
      <c r="AQ129" s="233"/>
      <c r="AR129" s="233"/>
      <c r="AS129" s="233"/>
      <c r="AT129" s="233"/>
    </row>
    <row r="130" spans="1:46">
      <c r="A130" s="233"/>
      <c r="B130" s="233"/>
      <c r="D130" s="233"/>
      <c r="E130" s="233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</row>
    <row r="131" spans="1:46">
      <c r="A131" s="233"/>
      <c r="B131" s="233"/>
      <c r="D131" s="233"/>
      <c r="E131" s="233"/>
      <c r="F131" s="233"/>
      <c r="G131" s="233"/>
      <c r="H131" s="233"/>
      <c r="I131" s="233"/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</row>
    <row r="132" spans="1:46">
      <c r="A132" s="233"/>
      <c r="B132" s="233"/>
      <c r="D132" s="233"/>
      <c r="E132" s="233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</row>
    <row r="133" spans="1:46">
      <c r="A133" s="233"/>
      <c r="B133" s="233"/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</row>
    <row r="134" spans="1:46">
      <c r="A134" s="233"/>
      <c r="B134" s="233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</row>
    <row r="135" spans="1:46">
      <c r="A135" s="233"/>
      <c r="B135" s="233"/>
      <c r="D135" s="233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</row>
    <row r="136" spans="1:46">
      <c r="A136" s="233"/>
      <c r="B136" s="233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</row>
    <row r="137" spans="1:46">
      <c r="A137" s="233"/>
      <c r="B137" s="233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</row>
    <row r="138" spans="1:46">
      <c r="A138" s="233"/>
      <c r="B138" s="233"/>
      <c r="D138" s="233"/>
      <c r="E138" s="233"/>
      <c r="F138" s="233"/>
      <c r="G138" s="233"/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</row>
    <row r="139" spans="1:46">
      <c r="A139" s="233"/>
      <c r="B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</row>
    <row r="140" spans="1:46">
      <c r="A140" s="233"/>
      <c r="B140" s="233"/>
      <c r="D140" s="233"/>
      <c r="E140" s="233"/>
      <c r="F140" s="233"/>
      <c r="G140" s="233"/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</row>
    <row r="141" spans="1:46">
      <c r="A141" s="233"/>
      <c r="B141" s="233"/>
      <c r="D141" s="233"/>
      <c r="E141" s="233"/>
      <c r="F141" s="233"/>
      <c r="G141" s="233"/>
      <c r="H141" s="233"/>
      <c r="I141" s="233"/>
      <c r="J141" s="233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</row>
    <row r="142" spans="1:46">
      <c r="A142" s="233"/>
      <c r="B142" s="233"/>
      <c r="D142" s="233"/>
      <c r="E142" s="233"/>
      <c r="F142" s="233"/>
      <c r="G142" s="233"/>
      <c r="H142" s="233"/>
      <c r="I142" s="233"/>
      <c r="J142" s="233"/>
      <c r="K142" s="233"/>
      <c r="L142" s="233"/>
      <c r="M142" s="233"/>
      <c r="N142" s="233"/>
      <c r="O142" s="233"/>
      <c r="P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</row>
    <row r="143" spans="1:46">
      <c r="A143" s="233"/>
      <c r="B143" s="233"/>
      <c r="D143" s="233"/>
      <c r="E143" s="233"/>
      <c r="F143" s="233"/>
      <c r="G143" s="233"/>
      <c r="H143" s="233"/>
      <c r="I143" s="233"/>
      <c r="J143" s="233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</row>
    <row r="144" spans="1:46">
      <c r="A144" s="233"/>
      <c r="B144" s="233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</row>
    <row r="145" spans="1:46">
      <c r="A145" s="233"/>
      <c r="B145" s="233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</row>
    <row r="146" spans="1:46">
      <c r="A146" s="233"/>
      <c r="B146" s="233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</row>
  </sheetData>
  <sheetProtection password="F282" sheet="1" objects="1" scenarios="1"/>
  <mergeCells count="409">
    <mergeCell ref="E18:W19"/>
    <mergeCell ref="Z18:AR19"/>
    <mergeCell ref="F28:H28"/>
    <mergeCell ref="L28:N28"/>
    <mergeCell ref="AB28:AD28"/>
    <mergeCell ref="AH28:AJ28"/>
    <mergeCell ref="E2:S3"/>
    <mergeCell ref="V9:Z10"/>
    <mergeCell ref="E12:V13"/>
    <mergeCell ref="Z12:AQ13"/>
    <mergeCell ref="E15:E16"/>
    <mergeCell ref="G15:O16"/>
    <mergeCell ref="Z15:Z16"/>
    <mergeCell ref="AB15:AJ16"/>
    <mergeCell ref="A31:C32"/>
    <mergeCell ref="T32:U33"/>
    <mergeCell ref="AP32:AQ33"/>
    <mergeCell ref="J33:Q33"/>
    <mergeCell ref="AF33:AM33"/>
    <mergeCell ref="A39:C40"/>
    <mergeCell ref="J39:M39"/>
    <mergeCell ref="O39:Q39"/>
    <mergeCell ref="S39:U39"/>
    <mergeCell ref="AF39:AI39"/>
    <mergeCell ref="AK39:AM39"/>
    <mergeCell ref="AO39:AQ39"/>
    <mergeCell ref="E41:J41"/>
    <mergeCell ref="K41:N41"/>
    <mergeCell ref="O41:R41"/>
    <mergeCell ref="S41:V41"/>
    <mergeCell ref="AA41:AF41"/>
    <mergeCell ref="AG41:AJ41"/>
    <mergeCell ref="AK41:AN41"/>
    <mergeCell ref="AO41:AR41"/>
    <mergeCell ref="AK42:AN42"/>
    <mergeCell ref="AO42:AR42"/>
    <mergeCell ref="E43:J43"/>
    <mergeCell ref="K43:N43"/>
    <mergeCell ref="O43:R43"/>
    <mergeCell ref="S43:V43"/>
    <mergeCell ref="AA43:AF43"/>
    <mergeCell ref="AG43:AJ43"/>
    <mergeCell ref="AK43:AN43"/>
    <mergeCell ref="AO43:AR43"/>
    <mergeCell ref="E42:J42"/>
    <mergeCell ref="K42:N42"/>
    <mergeCell ref="O42:R42"/>
    <mergeCell ref="S42:V42"/>
    <mergeCell ref="AA42:AF42"/>
    <mergeCell ref="AG42:AJ42"/>
    <mergeCell ref="AK44:AN44"/>
    <mergeCell ref="AO44:AR44"/>
    <mergeCell ref="E45:J45"/>
    <mergeCell ref="K45:N45"/>
    <mergeCell ref="O45:R45"/>
    <mergeCell ref="S45:V45"/>
    <mergeCell ref="AA45:AF45"/>
    <mergeCell ref="AG45:AJ45"/>
    <mergeCell ref="AK45:AN45"/>
    <mergeCell ref="AO45:AR45"/>
    <mergeCell ref="E44:J44"/>
    <mergeCell ref="K44:N44"/>
    <mergeCell ref="O44:R44"/>
    <mergeCell ref="S44:V44"/>
    <mergeCell ref="AA44:AF44"/>
    <mergeCell ref="AG44:AJ44"/>
    <mergeCell ref="J46:V47"/>
    <mergeCell ref="AF46:AR47"/>
    <mergeCell ref="A47:C48"/>
    <mergeCell ref="J48:L48"/>
    <mergeCell ref="AF48:AH48"/>
    <mergeCell ref="E49:M49"/>
    <mergeCell ref="N49:T50"/>
    <mergeCell ref="AA49:AI49"/>
    <mergeCell ref="AJ49:AP50"/>
    <mergeCell ref="E50:M50"/>
    <mergeCell ref="AA50:AI50"/>
    <mergeCell ref="E63:F64"/>
    <mergeCell ref="G63:N64"/>
    <mergeCell ref="O63:O64"/>
    <mergeCell ref="P63:Y64"/>
    <mergeCell ref="Z63:AE64"/>
    <mergeCell ref="AF63:AG64"/>
    <mergeCell ref="N51:T51"/>
    <mergeCell ref="AJ51:AP51"/>
    <mergeCell ref="G55:L56"/>
    <mergeCell ref="M55:O56"/>
    <mergeCell ref="P55:P56"/>
    <mergeCell ref="Q55:S56"/>
    <mergeCell ref="V55:Y56"/>
    <mergeCell ref="Z55:AR56"/>
    <mergeCell ref="AH63:AI64"/>
    <mergeCell ref="AJ63:AL64"/>
    <mergeCell ref="AM63:AS64"/>
    <mergeCell ref="AJ65:AL66"/>
    <mergeCell ref="AM65:AS66"/>
    <mergeCell ref="E67:F67"/>
    <mergeCell ref="G67:N67"/>
    <mergeCell ref="P67:Y67"/>
    <mergeCell ref="Z67:AE67"/>
    <mergeCell ref="AF67:AG67"/>
    <mergeCell ref="AH67:AI67"/>
    <mergeCell ref="AJ67:AL67"/>
    <mergeCell ref="E65:F66"/>
    <mergeCell ref="G65:N66"/>
    <mergeCell ref="O65:O66"/>
    <mergeCell ref="P65:Y66"/>
    <mergeCell ref="Z65:AE66"/>
    <mergeCell ref="AF65:AG66"/>
    <mergeCell ref="AH65:AI66"/>
    <mergeCell ref="AJ68:AL68"/>
    <mergeCell ref="E69:F69"/>
    <mergeCell ref="G69:N69"/>
    <mergeCell ref="P69:Y69"/>
    <mergeCell ref="Z69:AE69"/>
    <mergeCell ref="AF69:AG69"/>
    <mergeCell ref="AH69:AI69"/>
    <mergeCell ref="AJ69:AL69"/>
    <mergeCell ref="E68:F68"/>
    <mergeCell ref="G68:N68"/>
    <mergeCell ref="P68:Y68"/>
    <mergeCell ref="Z68:AE68"/>
    <mergeCell ref="AF68:AG68"/>
    <mergeCell ref="AH68:AI68"/>
    <mergeCell ref="AJ70:AL70"/>
    <mergeCell ref="E71:F71"/>
    <mergeCell ref="G71:N71"/>
    <mergeCell ref="P71:Y71"/>
    <mergeCell ref="Z71:AE71"/>
    <mergeCell ref="AF71:AG71"/>
    <mergeCell ref="AH71:AI71"/>
    <mergeCell ref="AJ71:AL71"/>
    <mergeCell ref="E70:F70"/>
    <mergeCell ref="G70:N70"/>
    <mergeCell ref="P70:Y70"/>
    <mergeCell ref="Z70:AE70"/>
    <mergeCell ref="AF70:AG70"/>
    <mergeCell ref="AH70:AI70"/>
    <mergeCell ref="AJ72:AL72"/>
    <mergeCell ref="E73:F73"/>
    <mergeCell ref="G73:N73"/>
    <mergeCell ref="P73:Y73"/>
    <mergeCell ref="Z73:AE73"/>
    <mergeCell ref="AF73:AG73"/>
    <mergeCell ref="AH73:AI73"/>
    <mergeCell ref="AJ73:AL73"/>
    <mergeCell ref="E72:F72"/>
    <mergeCell ref="G72:N72"/>
    <mergeCell ref="P72:Y72"/>
    <mergeCell ref="Z72:AE72"/>
    <mergeCell ref="AF72:AG72"/>
    <mergeCell ref="AH72:AI72"/>
    <mergeCell ref="AJ74:AL74"/>
    <mergeCell ref="E75:F75"/>
    <mergeCell ref="G75:N75"/>
    <mergeCell ref="P75:Y75"/>
    <mergeCell ref="Z75:AE75"/>
    <mergeCell ref="AF75:AG75"/>
    <mergeCell ref="AH75:AI75"/>
    <mergeCell ref="AJ75:AL75"/>
    <mergeCell ref="E74:F74"/>
    <mergeCell ref="G74:N74"/>
    <mergeCell ref="P74:Y74"/>
    <mergeCell ref="Z74:AE74"/>
    <mergeCell ref="AF74:AG74"/>
    <mergeCell ref="AH74:AI74"/>
    <mergeCell ref="AJ76:AL76"/>
    <mergeCell ref="E77:F77"/>
    <mergeCell ref="G77:N77"/>
    <mergeCell ref="P77:Y77"/>
    <mergeCell ref="Z77:AE77"/>
    <mergeCell ref="AF77:AG77"/>
    <mergeCell ref="AH77:AI77"/>
    <mergeCell ref="AJ77:AL77"/>
    <mergeCell ref="E76:F76"/>
    <mergeCell ref="G76:N76"/>
    <mergeCell ref="P76:Y76"/>
    <mergeCell ref="Z76:AE76"/>
    <mergeCell ref="AF76:AG76"/>
    <mergeCell ref="AH76:AI76"/>
    <mergeCell ref="AJ78:AL78"/>
    <mergeCell ref="E79:F79"/>
    <mergeCell ref="G79:N79"/>
    <mergeCell ref="P79:Y79"/>
    <mergeCell ref="Z79:AE79"/>
    <mergeCell ref="AF79:AG79"/>
    <mergeCell ref="AH79:AI79"/>
    <mergeCell ref="AJ79:AL79"/>
    <mergeCell ref="E78:F78"/>
    <mergeCell ref="G78:N78"/>
    <mergeCell ref="P78:Y78"/>
    <mergeCell ref="Z78:AE78"/>
    <mergeCell ref="AF78:AG78"/>
    <mergeCell ref="AH78:AI78"/>
    <mergeCell ref="AJ80:AL80"/>
    <mergeCell ref="E81:F81"/>
    <mergeCell ref="G81:N81"/>
    <mergeCell ref="P81:Y81"/>
    <mergeCell ref="Z81:AE81"/>
    <mergeCell ref="AF81:AG81"/>
    <mergeCell ref="AH81:AI81"/>
    <mergeCell ref="AJ81:AL81"/>
    <mergeCell ref="E80:F80"/>
    <mergeCell ref="G80:N80"/>
    <mergeCell ref="P80:Y80"/>
    <mergeCell ref="Z80:AE80"/>
    <mergeCell ref="AF80:AG80"/>
    <mergeCell ref="AH80:AI80"/>
    <mergeCell ref="AJ82:AL82"/>
    <mergeCell ref="E83:F83"/>
    <mergeCell ref="G83:N83"/>
    <mergeCell ref="P83:Y83"/>
    <mergeCell ref="Z83:AE83"/>
    <mergeCell ref="AF83:AG83"/>
    <mergeCell ref="AH83:AI83"/>
    <mergeCell ref="AJ83:AL83"/>
    <mergeCell ref="E82:F82"/>
    <mergeCell ref="G82:N82"/>
    <mergeCell ref="P82:Y82"/>
    <mergeCell ref="Z82:AE82"/>
    <mergeCell ref="AF82:AG82"/>
    <mergeCell ref="AH82:AI82"/>
    <mergeCell ref="AJ84:AL84"/>
    <mergeCell ref="E85:F85"/>
    <mergeCell ref="G85:N85"/>
    <mergeCell ref="P85:Y85"/>
    <mergeCell ref="Z85:AE85"/>
    <mergeCell ref="AF85:AG85"/>
    <mergeCell ref="AH85:AI85"/>
    <mergeCell ref="AJ85:AL85"/>
    <mergeCell ref="E84:F84"/>
    <mergeCell ref="G84:N84"/>
    <mergeCell ref="P84:Y84"/>
    <mergeCell ref="Z84:AE84"/>
    <mergeCell ref="AF84:AG84"/>
    <mergeCell ref="AH84:AI84"/>
    <mergeCell ref="AJ86:AL86"/>
    <mergeCell ref="E88:AS88"/>
    <mergeCell ref="G93:L94"/>
    <mergeCell ref="M93:O94"/>
    <mergeCell ref="P93:P94"/>
    <mergeCell ref="Q93:S94"/>
    <mergeCell ref="V93:Y94"/>
    <mergeCell ref="Z93:AR94"/>
    <mergeCell ref="E86:F86"/>
    <mergeCell ref="G86:N86"/>
    <mergeCell ref="P86:Y86"/>
    <mergeCell ref="Z86:AE86"/>
    <mergeCell ref="AF86:AG86"/>
    <mergeCell ref="AH86:AI86"/>
    <mergeCell ref="AH101:AI102"/>
    <mergeCell ref="AJ101:AL102"/>
    <mergeCell ref="AM101:AS102"/>
    <mergeCell ref="E103:F104"/>
    <mergeCell ref="G103:N104"/>
    <mergeCell ref="O103:O104"/>
    <mergeCell ref="P103:Y104"/>
    <mergeCell ref="Z103:AE104"/>
    <mergeCell ref="AF103:AG104"/>
    <mergeCell ref="AH103:AI104"/>
    <mergeCell ref="E101:F102"/>
    <mergeCell ref="G101:N102"/>
    <mergeCell ref="O101:O102"/>
    <mergeCell ref="P101:Y102"/>
    <mergeCell ref="Z101:AE102"/>
    <mergeCell ref="AF101:AG102"/>
    <mergeCell ref="AJ103:AL104"/>
    <mergeCell ref="AM103:AS104"/>
    <mergeCell ref="E105:F105"/>
    <mergeCell ref="G105:N105"/>
    <mergeCell ref="P105:Y105"/>
    <mergeCell ref="Z105:AE105"/>
    <mergeCell ref="AF105:AG105"/>
    <mergeCell ref="AH105:AI105"/>
    <mergeCell ref="AJ105:AL105"/>
    <mergeCell ref="AJ106:AL106"/>
    <mergeCell ref="E107:F107"/>
    <mergeCell ref="G107:N107"/>
    <mergeCell ref="P107:Y107"/>
    <mergeCell ref="Z107:AE107"/>
    <mergeCell ref="AF107:AG107"/>
    <mergeCell ref="AH107:AI107"/>
    <mergeCell ref="AJ107:AL107"/>
    <mergeCell ref="E106:F106"/>
    <mergeCell ref="G106:N106"/>
    <mergeCell ref="P106:Y106"/>
    <mergeCell ref="Z106:AE106"/>
    <mergeCell ref="AF106:AG106"/>
    <mergeCell ref="AH106:AI106"/>
    <mergeCell ref="AJ108:AL108"/>
    <mergeCell ref="E109:F109"/>
    <mergeCell ref="G109:N109"/>
    <mergeCell ref="P109:Y109"/>
    <mergeCell ref="Z109:AE109"/>
    <mergeCell ref="AF109:AG109"/>
    <mergeCell ref="AH109:AI109"/>
    <mergeCell ref="AJ109:AL109"/>
    <mergeCell ref="E108:F108"/>
    <mergeCell ref="G108:N108"/>
    <mergeCell ref="P108:Y108"/>
    <mergeCell ref="Z108:AE108"/>
    <mergeCell ref="AF108:AG108"/>
    <mergeCell ref="AH108:AI108"/>
    <mergeCell ref="AJ110:AL110"/>
    <mergeCell ref="E111:F111"/>
    <mergeCell ref="G111:N111"/>
    <mergeCell ref="P111:Y111"/>
    <mergeCell ref="Z111:AE111"/>
    <mergeCell ref="AF111:AG111"/>
    <mergeCell ref="AH111:AI111"/>
    <mergeCell ref="AJ111:AL111"/>
    <mergeCell ref="E110:F110"/>
    <mergeCell ref="G110:N110"/>
    <mergeCell ref="P110:Y110"/>
    <mergeCell ref="Z110:AE110"/>
    <mergeCell ref="AF110:AG110"/>
    <mergeCell ref="AH110:AI110"/>
    <mergeCell ref="AJ112:AL112"/>
    <mergeCell ref="E113:F113"/>
    <mergeCell ref="G113:N113"/>
    <mergeCell ref="P113:Y113"/>
    <mergeCell ref="Z113:AE113"/>
    <mergeCell ref="AF113:AG113"/>
    <mergeCell ref="AH113:AI113"/>
    <mergeCell ref="AJ113:AL113"/>
    <mergeCell ref="E112:F112"/>
    <mergeCell ref="G112:N112"/>
    <mergeCell ref="P112:Y112"/>
    <mergeCell ref="Z112:AE112"/>
    <mergeCell ref="AF112:AG112"/>
    <mergeCell ref="AH112:AI112"/>
    <mergeCell ref="AJ114:AL114"/>
    <mergeCell ref="E115:F115"/>
    <mergeCell ref="G115:N115"/>
    <mergeCell ref="P115:Y115"/>
    <mergeCell ref="Z115:AE115"/>
    <mergeCell ref="AF115:AG115"/>
    <mergeCell ref="AH115:AI115"/>
    <mergeCell ref="AJ115:AL115"/>
    <mergeCell ref="E114:F114"/>
    <mergeCell ref="G114:N114"/>
    <mergeCell ref="P114:Y114"/>
    <mergeCell ref="Z114:AE114"/>
    <mergeCell ref="AF114:AG114"/>
    <mergeCell ref="AH114:AI114"/>
    <mergeCell ref="AJ116:AL116"/>
    <mergeCell ref="E117:F117"/>
    <mergeCell ref="G117:N117"/>
    <mergeCell ref="P117:Y117"/>
    <mergeCell ref="Z117:AE117"/>
    <mergeCell ref="AF117:AG117"/>
    <mergeCell ref="AH117:AI117"/>
    <mergeCell ref="AJ117:AL117"/>
    <mergeCell ref="E116:F116"/>
    <mergeCell ref="G116:N116"/>
    <mergeCell ref="P116:Y116"/>
    <mergeCell ref="Z116:AE116"/>
    <mergeCell ref="AF116:AG116"/>
    <mergeCell ref="AH116:AI116"/>
    <mergeCell ref="AJ118:AL118"/>
    <mergeCell ref="E119:F119"/>
    <mergeCell ref="G119:N119"/>
    <mergeCell ref="P119:Y119"/>
    <mergeCell ref="Z119:AE119"/>
    <mergeCell ref="AF119:AG119"/>
    <mergeCell ref="AH119:AI119"/>
    <mergeCell ref="AJ119:AL119"/>
    <mergeCell ref="E118:F118"/>
    <mergeCell ref="G118:N118"/>
    <mergeCell ref="P118:Y118"/>
    <mergeCell ref="Z118:AE118"/>
    <mergeCell ref="AF118:AG118"/>
    <mergeCell ref="AH118:AI118"/>
    <mergeCell ref="AJ120:AL120"/>
    <mergeCell ref="E121:F121"/>
    <mergeCell ref="G121:N121"/>
    <mergeCell ref="P121:Y121"/>
    <mergeCell ref="Z121:AE121"/>
    <mergeCell ref="AF121:AG121"/>
    <mergeCell ref="AH121:AI121"/>
    <mergeCell ref="AJ121:AL121"/>
    <mergeCell ref="E120:F120"/>
    <mergeCell ref="G120:N120"/>
    <mergeCell ref="P120:Y120"/>
    <mergeCell ref="Z120:AE120"/>
    <mergeCell ref="AF120:AG120"/>
    <mergeCell ref="AH120:AI120"/>
    <mergeCell ref="AJ124:AL124"/>
    <mergeCell ref="E126:AS126"/>
    <mergeCell ref="E124:F124"/>
    <mergeCell ref="G124:N124"/>
    <mergeCell ref="P124:Y124"/>
    <mergeCell ref="Z124:AE124"/>
    <mergeCell ref="AF124:AG124"/>
    <mergeCell ref="AH124:AI124"/>
    <mergeCell ref="AJ122:AL122"/>
    <mergeCell ref="E123:F123"/>
    <mergeCell ref="G123:N123"/>
    <mergeCell ref="P123:Y123"/>
    <mergeCell ref="Z123:AE123"/>
    <mergeCell ref="AF123:AG123"/>
    <mergeCell ref="AH123:AI123"/>
    <mergeCell ref="AJ123:AL123"/>
    <mergeCell ref="E122:F122"/>
    <mergeCell ref="G122:N122"/>
    <mergeCell ref="P122:Y122"/>
    <mergeCell ref="Z122:AE122"/>
    <mergeCell ref="AF122:AG122"/>
    <mergeCell ref="AH122:AI122"/>
  </mergeCells>
  <phoneticPr fontId="2"/>
  <dataValidations count="6">
    <dataValidation type="list" allowBlank="1" showInputMessage="1" showErrorMessage="1" sqref="B67:B86 B105:B124">
      <formula1>$BR$22:$BR$25</formula1>
    </dataValidation>
    <dataValidation type="list" allowBlank="1" showInputMessage="1" showErrorMessage="1" sqref="E12:V13">
      <formula1>$BD$22:$BD$24</formula1>
    </dataValidation>
    <dataValidation type="list" allowBlank="1" showInputMessage="1" showErrorMessage="1" sqref="Z12:AQ13">
      <formula1>$BD$25:$BD$28</formula1>
    </dataValidation>
    <dataValidation type="list" imeMode="on" allowBlank="1" showInputMessage="1" showErrorMessage="1" sqref="N49:T50 AJ49:AP50">
      <formula1>$BD$29:$BD$31</formula1>
    </dataValidation>
    <dataValidation imeMode="on" allowBlank="1" showInputMessage="1" showErrorMessage="1" sqref="A47:C48"/>
    <dataValidation imeMode="off" allowBlank="1" showInputMessage="1" showErrorMessage="1" sqref="A67:A86 B34:C36 B42:C44 A105:A124"/>
  </dataValidations>
  <pageMargins left="0.39370078740157483" right="0.39370078740157483" top="0.59055118110236227" bottom="0.59055118110236227" header="0" footer="0"/>
  <pageSetup paperSize="9" scale="78" orientation="portrait" horizontalDpi="4294967293" r:id="rId1"/>
  <headerFooter alignWithMargins="0"/>
  <rowBreaks count="2" manualBreakCount="2">
    <brk id="52" max="16383" man="1"/>
    <brk id="90" max="16383" man="1"/>
  </rowBreaks>
  <colBreaks count="2" manualBreakCount="2">
    <brk id="3" max="1048575" man="1"/>
    <brk id="46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tabColor rgb="FF92D050"/>
  </sheetPr>
  <dimension ref="A1:BT89"/>
  <sheetViews>
    <sheetView zoomScaleNormal="100" workbookViewId="0">
      <selection activeCell="AF2" sqref="AF2"/>
    </sheetView>
  </sheetViews>
  <sheetFormatPr defaultRowHeight="13.5"/>
  <cols>
    <col min="1" max="12" width="2.125" style="351" customWidth="1"/>
    <col min="13" max="18" width="2" style="351" customWidth="1"/>
    <col min="19" max="56" width="2.125" style="351" customWidth="1"/>
    <col min="57" max="57" width="3.5" style="351" customWidth="1"/>
    <col min="58" max="66" width="2.125" style="351" customWidth="1"/>
    <col min="67" max="69" width="2.5" style="351" customWidth="1"/>
    <col min="70" max="90" width="2.125" style="351" customWidth="1"/>
    <col min="91" max="214" width="9" style="351"/>
    <col min="215" max="226" width="2.125" style="351" customWidth="1"/>
    <col min="227" max="232" width="2" style="351" customWidth="1"/>
    <col min="233" max="270" width="2.125" style="351" customWidth="1"/>
    <col min="271" max="271" width="3.5" style="351" customWidth="1"/>
    <col min="272" max="346" width="2.125" style="351" customWidth="1"/>
    <col min="347" max="470" width="9" style="351"/>
    <col min="471" max="482" width="2.125" style="351" customWidth="1"/>
    <col min="483" max="488" width="2" style="351" customWidth="1"/>
    <col min="489" max="526" width="2.125" style="351" customWidth="1"/>
    <col min="527" max="527" width="3.5" style="351" customWidth="1"/>
    <col min="528" max="602" width="2.125" style="351" customWidth="1"/>
    <col min="603" max="726" width="9" style="351"/>
    <col min="727" max="738" width="2.125" style="351" customWidth="1"/>
    <col min="739" max="744" width="2" style="351" customWidth="1"/>
    <col min="745" max="782" width="2.125" style="351" customWidth="1"/>
    <col min="783" max="783" width="3.5" style="351" customWidth="1"/>
    <col min="784" max="858" width="2.125" style="351" customWidth="1"/>
    <col min="859" max="982" width="9" style="351"/>
    <col min="983" max="994" width="2.125" style="351" customWidth="1"/>
    <col min="995" max="1000" width="2" style="351" customWidth="1"/>
    <col min="1001" max="1038" width="2.125" style="351" customWidth="1"/>
    <col min="1039" max="1039" width="3.5" style="351" customWidth="1"/>
    <col min="1040" max="1114" width="2.125" style="351" customWidth="1"/>
    <col min="1115" max="1238" width="9" style="351"/>
    <col min="1239" max="1250" width="2.125" style="351" customWidth="1"/>
    <col min="1251" max="1256" width="2" style="351" customWidth="1"/>
    <col min="1257" max="1294" width="2.125" style="351" customWidth="1"/>
    <col min="1295" max="1295" width="3.5" style="351" customWidth="1"/>
    <col min="1296" max="1370" width="2.125" style="351" customWidth="1"/>
    <col min="1371" max="1494" width="9" style="351"/>
    <col min="1495" max="1506" width="2.125" style="351" customWidth="1"/>
    <col min="1507" max="1512" width="2" style="351" customWidth="1"/>
    <col min="1513" max="1550" width="2.125" style="351" customWidth="1"/>
    <col min="1551" max="1551" width="3.5" style="351" customWidth="1"/>
    <col min="1552" max="1626" width="2.125" style="351" customWidth="1"/>
    <col min="1627" max="1750" width="9" style="351"/>
    <col min="1751" max="1762" width="2.125" style="351" customWidth="1"/>
    <col min="1763" max="1768" width="2" style="351" customWidth="1"/>
    <col min="1769" max="1806" width="2.125" style="351" customWidth="1"/>
    <col min="1807" max="1807" width="3.5" style="351" customWidth="1"/>
    <col min="1808" max="1882" width="2.125" style="351" customWidth="1"/>
    <col min="1883" max="2006" width="9" style="351"/>
    <col min="2007" max="2018" width="2.125" style="351" customWidth="1"/>
    <col min="2019" max="2024" width="2" style="351" customWidth="1"/>
    <col min="2025" max="2062" width="2.125" style="351" customWidth="1"/>
    <col min="2063" max="2063" width="3.5" style="351" customWidth="1"/>
    <col min="2064" max="2138" width="2.125" style="351" customWidth="1"/>
    <col min="2139" max="2262" width="9" style="351"/>
    <col min="2263" max="2274" width="2.125" style="351" customWidth="1"/>
    <col min="2275" max="2280" width="2" style="351" customWidth="1"/>
    <col min="2281" max="2318" width="2.125" style="351" customWidth="1"/>
    <col min="2319" max="2319" width="3.5" style="351" customWidth="1"/>
    <col min="2320" max="2394" width="2.125" style="351" customWidth="1"/>
    <col min="2395" max="2518" width="9" style="351"/>
    <col min="2519" max="2530" width="2.125" style="351" customWidth="1"/>
    <col min="2531" max="2536" width="2" style="351" customWidth="1"/>
    <col min="2537" max="2574" width="2.125" style="351" customWidth="1"/>
    <col min="2575" max="2575" width="3.5" style="351" customWidth="1"/>
    <col min="2576" max="2650" width="2.125" style="351" customWidth="1"/>
    <col min="2651" max="2774" width="9" style="351"/>
    <col min="2775" max="2786" width="2.125" style="351" customWidth="1"/>
    <col min="2787" max="2792" width="2" style="351" customWidth="1"/>
    <col min="2793" max="2830" width="2.125" style="351" customWidth="1"/>
    <col min="2831" max="2831" width="3.5" style="351" customWidth="1"/>
    <col min="2832" max="2906" width="2.125" style="351" customWidth="1"/>
    <col min="2907" max="3030" width="9" style="351"/>
    <col min="3031" max="3042" width="2.125" style="351" customWidth="1"/>
    <col min="3043" max="3048" width="2" style="351" customWidth="1"/>
    <col min="3049" max="3086" width="2.125" style="351" customWidth="1"/>
    <col min="3087" max="3087" width="3.5" style="351" customWidth="1"/>
    <col min="3088" max="3162" width="2.125" style="351" customWidth="1"/>
    <col min="3163" max="3286" width="9" style="351"/>
    <col min="3287" max="3298" width="2.125" style="351" customWidth="1"/>
    <col min="3299" max="3304" width="2" style="351" customWidth="1"/>
    <col min="3305" max="3342" width="2.125" style="351" customWidth="1"/>
    <col min="3343" max="3343" width="3.5" style="351" customWidth="1"/>
    <col min="3344" max="3418" width="2.125" style="351" customWidth="1"/>
    <col min="3419" max="3542" width="9" style="351"/>
    <col min="3543" max="3554" width="2.125" style="351" customWidth="1"/>
    <col min="3555" max="3560" width="2" style="351" customWidth="1"/>
    <col min="3561" max="3598" width="2.125" style="351" customWidth="1"/>
    <col min="3599" max="3599" width="3.5" style="351" customWidth="1"/>
    <col min="3600" max="3674" width="2.125" style="351" customWidth="1"/>
    <col min="3675" max="3798" width="9" style="351"/>
    <col min="3799" max="3810" width="2.125" style="351" customWidth="1"/>
    <col min="3811" max="3816" width="2" style="351" customWidth="1"/>
    <col min="3817" max="3854" width="2.125" style="351" customWidth="1"/>
    <col min="3855" max="3855" width="3.5" style="351" customWidth="1"/>
    <col min="3856" max="3930" width="2.125" style="351" customWidth="1"/>
    <col min="3931" max="4054" width="9" style="351"/>
    <col min="4055" max="4066" width="2.125" style="351" customWidth="1"/>
    <col min="4067" max="4072" width="2" style="351" customWidth="1"/>
    <col min="4073" max="4110" width="2.125" style="351" customWidth="1"/>
    <col min="4111" max="4111" width="3.5" style="351" customWidth="1"/>
    <col min="4112" max="4186" width="2.125" style="351" customWidth="1"/>
    <col min="4187" max="4310" width="9" style="351"/>
    <col min="4311" max="4322" width="2.125" style="351" customWidth="1"/>
    <col min="4323" max="4328" width="2" style="351" customWidth="1"/>
    <col min="4329" max="4366" width="2.125" style="351" customWidth="1"/>
    <col min="4367" max="4367" width="3.5" style="351" customWidth="1"/>
    <col min="4368" max="4442" width="2.125" style="351" customWidth="1"/>
    <col min="4443" max="4566" width="9" style="351"/>
    <col min="4567" max="4578" width="2.125" style="351" customWidth="1"/>
    <col min="4579" max="4584" width="2" style="351" customWidth="1"/>
    <col min="4585" max="4622" width="2.125" style="351" customWidth="1"/>
    <col min="4623" max="4623" width="3.5" style="351" customWidth="1"/>
    <col min="4624" max="4698" width="2.125" style="351" customWidth="1"/>
    <col min="4699" max="4822" width="9" style="351"/>
    <col min="4823" max="4834" width="2.125" style="351" customWidth="1"/>
    <col min="4835" max="4840" width="2" style="351" customWidth="1"/>
    <col min="4841" max="4878" width="2.125" style="351" customWidth="1"/>
    <col min="4879" max="4879" width="3.5" style="351" customWidth="1"/>
    <col min="4880" max="4954" width="2.125" style="351" customWidth="1"/>
    <col min="4955" max="5078" width="9" style="351"/>
    <col min="5079" max="5090" width="2.125" style="351" customWidth="1"/>
    <col min="5091" max="5096" width="2" style="351" customWidth="1"/>
    <col min="5097" max="5134" width="2.125" style="351" customWidth="1"/>
    <col min="5135" max="5135" width="3.5" style="351" customWidth="1"/>
    <col min="5136" max="5210" width="2.125" style="351" customWidth="1"/>
    <col min="5211" max="5334" width="9" style="351"/>
    <col min="5335" max="5346" width="2.125" style="351" customWidth="1"/>
    <col min="5347" max="5352" width="2" style="351" customWidth="1"/>
    <col min="5353" max="5390" width="2.125" style="351" customWidth="1"/>
    <col min="5391" max="5391" width="3.5" style="351" customWidth="1"/>
    <col min="5392" max="5466" width="2.125" style="351" customWidth="1"/>
    <col min="5467" max="5590" width="9" style="351"/>
    <col min="5591" max="5602" width="2.125" style="351" customWidth="1"/>
    <col min="5603" max="5608" width="2" style="351" customWidth="1"/>
    <col min="5609" max="5646" width="2.125" style="351" customWidth="1"/>
    <col min="5647" max="5647" width="3.5" style="351" customWidth="1"/>
    <col min="5648" max="5722" width="2.125" style="351" customWidth="1"/>
    <col min="5723" max="5846" width="9" style="351"/>
    <col min="5847" max="5858" width="2.125" style="351" customWidth="1"/>
    <col min="5859" max="5864" width="2" style="351" customWidth="1"/>
    <col min="5865" max="5902" width="2.125" style="351" customWidth="1"/>
    <col min="5903" max="5903" width="3.5" style="351" customWidth="1"/>
    <col min="5904" max="5978" width="2.125" style="351" customWidth="1"/>
    <col min="5979" max="6102" width="9" style="351"/>
    <col min="6103" max="6114" width="2.125" style="351" customWidth="1"/>
    <col min="6115" max="6120" width="2" style="351" customWidth="1"/>
    <col min="6121" max="6158" width="2.125" style="351" customWidth="1"/>
    <col min="6159" max="6159" width="3.5" style="351" customWidth="1"/>
    <col min="6160" max="6234" width="2.125" style="351" customWidth="1"/>
    <col min="6235" max="6358" width="9" style="351"/>
    <col min="6359" max="6370" width="2.125" style="351" customWidth="1"/>
    <col min="6371" max="6376" width="2" style="351" customWidth="1"/>
    <col min="6377" max="6414" width="2.125" style="351" customWidth="1"/>
    <col min="6415" max="6415" width="3.5" style="351" customWidth="1"/>
    <col min="6416" max="6490" width="2.125" style="351" customWidth="1"/>
    <col min="6491" max="6614" width="9" style="351"/>
    <col min="6615" max="6626" width="2.125" style="351" customWidth="1"/>
    <col min="6627" max="6632" width="2" style="351" customWidth="1"/>
    <col min="6633" max="6670" width="2.125" style="351" customWidth="1"/>
    <col min="6671" max="6671" width="3.5" style="351" customWidth="1"/>
    <col min="6672" max="6746" width="2.125" style="351" customWidth="1"/>
    <col min="6747" max="6870" width="9" style="351"/>
    <col min="6871" max="6882" width="2.125" style="351" customWidth="1"/>
    <col min="6883" max="6888" width="2" style="351" customWidth="1"/>
    <col min="6889" max="6926" width="2.125" style="351" customWidth="1"/>
    <col min="6927" max="6927" width="3.5" style="351" customWidth="1"/>
    <col min="6928" max="7002" width="2.125" style="351" customWidth="1"/>
    <col min="7003" max="7126" width="9" style="351"/>
    <col min="7127" max="7138" width="2.125" style="351" customWidth="1"/>
    <col min="7139" max="7144" width="2" style="351" customWidth="1"/>
    <col min="7145" max="7182" width="2.125" style="351" customWidth="1"/>
    <col min="7183" max="7183" width="3.5" style="351" customWidth="1"/>
    <col min="7184" max="7258" width="2.125" style="351" customWidth="1"/>
    <col min="7259" max="7382" width="9" style="351"/>
    <col min="7383" max="7394" width="2.125" style="351" customWidth="1"/>
    <col min="7395" max="7400" width="2" style="351" customWidth="1"/>
    <col min="7401" max="7438" width="2.125" style="351" customWidth="1"/>
    <col min="7439" max="7439" width="3.5" style="351" customWidth="1"/>
    <col min="7440" max="7514" width="2.125" style="351" customWidth="1"/>
    <col min="7515" max="7638" width="9" style="351"/>
    <col min="7639" max="7650" width="2.125" style="351" customWidth="1"/>
    <col min="7651" max="7656" width="2" style="351" customWidth="1"/>
    <col min="7657" max="7694" width="2.125" style="351" customWidth="1"/>
    <col min="7695" max="7695" width="3.5" style="351" customWidth="1"/>
    <col min="7696" max="7770" width="2.125" style="351" customWidth="1"/>
    <col min="7771" max="7894" width="9" style="351"/>
    <col min="7895" max="7906" width="2.125" style="351" customWidth="1"/>
    <col min="7907" max="7912" width="2" style="351" customWidth="1"/>
    <col min="7913" max="7950" width="2.125" style="351" customWidth="1"/>
    <col min="7951" max="7951" width="3.5" style="351" customWidth="1"/>
    <col min="7952" max="8026" width="2.125" style="351" customWidth="1"/>
    <col min="8027" max="8150" width="9" style="351"/>
    <col min="8151" max="8162" width="2.125" style="351" customWidth="1"/>
    <col min="8163" max="8168" width="2" style="351" customWidth="1"/>
    <col min="8169" max="8206" width="2.125" style="351" customWidth="1"/>
    <col min="8207" max="8207" width="3.5" style="351" customWidth="1"/>
    <col min="8208" max="8282" width="2.125" style="351" customWidth="1"/>
    <col min="8283" max="8406" width="9" style="351"/>
    <col min="8407" max="8418" width="2.125" style="351" customWidth="1"/>
    <col min="8419" max="8424" width="2" style="351" customWidth="1"/>
    <col min="8425" max="8462" width="2.125" style="351" customWidth="1"/>
    <col min="8463" max="8463" width="3.5" style="351" customWidth="1"/>
    <col min="8464" max="8538" width="2.125" style="351" customWidth="1"/>
    <col min="8539" max="8662" width="9" style="351"/>
    <col min="8663" max="8674" width="2.125" style="351" customWidth="1"/>
    <col min="8675" max="8680" width="2" style="351" customWidth="1"/>
    <col min="8681" max="8718" width="2.125" style="351" customWidth="1"/>
    <col min="8719" max="8719" width="3.5" style="351" customWidth="1"/>
    <col min="8720" max="8794" width="2.125" style="351" customWidth="1"/>
    <col min="8795" max="8918" width="9" style="351"/>
    <col min="8919" max="8930" width="2.125" style="351" customWidth="1"/>
    <col min="8931" max="8936" width="2" style="351" customWidth="1"/>
    <col min="8937" max="8974" width="2.125" style="351" customWidth="1"/>
    <col min="8975" max="8975" width="3.5" style="351" customWidth="1"/>
    <col min="8976" max="9050" width="2.125" style="351" customWidth="1"/>
    <col min="9051" max="9174" width="9" style="351"/>
    <col min="9175" max="9186" width="2.125" style="351" customWidth="1"/>
    <col min="9187" max="9192" width="2" style="351" customWidth="1"/>
    <col min="9193" max="9230" width="2.125" style="351" customWidth="1"/>
    <col min="9231" max="9231" width="3.5" style="351" customWidth="1"/>
    <col min="9232" max="9306" width="2.125" style="351" customWidth="1"/>
    <col min="9307" max="9430" width="9" style="351"/>
    <col min="9431" max="9442" width="2.125" style="351" customWidth="1"/>
    <col min="9443" max="9448" width="2" style="351" customWidth="1"/>
    <col min="9449" max="9486" width="2.125" style="351" customWidth="1"/>
    <col min="9487" max="9487" width="3.5" style="351" customWidth="1"/>
    <col min="9488" max="9562" width="2.125" style="351" customWidth="1"/>
    <col min="9563" max="9686" width="9" style="351"/>
    <col min="9687" max="9698" width="2.125" style="351" customWidth="1"/>
    <col min="9699" max="9704" width="2" style="351" customWidth="1"/>
    <col min="9705" max="9742" width="2.125" style="351" customWidth="1"/>
    <col min="9743" max="9743" width="3.5" style="351" customWidth="1"/>
    <col min="9744" max="9818" width="2.125" style="351" customWidth="1"/>
    <col min="9819" max="9942" width="9" style="351"/>
    <col min="9943" max="9954" width="2.125" style="351" customWidth="1"/>
    <col min="9955" max="9960" width="2" style="351" customWidth="1"/>
    <col min="9961" max="9998" width="2.125" style="351" customWidth="1"/>
    <col min="9999" max="9999" width="3.5" style="351" customWidth="1"/>
    <col min="10000" max="10074" width="2.125" style="351" customWidth="1"/>
    <col min="10075" max="10198" width="9" style="351"/>
    <col min="10199" max="10210" width="2.125" style="351" customWidth="1"/>
    <col min="10211" max="10216" width="2" style="351" customWidth="1"/>
    <col min="10217" max="10254" width="2.125" style="351" customWidth="1"/>
    <col min="10255" max="10255" width="3.5" style="351" customWidth="1"/>
    <col min="10256" max="10330" width="2.125" style="351" customWidth="1"/>
    <col min="10331" max="10454" width="9" style="351"/>
    <col min="10455" max="10466" width="2.125" style="351" customWidth="1"/>
    <col min="10467" max="10472" width="2" style="351" customWidth="1"/>
    <col min="10473" max="10510" width="2.125" style="351" customWidth="1"/>
    <col min="10511" max="10511" width="3.5" style="351" customWidth="1"/>
    <col min="10512" max="10586" width="2.125" style="351" customWidth="1"/>
    <col min="10587" max="10710" width="9" style="351"/>
    <col min="10711" max="10722" width="2.125" style="351" customWidth="1"/>
    <col min="10723" max="10728" width="2" style="351" customWidth="1"/>
    <col min="10729" max="10766" width="2.125" style="351" customWidth="1"/>
    <col min="10767" max="10767" width="3.5" style="351" customWidth="1"/>
    <col min="10768" max="10842" width="2.125" style="351" customWidth="1"/>
    <col min="10843" max="10966" width="9" style="351"/>
    <col min="10967" max="10978" width="2.125" style="351" customWidth="1"/>
    <col min="10979" max="10984" width="2" style="351" customWidth="1"/>
    <col min="10985" max="11022" width="2.125" style="351" customWidth="1"/>
    <col min="11023" max="11023" width="3.5" style="351" customWidth="1"/>
    <col min="11024" max="11098" width="2.125" style="351" customWidth="1"/>
    <col min="11099" max="11222" width="9" style="351"/>
    <col min="11223" max="11234" width="2.125" style="351" customWidth="1"/>
    <col min="11235" max="11240" width="2" style="351" customWidth="1"/>
    <col min="11241" max="11278" width="2.125" style="351" customWidth="1"/>
    <col min="11279" max="11279" width="3.5" style="351" customWidth="1"/>
    <col min="11280" max="11354" width="2.125" style="351" customWidth="1"/>
    <col min="11355" max="11478" width="9" style="351"/>
    <col min="11479" max="11490" width="2.125" style="351" customWidth="1"/>
    <col min="11491" max="11496" width="2" style="351" customWidth="1"/>
    <col min="11497" max="11534" width="2.125" style="351" customWidth="1"/>
    <col min="11535" max="11535" width="3.5" style="351" customWidth="1"/>
    <col min="11536" max="11610" width="2.125" style="351" customWidth="1"/>
    <col min="11611" max="11734" width="9" style="351"/>
    <col min="11735" max="11746" width="2.125" style="351" customWidth="1"/>
    <col min="11747" max="11752" width="2" style="351" customWidth="1"/>
    <col min="11753" max="11790" width="2.125" style="351" customWidth="1"/>
    <col min="11791" max="11791" width="3.5" style="351" customWidth="1"/>
    <col min="11792" max="11866" width="2.125" style="351" customWidth="1"/>
    <col min="11867" max="11990" width="9" style="351"/>
    <col min="11991" max="12002" width="2.125" style="351" customWidth="1"/>
    <col min="12003" max="12008" width="2" style="351" customWidth="1"/>
    <col min="12009" max="12046" width="2.125" style="351" customWidth="1"/>
    <col min="12047" max="12047" width="3.5" style="351" customWidth="1"/>
    <col min="12048" max="12122" width="2.125" style="351" customWidth="1"/>
    <col min="12123" max="12246" width="9" style="351"/>
    <col min="12247" max="12258" width="2.125" style="351" customWidth="1"/>
    <col min="12259" max="12264" width="2" style="351" customWidth="1"/>
    <col min="12265" max="12302" width="2.125" style="351" customWidth="1"/>
    <col min="12303" max="12303" width="3.5" style="351" customWidth="1"/>
    <col min="12304" max="12378" width="2.125" style="351" customWidth="1"/>
    <col min="12379" max="12502" width="9" style="351"/>
    <col min="12503" max="12514" width="2.125" style="351" customWidth="1"/>
    <col min="12515" max="12520" width="2" style="351" customWidth="1"/>
    <col min="12521" max="12558" width="2.125" style="351" customWidth="1"/>
    <col min="12559" max="12559" width="3.5" style="351" customWidth="1"/>
    <col min="12560" max="12634" width="2.125" style="351" customWidth="1"/>
    <col min="12635" max="12758" width="9" style="351"/>
    <col min="12759" max="12770" width="2.125" style="351" customWidth="1"/>
    <col min="12771" max="12776" width="2" style="351" customWidth="1"/>
    <col min="12777" max="12814" width="2.125" style="351" customWidth="1"/>
    <col min="12815" max="12815" width="3.5" style="351" customWidth="1"/>
    <col min="12816" max="12890" width="2.125" style="351" customWidth="1"/>
    <col min="12891" max="13014" width="9" style="351"/>
    <col min="13015" max="13026" width="2.125" style="351" customWidth="1"/>
    <col min="13027" max="13032" width="2" style="351" customWidth="1"/>
    <col min="13033" max="13070" width="2.125" style="351" customWidth="1"/>
    <col min="13071" max="13071" width="3.5" style="351" customWidth="1"/>
    <col min="13072" max="13146" width="2.125" style="351" customWidth="1"/>
    <col min="13147" max="13270" width="9" style="351"/>
    <col min="13271" max="13282" width="2.125" style="351" customWidth="1"/>
    <col min="13283" max="13288" width="2" style="351" customWidth="1"/>
    <col min="13289" max="13326" width="2.125" style="351" customWidth="1"/>
    <col min="13327" max="13327" width="3.5" style="351" customWidth="1"/>
    <col min="13328" max="13402" width="2.125" style="351" customWidth="1"/>
    <col min="13403" max="13526" width="9" style="351"/>
    <col min="13527" max="13538" width="2.125" style="351" customWidth="1"/>
    <col min="13539" max="13544" width="2" style="351" customWidth="1"/>
    <col min="13545" max="13582" width="2.125" style="351" customWidth="1"/>
    <col min="13583" max="13583" width="3.5" style="351" customWidth="1"/>
    <col min="13584" max="13658" width="2.125" style="351" customWidth="1"/>
    <col min="13659" max="13782" width="9" style="351"/>
    <col min="13783" max="13794" width="2.125" style="351" customWidth="1"/>
    <col min="13795" max="13800" width="2" style="351" customWidth="1"/>
    <col min="13801" max="13838" width="2.125" style="351" customWidth="1"/>
    <col min="13839" max="13839" width="3.5" style="351" customWidth="1"/>
    <col min="13840" max="13914" width="2.125" style="351" customWidth="1"/>
    <col min="13915" max="14038" width="9" style="351"/>
    <col min="14039" max="14050" width="2.125" style="351" customWidth="1"/>
    <col min="14051" max="14056" width="2" style="351" customWidth="1"/>
    <col min="14057" max="14094" width="2.125" style="351" customWidth="1"/>
    <col min="14095" max="14095" width="3.5" style="351" customWidth="1"/>
    <col min="14096" max="14170" width="2.125" style="351" customWidth="1"/>
    <col min="14171" max="14294" width="9" style="351"/>
    <col min="14295" max="14306" width="2.125" style="351" customWidth="1"/>
    <col min="14307" max="14312" width="2" style="351" customWidth="1"/>
    <col min="14313" max="14350" width="2.125" style="351" customWidth="1"/>
    <col min="14351" max="14351" width="3.5" style="351" customWidth="1"/>
    <col min="14352" max="14426" width="2.125" style="351" customWidth="1"/>
    <col min="14427" max="14550" width="9" style="351"/>
    <col min="14551" max="14562" width="2.125" style="351" customWidth="1"/>
    <col min="14563" max="14568" width="2" style="351" customWidth="1"/>
    <col min="14569" max="14606" width="2.125" style="351" customWidth="1"/>
    <col min="14607" max="14607" width="3.5" style="351" customWidth="1"/>
    <col min="14608" max="14682" width="2.125" style="351" customWidth="1"/>
    <col min="14683" max="14806" width="9" style="351"/>
    <col min="14807" max="14818" width="2.125" style="351" customWidth="1"/>
    <col min="14819" max="14824" width="2" style="351" customWidth="1"/>
    <col min="14825" max="14862" width="2.125" style="351" customWidth="1"/>
    <col min="14863" max="14863" width="3.5" style="351" customWidth="1"/>
    <col min="14864" max="14938" width="2.125" style="351" customWidth="1"/>
    <col min="14939" max="15062" width="9" style="351"/>
    <col min="15063" max="15074" width="2.125" style="351" customWidth="1"/>
    <col min="15075" max="15080" width="2" style="351" customWidth="1"/>
    <col min="15081" max="15118" width="2.125" style="351" customWidth="1"/>
    <col min="15119" max="15119" width="3.5" style="351" customWidth="1"/>
    <col min="15120" max="15194" width="2.125" style="351" customWidth="1"/>
    <col min="15195" max="15318" width="9" style="351"/>
    <col min="15319" max="15330" width="2.125" style="351" customWidth="1"/>
    <col min="15331" max="15336" width="2" style="351" customWidth="1"/>
    <col min="15337" max="15374" width="2.125" style="351" customWidth="1"/>
    <col min="15375" max="15375" width="3.5" style="351" customWidth="1"/>
    <col min="15376" max="15450" width="2.125" style="351" customWidth="1"/>
    <col min="15451" max="15574" width="9" style="351"/>
    <col min="15575" max="15586" width="2.125" style="351" customWidth="1"/>
    <col min="15587" max="15592" width="2" style="351" customWidth="1"/>
    <col min="15593" max="15630" width="2.125" style="351" customWidth="1"/>
    <col min="15631" max="15631" width="3.5" style="351" customWidth="1"/>
    <col min="15632" max="15706" width="2.125" style="351" customWidth="1"/>
    <col min="15707" max="15830" width="9" style="351"/>
    <col min="15831" max="15842" width="2.125" style="351" customWidth="1"/>
    <col min="15843" max="15848" width="2" style="351" customWidth="1"/>
    <col min="15849" max="15886" width="2.125" style="351" customWidth="1"/>
    <col min="15887" max="15887" width="3.5" style="351" customWidth="1"/>
    <col min="15888" max="15962" width="2.125" style="351" customWidth="1"/>
    <col min="15963" max="16086" width="9" style="351"/>
    <col min="16087" max="16098" width="2.125" style="351" customWidth="1"/>
    <col min="16099" max="16104" width="2" style="351" customWidth="1"/>
    <col min="16105" max="16142" width="2.125" style="351" customWidth="1"/>
    <col min="16143" max="16143" width="3.5" style="351" customWidth="1"/>
    <col min="16144" max="16218" width="2.125" style="351" customWidth="1"/>
    <col min="16219" max="16384" width="9" style="351"/>
  </cols>
  <sheetData>
    <row r="1" spans="1:72" s="194" customFormat="1" ht="30.75" customHeight="1">
      <c r="U1" s="885" t="s">
        <v>2786</v>
      </c>
      <c r="V1" s="886"/>
      <c r="W1" s="886"/>
      <c r="X1" s="886"/>
      <c r="Y1" s="886"/>
      <c r="Z1" s="887"/>
      <c r="AA1" s="887"/>
      <c r="AB1" s="887"/>
      <c r="AC1" s="887"/>
      <c r="AD1" s="887"/>
      <c r="AE1" s="887"/>
      <c r="AF1" s="888"/>
      <c r="AG1" s="889"/>
      <c r="AH1" s="195" t="s">
        <v>2787</v>
      </c>
      <c r="AI1" s="196"/>
      <c r="AJ1" s="196"/>
      <c r="AK1" s="888"/>
      <c r="AL1" s="889"/>
      <c r="AM1" s="195" t="s">
        <v>2788</v>
      </c>
      <c r="AN1" s="196"/>
      <c r="AO1" s="196"/>
      <c r="AP1" s="197"/>
      <c r="AQ1" s="198" t="s">
        <v>2789</v>
      </c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T1" s="200"/>
    </row>
    <row r="2" spans="1:72" s="194" customFormat="1" ht="27" customHeight="1">
      <c r="A2" s="201" t="s">
        <v>1903</v>
      </c>
      <c r="B2" s="201"/>
      <c r="C2" s="201"/>
      <c r="D2" s="939">
        <v>28</v>
      </c>
      <c r="E2" s="939"/>
      <c r="F2" s="201" t="s">
        <v>2</v>
      </c>
      <c r="G2" s="939">
        <v>10</v>
      </c>
      <c r="H2" s="939"/>
      <c r="I2" s="201" t="s">
        <v>3</v>
      </c>
      <c r="J2" s="939">
        <v>8</v>
      </c>
      <c r="K2" s="939"/>
      <c r="L2" s="202"/>
      <c r="M2" s="203" t="s">
        <v>1904</v>
      </c>
      <c r="N2" s="203"/>
      <c r="O2" s="203"/>
      <c r="P2" s="201"/>
      <c r="Q2" s="201"/>
      <c r="R2" s="204" t="s">
        <v>1905</v>
      </c>
      <c r="S2" s="205"/>
      <c r="T2" s="205"/>
      <c r="BF2" s="199"/>
      <c r="BG2" s="199"/>
      <c r="BH2" s="199"/>
      <c r="BI2" s="199"/>
      <c r="BJ2" s="199"/>
      <c r="BK2" s="199"/>
      <c r="BL2" s="199"/>
      <c r="BM2" s="199"/>
      <c r="BN2" s="199"/>
      <c r="BT2" s="200"/>
    </row>
    <row r="3" spans="1:72" s="194" customFormat="1" ht="27" customHeight="1">
      <c r="A3" s="206"/>
      <c r="B3" s="206"/>
      <c r="C3" s="206"/>
      <c r="D3" s="206"/>
      <c r="E3" s="207" t="s">
        <v>1906</v>
      </c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8"/>
      <c r="AE3" s="933" t="s">
        <v>1907</v>
      </c>
      <c r="AF3" s="916"/>
      <c r="AG3" s="916"/>
      <c r="AH3" s="916"/>
      <c r="AI3" s="916"/>
      <c r="AJ3" s="916"/>
      <c r="AK3" s="875" t="str">
        <f>基本情報入力!$B$5</f>
        <v/>
      </c>
      <c r="AL3" s="875"/>
      <c r="AM3" s="875"/>
      <c r="AN3" s="875"/>
      <c r="AO3" s="875"/>
      <c r="AP3" s="875"/>
      <c r="AQ3" s="875"/>
      <c r="AR3" s="875"/>
      <c r="AS3" s="875"/>
      <c r="AT3" s="875"/>
      <c r="AU3" s="875"/>
      <c r="AV3" s="875"/>
      <c r="AW3" s="916"/>
      <c r="AX3" s="916"/>
      <c r="AY3" s="916"/>
      <c r="AZ3" s="916"/>
      <c r="BA3" s="916"/>
      <c r="BB3" s="934"/>
      <c r="BC3" s="935" t="s">
        <v>1908</v>
      </c>
      <c r="BD3" s="936"/>
      <c r="BE3" s="936"/>
      <c r="BF3" s="936"/>
      <c r="BG3" s="937">
        <f>基本情報入力!$B$3</f>
        <v>0</v>
      </c>
      <c r="BH3" s="937"/>
      <c r="BI3" s="937"/>
      <c r="BJ3" s="209" t="s">
        <v>1909</v>
      </c>
      <c r="BK3" s="937">
        <f>基本情報入力!$D$3</f>
        <v>0</v>
      </c>
      <c r="BL3" s="937"/>
      <c r="BM3" s="937"/>
      <c r="BN3" s="938"/>
      <c r="BT3" s="200"/>
    </row>
    <row r="4" spans="1:72" s="194" customFormat="1" ht="27" customHeight="1">
      <c r="A4" s="930" t="s">
        <v>1910</v>
      </c>
      <c r="B4" s="931"/>
      <c r="C4" s="931"/>
      <c r="D4" s="210"/>
      <c r="E4" s="892" t="str">
        <f>基本情報入力!$B$6</f>
        <v/>
      </c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211"/>
      <c r="AE4" s="206"/>
      <c r="AF4" s="206"/>
      <c r="AG4" s="916" t="s">
        <v>1911</v>
      </c>
      <c r="AH4" s="916"/>
      <c r="AI4" s="916"/>
      <c r="AJ4" s="916"/>
      <c r="AK4" s="932">
        <f>基本情報入力!$B$7</f>
        <v>0</v>
      </c>
      <c r="AL4" s="932"/>
      <c r="AM4" s="932"/>
      <c r="AN4" s="932"/>
      <c r="AO4" s="212" t="s">
        <v>1912</v>
      </c>
      <c r="AP4" s="895">
        <f>基本情報入力!$C$7</f>
        <v>0</v>
      </c>
      <c r="AQ4" s="895"/>
      <c r="AR4" s="895"/>
      <c r="AS4" s="213" t="s">
        <v>1913</v>
      </c>
      <c r="AT4" s="917">
        <f>基本情報入力!$D$7</f>
        <v>0</v>
      </c>
      <c r="AU4" s="917"/>
      <c r="AV4" s="917"/>
      <c r="AW4" s="208"/>
      <c r="AX4" s="916" t="s">
        <v>1914</v>
      </c>
      <c r="AY4" s="916"/>
      <c r="AZ4" s="916"/>
      <c r="BA4" s="916"/>
      <c r="BB4" s="916"/>
      <c r="BC4" s="875">
        <f>基本情報入力!$B$12</f>
        <v>0</v>
      </c>
      <c r="BD4" s="875"/>
      <c r="BE4" s="875"/>
      <c r="BF4" s="875"/>
      <c r="BG4" s="875"/>
      <c r="BH4" s="875"/>
      <c r="BI4" s="875"/>
      <c r="BJ4" s="875"/>
      <c r="BK4" s="875"/>
      <c r="BL4" s="875"/>
      <c r="BM4" s="875"/>
      <c r="BN4" s="876"/>
      <c r="BT4" s="200"/>
    </row>
    <row r="5" spans="1:72" s="194" customFormat="1" ht="15.75" customHeight="1">
      <c r="A5" s="946" t="s">
        <v>19</v>
      </c>
      <c r="B5" s="947"/>
      <c r="C5" s="922" t="s">
        <v>20</v>
      </c>
      <c r="D5" s="923"/>
      <c r="E5" s="923"/>
      <c r="F5" s="923"/>
      <c r="G5" s="923"/>
      <c r="H5" s="923"/>
      <c r="I5" s="923"/>
      <c r="J5" s="924"/>
      <c r="K5" s="922" t="s">
        <v>1879</v>
      </c>
      <c r="L5" s="924"/>
      <c r="M5" s="922" t="s">
        <v>1880</v>
      </c>
      <c r="N5" s="923"/>
      <c r="O5" s="923"/>
      <c r="P5" s="923"/>
      <c r="Q5" s="923"/>
      <c r="R5" s="923"/>
      <c r="S5" s="922" t="s">
        <v>21</v>
      </c>
      <c r="T5" s="924"/>
      <c r="U5" s="926" t="s">
        <v>1915</v>
      </c>
      <c r="V5" s="927"/>
      <c r="W5" s="928"/>
      <c r="X5" s="926" t="s">
        <v>1916</v>
      </c>
      <c r="Y5" s="927"/>
      <c r="Z5" s="927"/>
      <c r="AA5" s="927"/>
      <c r="AB5" s="927"/>
      <c r="AC5" s="927"/>
      <c r="AD5" s="929" t="s">
        <v>1917</v>
      </c>
      <c r="AE5" s="929"/>
      <c r="AF5" s="929"/>
      <c r="AG5" s="929"/>
      <c r="AH5" s="929"/>
      <c r="AI5" s="929"/>
      <c r="AJ5" s="929"/>
      <c r="AK5" s="929"/>
      <c r="AL5" s="900" t="s">
        <v>1918</v>
      </c>
      <c r="AM5" s="901"/>
      <c r="AN5" s="901"/>
      <c r="AO5" s="901"/>
      <c r="AP5" s="901"/>
      <c r="AQ5" s="900" t="s">
        <v>1919</v>
      </c>
      <c r="AR5" s="901"/>
      <c r="AS5" s="902"/>
      <c r="AT5" s="900" t="s">
        <v>1920</v>
      </c>
      <c r="AU5" s="901"/>
      <c r="AV5" s="901"/>
      <c r="AW5" s="901"/>
      <c r="AX5" s="901"/>
      <c r="AY5" s="901"/>
      <c r="AZ5" s="901"/>
      <c r="BA5" s="901"/>
      <c r="BB5" s="901"/>
      <c r="BC5" s="901"/>
      <c r="BD5" s="901"/>
      <c r="BE5" s="902"/>
      <c r="BF5" s="900" t="s">
        <v>1921</v>
      </c>
      <c r="BG5" s="901"/>
      <c r="BH5" s="901"/>
      <c r="BI5" s="901"/>
      <c r="BJ5" s="901"/>
      <c r="BK5" s="901"/>
      <c r="BL5" s="901"/>
      <c r="BM5" s="901"/>
      <c r="BN5" s="902"/>
      <c r="BT5" s="200"/>
    </row>
    <row r="6" spans="1:72" s="194" customFormat="1" ht="15.75" customHeight="1">
      <c r="A6" s="948"/>
      <c r="B6" s="949"/>
      <c r="C6" s="925"/>
      <c r="D6" s="912"/>
      <c r="E6" s="912"/>
      <c r="F6" s="912"/>
      <c r="G6" s="912"/>
      <c r="H6" s="912"/>
      <c r="I6" s="912"/>
      <c r="J6" s="911"/>
      <c r="K6" s="925"/>
      <c r="L6" s="911"/>
      <c r="M6" s="925"/>
      <c r="N6" s="912"/>
      <c r="O6" s="912"/>
      <c r="P6" s="912"/>
      <c r="Q6" s="912"/>
      <c r="R6" s="912"/>
      <c r="S6" s="925"/>
      <c r="T6" s="911"/>
      <c r="U6" s="909" t="s">
        <v>1922</v>
      </c>
      <c r="V6" s="910"/>
      <c r="W6" s="911"/>
      <c r="X6" s="909" t="s">
        <v>1923</v>
      </c>
      <c r="Y6" s="912"/>
      <c r="Z6" s="912"/>
      <c r="AA6" s="912"/>
      <c r="AB6" s="912"/>
      <c r="AC6" s="911"/>
      <c r="AD6" s="913" t="s">
        <v>1924</v>
      </c>
      <c r="AE6" s="914"/>
      <c r="AF6" s="914"/>
      <c r="AG6" s="914"/>
      <c r="AH6" s="914"/>
      <c r="AI6" s="914"/>
      <c r="AJ6" s="914"/>
      <c r="AK6" s="915"/>
      <c r="AL6" s="903"/>
      <c r="AM6" s="904"/>
      <c r="AN6" s="904"/>
      <c r="AO6" s="904"/>
      <c r="AP6" s="904"/>
      <c r="AQ6" s="903"/>
      <c r="AR6" s="904"/>
      <c r="AS6" s="905"/>
      <c r="AT6" s="903"/>
      <c r="AU6" s="904"/>
      <c r="AV6" s="904"/>
      <c r="AW6" s="904"/>
      <c r="AX6" s="904"/>
      <c r="AY6" s="904"/>
      <c r="AZ6" s="904"/>
      <c r="BA6" s="904"/>
      <c r="BB6" s="904"/>
      <c r="BC6" s="904"/>
      <c r="BD6" s="904"/>
      <c r="BE6" s="905"/>
      <c r="BF6" s="906"/>
      <c r="BG6" s="907"/>
      <c r="BH6" s="907"/>
      <c r="BI6" s="907"/>
      <c r="BJ6" s="907"/>
      <c r="BK6" s="907"/>
      <c r="BL6" s="907"/>
      <c r="BM6" s="907"/>
      <c r="BN6" s="908"/>
      <c r="BO6" s="214">
        <v>1</v>
      </c>
      <c r="BT6" s="200"/>
    </row>
    <row r="7" spans="1:72" s="194" customFormat="1" ht="27" customHeight="1">
      <c r="A7" s="890" t="str">
        <f>IF(AF1="","",AF1)</f>
        <v/>
      </c>
      <c r="B7" s="891"/>
      <c r="C7" s="215" t="str">
        <f>IF($A7="","",VLOOKUP($A7,生徒情報入力!$A$9:$AA$158,4))</f>
        <v/>
      </c>
      <c r="D7" s="892" t="str">
        <f>IF($A7="","",VLOOKUP($A7,生徒情報入力!$A$9:$AA$158,5))</f>
        <v/>
      </c>
      <c r="E7" s="892"/>
      <c r="F7" s="892"/>
      <c r="G7" s="892"/>
      <c r="H7" s="892"/>
      <c r="I7" s="892"/>
      <c r="J7" s="893"/>
      <c r="K7" s="216" t="str">
        <f>IF($A7="","",VLOOKUP($A7,生徒情報入力!$A$9:$AA$158,6))</f>
        <v/>
      </c>
      <c r="L7" s="217"/>
      <c r="M7" s="218" t="str">
        <f>IF($A7="","",VLOOKUP($A7,生徒情報入力!$A$9:$AA$158,7))</f>
        <v/>
      </c>
      <c r="N7" s="219" t="str">
        <f>IF($A7="","",VLOOKUP($A7,生徒情報入力!$A$9:$AA$158,8))</f>
        <v/>
      </c>
      <c r="O7" s="219" t="s">
        <v>6</v>
      </c>
      <c r="P7" s="219" t="str">
        <f>IF($A7="","",VLOOKUP($A7,生徒情報入力!$A$9:$AA$158,9))</f>
        <v/>
      </c>
      <c r="Q7" s="219" t="s">
        <v>6</v>
      </c>
      <c r="R7" s="219" t="str">
        <f>IF($A7="","",VLOOKUP($A7,生徒情報入力!$A$9:$AA$158,10))</f>
        <v/>
      </c>
      <c r="S7" s="942" t="str">
        <f>IF($A7="","",VLOOKUP($A7,生徒情報入力!$A$9:$AA$158,11))</f>
        <v/>
      </c>
      <c r="T7" s="943"/>
      <c r="U7" s="220" t="str">
        <f>IF($A7="","",VLOOKUP($A7,生徒情報入力!$A$9:$AA$158,12))</f>
        <v/>
      </c>
      <c r="V7" s="221"/>
      <c r="W7" s="222"/>
      <c r="X7" s="223" t="str">
        <f>IF($A7="","",VLOOKUP($A7,生徒情報入力!$A$9:$AA$158,13))</f>
        <v/>
      </c>
      <c r="Y7" s="224" t="str">
        <f>IF($A7="","",VLOOKUP($A7,生徒情報入力!$A$9:$AA$158,14))</f>
        <v/>
      </c>
      <c r="Z7" s="225" t="s">
        <v>6</v>
      </c>
      <c r="AA7" s="224" t="str">
        <f>IF($A7="","",VLOOKUP($A7,生徒情報入力!$A$9:$AA$158,15))</f>
        <v/>
      </c>
      <c r="AB7" s="224" t="s">
        <v>6</v>
      </c>
      <c r="AC7" s="226" t="str">
        <f>IF($A7="","",VLOOKUP($A7,生徒情報入力!$A$9:$AA$158,16))</f>
        <v/>
      </c>
      <c r="AD7" s="896" t="str">
        <f>IF($A7="","",VLOOKUP($A7,生徒情報入力!$A$9:$AA$158,17))</f>
        <v/>
      </c>
      <c r="AE7" s="897"/>
      <c r="AF7" s="227"/>
      <c r="AG7" s="944" t="str">
        <f>IF($A7="","",VLOOKUP($A7,生徒情報入力!$A$9:$AA$158,19))</f>
        <v/>
      </c>
      <c r="AH7" s="944"/>
      <c r="AI7" s="944"/>
      <c r="AJ7" s="944"/>
      <c r="AK7" s="945"/>
      <c r="AL7" s="894" t="str">
        <f>IF($A7="","",VLOOKUP($A7,生徒情報入力!$A$9:$AA$158,20))</f>
        <v/>
      </c>
      <c r="AM7" s="895"/>
      <c r="AN7" s="895"/>
      <c r="AO7" s="895"/>
      <c r="AP7" s="895"/>
      <c r="AQ7" s="874" t="str">
        <f>IF($A7="","",VLOOKUP($A7,生徒情報入力!$A$9:$AA$158,21))</f>
        <v/>
      </c>
      <c r="AR7" s="875"/>
      <c r="AS7" s="876"/>
      <c r="AT7" s="877" t="str">
        <f>IF($A7="","",VLOOKUP($A7,生徒情報入力!$A$9:$AA$158,22))</f>
        <v/>
      </c>
      <c r="AU7" s="878"/>
      <c r="AV7" s="878"/>
      <c r="AW7" s="878"/>
      <c r="AX7" s="878"/>
      <c r="AY7" s="878"/>
      <c r="AZ7" s="878"/>
      <c r="BA7" s="878"/>
      <c r="BB7" s="878"/>
      <c r="BC7" s="878"/>
      <c r="BD7" s="878"/>
      <c r="BE7" s="879"/>
      <c r="BF7" s="880" t="str">
        <f>IF($A7="","",VLOOKUP($A7,生徒情報入力!$A$9:$AA$158,23))</f>
        <v/>
      </c>
      <c r="BG7" s="881"/>
      <c r="BH7" s="228" t="s">
        <v>1872</v>
      </c>
      <c r="BI7" s="882" t="str">
        <f>IF($A7="","",VLOOKUP($A7,生徒情報入力!$A$9:$AA$158,25))</f>
        <v/>
      </c>
      <c r="BJ7" s="882"/>
      <c r="BK7" s="229" t="s">
        <v>1873</v>
      </c>
      <c r="BL7" s="883" t="str">
        <f>IF($A7="","",VLOOKUP($A7,生徒情報入力!$A$9:$AA$158,27))</f>
        <v/>
      </c>
      <c r="BM7" s="884"/>
      <c r="BN7" s="230"/>
      <c r="BO7" s="214">
        <f>COUNTIF(生徒情報入力!B$9:B$158,"第1回")</f>
        <v>0</v>
      </c>
      <c r="BT7" s="200">
        <v>1</v>
      </c>
    </row>
    <row r="8" spans="1:72" s="194" customFormat="1" ht="27" customHeight="1">
      <c r="A8" s="890" t="str">
        <f t="shared" ref="A8:A21" si="0">IF(AF$1+BT7&lt;=AK$1,AF$1+BT7,"")</f>
        <v/>
      </c>
      <c r="B8" s="891"/>
      <c r="C8" s="215" t="str">
        <f>IF($A8="","",VLOOKUP($A8,生徒情報入力!$A$9:$AA$158,4))</f>
        <v/>
      </c>
      <c r="D8" s="892" t="str">
        <f>IF($A8="","",VLOOKUP($A8,生徒情報入力!$A$9:$AA$158,5))</f>
        <v/>
      </c>
      <c r="E8" s="892"/>
      <c r="F8" s="892"/>
      <c r="G8" s="892"/>
      <c r="H8" s="892"/>
      <c r="I8" s="892"/>
      <c r="J8" s="893"/>
      <c r="K8" s="231" t="str">
        <f>IF($A8="","",VLOOKUP($A8,生徒情報入力!$A$9:$AA$158,6))</f>
        <v/>
      </c>
      <c r="L8" s="217"/>
      <c r="M8" s="218" t="str">
        <f>IF($A8="","",VLOOKUP($A8,生徒情報入力!$A$9:$AA$158,7))</f>
        <v/>
      </c>
      <c r="N8" s="219" t="str">
        <f>IF($A8="","",VLOOKUP($A8,生徒情報入力!$A$9:$AA$158,8))</f>
        <v/>
      </c>
      <c r="O8" s="219" t="s">
        <v>6</v>
      </c>
      <c r="P8" s="219" t="str">
        <f>IF($A8="","",VLOOKUP($A8,生徒情報入力!$A$9:$AA$158,9))</f>
        <v/>
      </c>
      <c r="Q8" s="219" t="s">
        <v>6</v>
      </c>
      <c r="R8" s="219" t="str">
        <f>IF($A8="","",VLOOKUP($A8,生徒情報入力!$A$9:$AA$158,10))</f>
        <v/>
      </c>
      <c r="S8" s="942" t="str">
        <f>IF($A8="","",VLOOKUP($A8,生徒情報入力!$A$9:$AA$158,11))</f>
        <v/>
      </c>
      <c r="T8" s="943"/>
      <c r="U8" s="220" t="str">
        <f>IF($A8="","",VLOOKUP($A8,生徒情報入力!$A$9:$AA$158,12))</f>
        <v/>
      </c>
      <c r="V8" s="221"/>
      <c r="W8" s="222"/>
      <c r="X8" s="223" t="str">
        <f>IF($A8="","",VLOOKUP($A8,生徒情報入力!$A$9:$AA$158,13))</f>
        <v/>
      </c>
      <c r="Y8" s="224" t="str">
        <f>IF($A8="","",VLOOKUP($A8,生徒情報入力!$A$9:$AA$158,14))</f>
        <v/>
      </c>
      <c r="Z8" s="225" t="s">
        <v>6</v>
      </c>
      <c r="AA8" s="224" t="str">
        <f>IF($A8="","",VLOOKUP($A8,生徒情報入力!$A$9:$AA$158,15))</f>
        <v/>
      </c>
      <c r="AB8" s="224" t="s">
        <v>6</v>
      </c>
      <c r="AC8" s="226" t="str">
        <f>IF($A8="","",VLOOKUP($A8,生徒情報入力!$A$9:$AA$158,16))</f>
        <v/>
      </c>
      <c r="AD8" s="896" t="str">
        <f>IF($A8="","",VLOOKUP($A8,生徒情報入力!$A$9:$AA$158,17))</f>
        <v/>
      </c>
      <c r="AE8" s="897"/>
      <c r="AF8" s="227"/>
      <c r="AG8" s="944" t="str">
        <f>IF($A8="","",VLOOKUP($A8,生徒情報入力!$A$9:$AA$158,19))</f>
        <v/>
      </c>
      <c r="AH8" s="944"/>
      <c r="AI8" s="944"/>
      <c r="AJ8" s="944"/>
      <c r="AK8" s="945"/>
      <c r="AL8" s="894" t="str">
        <f>IF($A8="","",VLOOKUP($A8,生徒情報入力!$A$9:$AA$158,20))</f>
        <v/>
      </c>
      <c r="AM8" s="895"/>
      <c r="AN8" s="895"/>
      <c r="AO8" s="895"/>
      <c r="AP8" s="895"/>
      <c r="AQ8" s="874" t="str">
        <f>IF($A8="","",VLOOKUP($A8,生徒情報入力!$A$9:$AA$158,21))</f>
        <v/>
      </c>
      <c r="AR8" s="875"/>
      <c r="AS8" s="876"/>
      <c r="AT8" s="877" t="str">
        <f>IF($A8="","",VLOOKUP($A8,生徒情報入力!$A$9:$AA$158,22))</f>
        <v/>
      </c>
      <c r="AU8" s="878"/>
      <c r="AV8" s="878"/>
      <c r="AW8" s="878"/>
      <c r="AX8" s="878"/>
      <c r="AY8" s="878"/>
      <c r="AZ8" s="878"/>
      <c r="BA8" s="878"/>
      <c r="BB8" s="878"/>
      <c r="BC8" s="878"/>
      <c r="BD8" s="878"/>
      <c r="BE8" s="879"/>
      <c r="BF8" s="880" t="str">
        <f>IF($A8="","",VLOOKUP($A8,生徒情報入力!$A$9:$AA$158,23))</f>
        <v/>
      </c>
      <c r="BG8" s="881"/>
      <c r="BH8" s="228" t="s">
        <v>1872</v>
      </c>
      <c r="BI8" s="882" t="str">
        <f>IF($A8="","",VLOOKUP($A8,生徒情報入力!$A$9:$AA$158,25))</f>
        <v/>
      </c>
      <c r="BJ8" s="882"/>
      <c r="BK8" s="229" t="s">
        <v>1873</v>
      </c>
      <c r="BL8" s="883" t="str">
        <f>IF($A8="","",VLOOKUP($A8,生徒情報入力!$A$9:$AA$158,27))</f>
        <v/>
      </c>
      <c r="BM8" s="884"/>
      <c r="BN8" s="230"/>
      <c r="BT8" s="200">
        <v>2</v>
      </c>
    </row>
    <row r="9" spans="1:72" s="194" customFormat="1" ht="27" customHeight="1">
      <c r="A9" s="890" t="str">
        <f t="shared" si="0"/>
        <v/>
      </c>
      <c r="B9" s="891"/>
      <c r="C9" s="215" t="str">
        <f>IF($A9="","",VLOOKUP($A9,生徒情報入力!$A$9:$AA$158,4))</f>
        <v/>
      </c>
      <c r="D9" s="892" t="str">
        <f>IF($A9="","",VLOOKUP($A9,生徒情報入力!$A$9:$AA$158,5))</f>
        <v/>
      </c>
      <c r="E9" s="892"/>
      <c r="F9" s="892"/>
      <c r="G9" s="892"/>
      <c r="H9" s="892"/>
      <c r="I9" s="892"/>
      <c r="J9" s="893"/>
      <c r="K9" s="231" t="str">
        <f>IF($A9="","",VLOOKUP($A9,生徒情報入力!$A$9:$AA$158,6))</f>
        <v/>
      </c>
      <c r="L9" s="217"/>
      <c r="M9" s="218" t="str">
        <f>IF($A9="","",VLOOKUP($A9,生徒情報入力!$A$9:$AA$158,7))</f>
        <v/>
      </c>
      <c r="N9" s="219" t="str">
        <f>IF($A9="","",VLOOKUP($A9,生徒情報入力!$A$9:$AA$158,8))</f>
        <v/>
      </c>
      <c r="O9" s="219" t="s">
        <v>6</v>
      </c>
      <c r="P9" s="219" t="str">
        <f>IF($A9="","",VLOOKUP($A9,生徒情報入力!$A$9:$AA$158,9))</f>
        <v/>
      </c>
      <c r="Q9" s="219" t="s">
        <v>6</v>
      </c>
      <c r="R9" s="219" t="str">
        <f>IF($A9="","",VLOOKUP($A9,生徒情報入力!$A$9:$AA$158,10))</f>
        <v/>
      </c>
      <c r="S9" s="942" t="str">
        <f>IF($A9="","",VLOOKUP($A9,生徒情報入力!$A$9:$AA$158,11))</f>
        <v/>
      </c>
      <c r="T9" s="943"/>
      <c r="U9" s="220" t="str">
        <f>IF($A9="","",VLOOKUP($A9,生徒情報入力!$A$9:$AA$158,12))</f>
        <v/>
      </c>
      <c r="V9" s="221"/>
      <c r="W9" s="222"/>
      <c r="X9" s="223" t="str">
        <f>IF($A9="","",VLOOKUP($A9,生徒情報入力!$A$9:$AA$158,13))</f>
        <v/>
      </c>
      <c r="Y9" s="224" t="str">
        <f>IF($A9="","",VLOOKUP($A9,生徒情報入力!$A$9:$AA$158,14))</f>
        <v/>
      </c>
      <c r="Z9" s="225" t="s">
        <v>6</v>
      </c>
      <c r="AA9" s="224" t="str">
        <f>IF($A9="","",VLOOKUP($A9,生徒情報入力!$A$9:$AA$158,15))</f>
        <v/>
      </c>
      <c r="AB9" s="224" t="s">
        <v>6</v>
      </c>
      <c r="AC9" s="226" t="str">
        <f>IF($A9="","",VLOOKUP($A9,生徒情報入力!$A$9:$AA$158,16))</f>
        <v/>
      </c>
      <c r="AD9" s="896" t="str">
        <f>IF($A9="","",VLOOKUP($A9,生徒情報入力!$A$9:$AA$158,17))</f>
        <v/>
      </c>
      <c r="AE9" s="897"/>
      <c r="AF9" s="227"/>
      <c r="AG9" s="944" t="str">
        <f>IF($A9="","",VLOOKUP($A9,生徒情報入力!$A$9:$AA$158,19))</f>
        <v/>
      </c>
      <c r="AH9" s="944"/>
      <c r="AI9" s="944"/>
      <c r="AJ9" s="944"/>
      <c r="AK9" s="945"/>
      <c r="AL9" s="894" t="str">
        <f>IF($A9="","",VLOOKUP($A9,生徒情報入力!$A$9:$AA$158,20))</f>
        <v/>
      </c>
      <c r="AM9" s="895"/>
      <c r="AN9" s="895"/>
      <c r="AO9" s="895"/>
      <c r="AP9" s="895"/>
      <c r="AQ9" s="874" t="str">
        <f>IF($A9="","",VLOOKUP($A9,生徒情報入力!$A$9:$AA$158,21))</f>
        <v/>
      </c>
      <c r="AR9" s="875"/>
      <c r="AS9" s="876"/>
      <c r="AT9" s="877" t="str">
        <f>IF($A9="","",VLOOKUP($A9,生徒情報入力!$A$9:$AA$158,22))</f>
        <v/>
      </c>
      <c r="AU9" s="878"/>
      <c r="AV9" s="878"/>
      <c r="AW9" s="878"/>
      <c r="AX9" s="878"/>
      <c r="AY9" s="878"/>
      <c r="AZ9" s="878"/>
      <c r="BA9" s="878"/>
      <c r="BB9" s="878"/>
      <c r="BC9" s="878"/>
      <c r="BD9" s="878"/>
      <c r="BE9" s="879"/>
      <c r="BF9" s="880" t="str">
        <f>IF($A9="","",VLOOKUP($A9,生徒情報入力!$A$9:$AA$158,23))</f>
        <v/>
      </c>
      <c r="BG9" s="881"/>
      <c r="BH9" s="228" t="s">
        <v>1872</v>
      </c>
      <c r="BI9" s="882" t="str">
        <f>IF($A9="","",VLOOKUP($A9,生徒情報入力!$A$9:$AA$158,25))</f>
        <v/>
      </c>
      <c r="BJ9" s="882"/>
      <c r="BK9" s="229" t="s">
        <v>1873</v>
      </c>
      <c r="BL9" s="883" t="str">
        <f>IF($A9="","",VLOOKUP($A9,生徒情報入力!$A$9:$AA$158,27))</f>
        <v/>
      </c>
      <c r="BM9" s="884"/>
      <c r="BN9" s="230"/>
      <c r="BT9" s="200">
        <v>3</v>
      </c>
    </row>
    <row r="10" spans="1:72" s="194" customFormat="1" ht="27" customHeight="1">
      <c r="A10" s="890" t="str">
        <f t="shared" si="0"/>
        <v/>
      </c>
      <c r="B10" s="891"/>
      <c r="C10" s="215" t="str">
        <f>IF($A10="","",VLOOKUP($A10,生徒情報入力!$A$9:$AA$158,4))</f>
        <v/>
      </c>
      <c r="D10" s="892" t="str">
        <f>IF($A10="","",VLOOKUP($A10,生徒情報入力!$A$9:$AA$158,5))</f>
        <v/>
      </c>
      <c r="E10" s="892"/>
      <c r="F10" s="892"/>
      <c r="G10" s="892"/>
      <c r="H10" s="892"/>
      <c r="I10" s="892"/>
      <c r="J10" s="893"/>
      <c r="K10" s="231" t="str">
        <f>IF($A10="","",VLOOKUP($A10,生徒情報入力!$A$9:$AA$158,6))</f>
        <v/>
      </c>
      <c r="L10" s="217"/>
      <c r="M10" s="218" t="str">
        <f>IF($A10="","",VLOOKUP($A10,生徒情報入力!$A$9:$AA$158,7))</f>
        <v/>
      </c>
      <c r="N10" s="219" t="str">
        <f>IF($A10="","",VLOOKUP($A10,生徒情報入力!$A$9:$AA$158,8))</f>
        <v/>
      </c>
      <c r="O10" s="219" t="s">
        <v>6</v>
      </c>
      <c r="P10" s="219" t="str">
        <f>IF($A10="","",VLOOKUP($A10,生徒情報入力!$A$9:$AA$158,9))</f>
        <v/>
      </c>
      <c r="Q10" s="219" t="s">
        <v>6</v>
      </c>
      <c r="R10" s="219" t="str">
        <f>IF($A10="","",VLOOKUP($A10,生徒情報入力!$A$9:$AA$158,10))</f>
        <v/>
      </c>
      <c r="S10" s="942" t="str">
        <f>IF($A10="","",VLOOKUP($A10,生徒情報入力!$A$9:$AA$158,11))</f>
        <v/>
      </c>
      <c r="T10" s="943"/>
      <c r="U10" s="220" t="str">
        <f>IF($A10="","",VLOOKUP($A10,生徒情報入力!$A$9:$AA$158,12))</f>
        <v/>
      </c>
      <c r="V10" s="221"/>
      <c r="W10" s="222"/>
      <c r="X10" s="223" t="str">
        <f>IF($A10="","",VLOOKUP($A10,生徒情報入力!$A$9:$AA$158,13))</f>
        <v/>
      </c>
      <c r="Y10" s="224" t="str">
        <f>IF($A10="","",VLOOKUP($A10,生徒情報入力!$A$9:$AA$158,14))</f>
        <v/>
      </c>
      <c r="Z10" s="225" t="s">
        <v>6</v>
      </c>
      <c r="AA10" s="224" t="str">
        <f>IF($A10="","",VLOOKUP($A10,生徒情報入力!$A$9:$AA$158,15))</f>
        <v/>
      </c>
      <c r="AB10" s="224" t="s">
        <v>6</v>
      </c>
      <c r="AC10" s="226" t="str">
        <f>IF($A10="","",VLOOKUP($A10,生徒情報入力!$A$9:$AA$158,16))</f>
        <v/>
      </c>
      <c r="AD10" s="896" t="str">
        <f>IF($A10="","",VLOOKUP($A10,生徒情報入力!$A$9:$AA$158,17))</f>
        <v/>
      </c>
      <c r="AE10" s="897"/>
      <c r="AF10" s="227"/>
      <c r="AG10" s="944" t="str">
        <f>IF($A10="","",VLOOKUP($A10,生徒情報入力!$A$9:$AA$158,19))</f>
        <v/>
      </c>
      <c r="AH10" s="944"/>
      <c r="AI10" s="944"/>
      <c r="AJ10" s="944"/>
      <c r="AK10" s="945"/>
      <c r="AL10" s="894" t="str">
        <f>IF($A10="","",VLOOKUP($A10,生徒情報入力!$A$9:$AA$158,20))</f>
        <v/>
      </c>
      <c r="AM10" s="895"/>
      <c r="AN10" s="895"/>
      <c r="AO10" s="895"/>
      <c r="AP10" s="895"/>
      <c r="AQ10" s="874" t="str">
        <f>IF($A10="","",VLOOKUP($A10,生徒情報入力!$A$9:$AA$158,21))</f>
        <v/>
      </c>
      <c r="AR10" s="875"/>
      <c r="AS10" s="876"/>
      <c r="AT10" s="877" t="str">
        <f>IF($A10="","",VLOOKUP($A10,生徒情報入力!$A$9:$AA$158,22))</f>
        <v/>
      </c>
      <c r="AU10" s="878"/>
      <c r="AV10" s="878"/>
      <c r="AW10" s="878"/>
      <c r="AX10" s="878"/>
      <c r="AY10" s="878"/>
      <c r="AZ10" s="878"/>
      <c r="BA10" s="878"/>
      <c r="BB10" s="878"/>
      <c r="BC10" s="878"/>
      <c r="BD10" s="878"/>
      <c r="BE10" s="879"/>
      <c r="BF10" s="880" t="str">
        <f>IF($A10="","",VLOOKUP($A10,生徒情報入力!$A$9:$AA$158,23))</f>
        <v/>
      </c>
      <c r="BG10" s="881"/>
      <c r="BH10" s="228" t="s">
        <v>1872</v>
      </c>
      <c r="BI10" s="882" t="str">
        <f>IF($A10="","",VLOOKUP($A10,生徒情報入力!$A$9:$AA$158,25))</f>
        <v/>
      </c>
      <c r="BJ10" s="882"/>
      <c r="BK10" s="229" t="s">
        <v>1873</v>
      </c>
      <c r="BL10" s="883" t="str">
        <f>IF($A10="","",VLOOKUP($A10,生徒情報入力!$A$9:$AA$158,27))</f>
        <v/>
      </c>
      <c r="BM10" s="884"/>
      <c r="BN10" s="230"/>
      <c r="BT10" s="200">
        <v>4</v>
      </c>
    </row>
    <row r="11" spans="1:72" s="194" customFormat="1" ht="27" customHeight="1">
      <c r="A11" s="890" t="str">
        <f t="shared" si="0"/>
        <v/>
      </c>
      <c r="B11" s="891"/>
      <c r="C11" s="215" t="str">
        <f>IF($A11="","",VLOOKUP($A11,生徒情報入力!$A$9:$AA$158,4))</f>
        <v/>
      </c>
      <c r="D11" s="892" t="str">
        <f>IF($A11="","",VLOOKUP($A11,生徒情報入力!$A$9:$AA$158,5))</f>
        <v/>
      </c>
      <c r="E11" s="892"/>
      <c r="F11" s="892"/>
      <c r="G11" s="892"/>
      <c r="H11" s="892"/>
      <c r="I11" s="892"/>
      <c r="J11" s="893"/>
      <c r="K11" s="231" t="str">
        <f>IF($A11="","",VLOOKUP($A11,生徒情報入力!$A$9:$AA$158,6))</f>
        <v/>
      </c>
      <c r="L11" s="217"/>
      <c r="M11" s="218" t="str">
        <f>IF($A11="","",VLOOKUP($A11,生徒情報入力!$A$9:$AA$158,7))</f>
        <v/>
      </c>
      <c r="N11" s="219" t="str">
        <f>IF($A11="","",VLOOKUP($A11,生徒情報入力!$A$9:$AA$158,8))</f>
        <v/>
      </c>
      <c r="O11" s="219" t="s">
        <v>6</v>
      </c>
      <c r="P11" s="219" t="str">
        <f>IF($A11="","",VLOOKUP($A11,生徒情報入力!$A$9:$AA$158,9))</f>
        <v/>
      </c>
      <c r="Q11" s="219" t="s">
        <v>6</v>
      </c>
      <c r="R11" s="219" t="str">
        <f>IF($A11="","",VLOOKUP($A11,生徒情報入力!$A$9:$AA$158,10))</f>
        <v/>
      </c>
      <c r="S11" s="942" t="str">
        <f>IF($A11="","",VLOOKUP($A11,生徒情報入力!$A$9:$AA$158,11))</f>
        <v/>
      </c>
      <c r="T11" s="943"/>
      <c r="U11" s="220" t="str">
        <f>IF($A11="","",VLOOKUP($A11,生徒情報入力!$A$9:$AA$158,12))</f>
        <v/>
      </c>
      <c r="V11" s="221"/>
      <c r="W11" s="222"/>
      <c r="X11" s="223" t="str">
        <f>IF($A11="","",VLOOKUP($A11,生徒情報入力!$A$9:$AA$158,13))</f>
        <v/>
      </c>
      <c r="Y11" s="224" t="str">
        <f>IF($A11="","",VLOOKUP($A11,生徒情報入力!$A$9:$AA$158,14))</f>
        <v/>
      </c>
      <c r="Z11" s="225" t="s">
        <v>6</v>
      </c>
      <c r="AA11" s="224" t="str">
        <f>IF($A11="","",VLOOKUP($A11,生徒情報入力!$A$9:$AA$158,15))</f>
        <v/>
      </c>
      <c r="AB11" s="224" t="s">
        <v>6</v>
      </c>
      <c r="AC11" s="226" t="str">
        <f>IF($A11="","",VLOOKUP($A11,生徒情報入力!$A$9:$AA$158,16))</f>
        <v/>
      </c>
      <c r="AD11" s="896" t="str">
        <f>IF($A11="","",VLOOKUP($A11,生徒情報入力!$A$9:$AA$158,17))</f>
        <v/>
      </c>
      <c r="AE11" s="897"/>
      <c r="AF11" s="227"/>
      <c r="AG11" s="944" t="str">
        <f>IF($A11="","",VLOOKUP($A11,生徒情報入力!$A$9:$AA$158,19))</f>
        <v/>
      </c>
      <c r="AH11" s="944"/>
      <c r="AI11" s="944"/>
      <c r="AJ11" s="944"/>
      <c r="AK11" s="945"/>
      <c r="AL11" s="894" t="str">
        <f>IF($A11="","",VLOOKUP($A11,生徒情報入力!$A$9:$AA$158,20))</f>
        <v/>
      </c>
      <c r="AM11" s="895"/>
      <c r="AN11" s="895"/>
      <c r="AO11" s="895"/>
      <c r="AP11" s="895"/>
      <c r="AQ11" s="874" t="str">
        <f>IF($A11="","",VLOOKUP($A11,生徒情報入力!$A$9:$AA$158,21))</f>
        <v/>
      </c>
      <c r="AR11" s="875"/>
      <c r="AS11" s="876"/>
      <c r="AT11" s="877" t="str">
        <f>IF($A11="","",VLOOKUP($A11,生徒情報入力!$A$9:$AA$158,22))</f>
        <v/>
      </c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9"/>
      <c r="BF11" s="880" t="str">
        <f>IF($A11="","",VLOOKUP($A11,生徒情報入力!$A$9:$AA$158,23))</f>
        <v/>
      </c>
      <c r="BG11" s="881"/>
      <c r="BH11" s="228" t="s">
        <v>1872</v>
      </c>
      <c r="BI11" s="882" t="str">
        <f>IF($A11="","",VLOOKUP($A11,生徒情報入力!$A$9:$AA$158,25))</f>
        <v/>
      </c>
      <c r="BJ11" s="882"/>
      <c r="BK11" s="229" t="s">
        <v>1873</v>
      </c>
      <c r="BL11" s="883" t="str">
        <f>IF($A11="","",VLOOKUP($A11,生徒情報入力!$A$9:$AA$158,27))</f>
        <v/>
      </c>
      <c r="BM11" s="884"/>
      <c r="BN11" s="230"/>
      <c r="BT11" s="200">
        <v>5</v>
      </c>
    </row>
    <row r="12" spans="1:72" s="194" customFormat="1" ht="27" customHeight="1">
      <c r="A12" s="890" t="str">
        <f t="shared" si="0"/>
        <v/>
      </c>
      <c r="B12" s="891"/>
      <c r="C12" s="215" t="str">
        <f>IF($A12="","",VLOOKUP($A12,生徒情報入力!$A$9:$AA$158,4))</f>
        <v/>
      </c>
      <c r="D12" s="892" t="str">
        <f>IF($A12="","",VLOOKUP($A12,生徒情報入力!$A$9:$AA$158,5))</f>
        <v/>
      </c>
      <c r="E12" s="892"/>
      <c r="F12" s="892"/>
      <c r="G12" s="892"/>
      <c r="H12" s="892"/>
      <c r="I12" s="892"/>
      <c r="J12" s="893"/>
      <c r="K12" s="231" t="str">
        <f>IF($A12="","",VLOOKUP($A12,生徒情報入力!$A$9:$AA$158,6))</f>
        <v/>
      </c>
      <c r="L12" s="217"/>
      <c r="M12" s="218" t="str">
        <f>IF($A12="","",VLOOKUP($A12,生徒情報入力!$A$9:$AA$158,7))</f>
        <v/>
      </c>
      <c r="N12" s="219" t="str">
        <f>IF($A12="","",VLOOKUP($A12,生徒情報入力!$A$9:$AA$158,8))</f>
        <v/>
      </c>
      <c r="O12" s="219" t="s">
        <v>6</v>
      </c>
      <c r="P12" s="219" t="str">
        <f>IF($A12="","",VLOOKUP($A12,生徒情報入力!$A$9:$AA$158,9))</f>
        <v/>
      </c>
      <c r="Q12" s="219" t="s">
        <v>6</v>
      </c>
      <c r="R12" s="219" t="str">
        <f>IF($A12="","",VLOOKUP($A12,生徒情報入力!$A$9:$AA$158,10))</f>
        <v/>
      </c>
      <c r="S12" s="942" t="str">
        <f>IF($A12="","",VLOOKUP($A12,生徒情報入力!$A$9:$AA$158,11))</f>
        <v/>
      </c>
      <c r="T12" s="943"/>
      <c r="U12" s="220" t="str">
        <f>IF($A12="","",VLOOKUP($A12,生徒情報入力!$A$9:$AA$158,12))</f>
        <v/>
      </c>
      <c r="V12" s="221"/>
      <c r="W12" s="222"/>
      <c r="X12" s="223" t="str">
        <f>IF($A12="","",VLOOKUP($A12,生徒情報入力!$A$9:$AA$158,13))</f>
        <v/>
      </c>
      <c r="Y12" s="224" t="str">
        <f>IF($A12="","",VLOOKUP($A12,生徒情報入力!$A$9:$AA$158,14))</f>
        <v/>
      </c>
      <c r="Z12" s="225" t="s">
        <v>6</v>
      </c>
      <c r="AA12" s="224" t="str">
        <f>IF($A12="","",VLOOKUP($A12,生徒情報入力!$A$9:$AA$158,15))</f>
        <v/>
      </c>
      <c r="AB12" s="224" t="s">
        <v>6</v>
      </c>
      <c r="AC12" s="226" t="str">
        <f>IF($A12="","",VLOOKUP($A12,生徒情報入力!$A$9:$AA$158,16))</f>
        <v/>
      </c>
      <c r="AD12" s="896" t="str">
        <f>IF($A12="","",VLOOKUP($A12,生徒情報入力!$A$9:$AA$158,17))</f>
        <v/>
      </c>
      <c r="AE12" s="897"/>
      <c r="AF12" s="227"/>
      <c r="AG12" s="944" t="str">
        <f>IF($A12="","",VLOOKUP($A12,生徒情報入力!$A$9:$AA$158,19))</f>
        <v/>
      </c>
      <c r="AH12" s="944"/>
      <c r="AI12" s="944"/>
      <c r="AJ12" s="944"/>
      <c r="AK12" s="945"/>
      <c r="AL12" s="894" t="str">
        <f>IF($A12="","",VLOOKUP($A12,生徒情報入力!$A$9:$AA$158,20))</f>
        <v/>
      </c>
      <c r="AM12" s="895"/>
      <c r="AN12" s="895"/>
      <c r="AO12" s="895"/>
      <c r="AP12" s="895"/>
      <c r="AQ12" s="874" t="str">
        <f>IF($A12="","",VLOOKUP($A12,生徒情報入力!$A$9:$AA$158,21))</f>
        <v/>
      </c>
      <c r="AR12" s="875"/>
      <c r="AS12" s="876"/>
      <c r="AT12" s="877" t="str">
        <f>IF($A12="","",VLOOKUP($A12,生徒情報入力!$A$9:$AA$158,22))</f>
        <v/>
      </c>
      <c r="AU12" s="878"/>
      <c r="AV12" s="878"/>
      <c r="AW12" s="878"/>
      <c r="AX12" s="878"/>
      <c r="AY12" s="878"/>
      <c r="AZ12" s="878"/>
      <c r="BA12" s="878"/>
      <c r="BB12" s="878"/>
      <c r="BC12" s="878"/>
      <c r="BD12" s="878"/>
      <c r="BE12" s="879"/>
      <c r="BF12" s="880" t="str">
        <f>IF($A12="","",VLOOKUP($A12,生徒情報入力!$A$9:$AA$158,23))</f>
        <v/>
      </c>
      <c r="BG12" s="881"/>
      <c r="BH12" s="228" t="s">
        <v>1872</v>
      </c>
      <c r="BI12" s="882" t="str">
        <f>IF($A12="","",VLOOKUP($A12,生徒情報入力!$A$9:$AA$158,25))</f>
        <v/>
      </c>
      <c r="BJ12" s="882"/>
      <c r="BK12" s="229" t="s">
        <v>1873</v>
      </c>
      <c r="BL12" s="883" t="str">
        <f>IF($A12="","",VLOOKUP($A12,生徒情報入力!$A$9:$AA$158,27))</f>
        <v/>
      </c>
      <c r="BM12" s="884"/>
      <c r="BN12" s="230"/>
      <c r="BT12" s="200">
        <v>6</v>
      </c>
    </row>
    <row r="13" spans="1:72" s="194" customFormat="1" ht="27" customHeight="1">
      <c r="A13" s="890" t="str">
        <f t="shared" si="0"/>
        <v/>
      </c>
      <c r="B13" s="891"/>
      <c r="C13" s="215"/>
      <c r="D13" s="892" t="str">
        <f>IF($A13="","",VLOOKUP($A13,生徒情報入力!$A$9:$AA$158,5))</f>
        <v/>
      </c>
      <c r="E13" s="892"/>
      <c r="F13" s="892"/>
      <c r="G13" s="892"/>
      <c r="H13" s="892"/>
      <c r="I13" s="892"/>
      <c r="J13" s="893"/>
      <c r="K13" s="231" t="str">
        <f>IF($A13="","",VLOOKUP($A13,生徒情報入力!$A$9:$AA$158,6))</f>
        <v/>
      </c>
      <c r="L13" s="217"/>
      <c r="M13" s="218" t="str">
        <f>IF($A13="","",VLOOKUP($A13,生徒情報入力!$A$9:$AA$158,7))</f>
        <v/>
      </c>
      <c r="N13" s="219" t="str">
        <f>IF($A13="","",VLOOKUP($A13,生徒情報入力!$A$9:$AA$158,8))</f>
        <v/>
      </c>
      <c r="O13" s="219" t="s">
        <v>6</v>
      </c>
      <c r="P13" s="219" t="str">
        <f>IF($A13="","",VLOOKUP($A13,生徒情報入力!$A$9:$AA$158,9))</f>
        <v/>
      </c>
      <c r="Q13" s="219" t="s">
        <v>6</v>
      </c>
      <c r="R13" s="219" t="str">
        <f>IF($A13="","",VLOOKUP($A13,生徒情報入力!$A$9:$AA$158,10))</f>
        <v/>
      </c>
      <c r="S13" s="942" t="str">
        <f>IF($A13="","",VLOOKUP($A13,生徒情報入力!$A$9:$AA$158,11))</f>
        <v/>
      </c>
      <c r="T13" s="943"/>
      <c r="U13" s="220" t="str">
        <f>IF($A13="","",VLOOKUP($A13,生徒情報入力!$A$9:$AA$158,12))</f>
        <v/>
      </c>
      <c r="V13" s="221"/>
      <c r="W13" s="222"/>
      <c r="X13" s="223" t="str">
        <f>IF($A13="","",VLOOKUP($A13,生徒情報入力!$A$9:$AA$158,13))</f>
        <v/>
      </c>
      <c r="Y13" s="224" t="str">
        <f>IF($A13="","",VLOOKUP($A13,生徒情報入力!$A$9:$AA$158,14))</f>
        <v/>
      </c>
      <c r="Z13" s="225" t="s">
        <v>6</v>
      </c>
      <c r="AA13" s="224" t="str">
        <f>IF($A13="","",VLOOKUP($A13,生徒情報入力!$A$9:$AA$158,15))</f>
        <v/>
      </c>
      <c r="AB13" s="224" t="s">
        <v>6</v>
      </c>
      <c r="AC13" s="226" t="str">
        <f>IF($A13="","",VLOOKUP($A13,生徒情報入力!$A$9:$AA$158,16))</f>
        <v/>
      </c>
      <c r="AD13" s="896" t="str">
        <f>IF($A13="","",VLOOKUP($A13,生徒情報入力!$A$9:$AA$158,17))</f>
        <v/>
      </c>
      <c r="AE13" s="897"/>
      <c r="AF13" s="227"/>
      <c r="AG13" s="944" t="str">
        <f>IF($A13="","",VLOOKUP($A13,生徒情報入力!$A$9:$AA$158,19))</f>
        <v/>
      </c>
      <c r="AH13" s="944"/>
      <c r="AI13" s="944"/>
      <c r="AJ13" s="944"/>
      <c r="AK13" s="945"/>
      <c r="AL13" s="894" t="str">
        <f>IF($A13="","",VLOOKUP($A13,生徒情報入力!$A$9:$AA$158,20))</f>
        <v/>
      </c>
      <c r="AM13" s="895"/>
      <c r="AN13" s="895"/>
      <c r="AO13" s="895"/>
      <c r="AP13" s="895"/>
      <c r="AQ13" s="874" t="str">
        <f>IF($A13="","",VLOOKUP($A13,生徒情報入力!$A$9:$AA$158,21))</f>
        <v/>
      </c>
      <c r="AR13" s="875"/>
      <c r="AS13" s="876"/>
      <c r="AT13" s="877" t="str">
        <f>IF($A13="","",VLOOKUP($A13,生徒情報入力!$A$9:$AA$158,22))</f>
        <v/>
      </c>
      <c r="AU13" s="878"/>
      <c r="AV13" s="878"/>
      <c r="AW13" s="878"/>
      <c r="AX13" s="878"/>
      <c r="AY13" s="878"/>
      <c r="AZ13" s="878"/>
      <c r="BA13" s="878"/>
      <c r="BB13" s="878"/>
      <c r="BC13" s="878"/>
      <c r="BD13" s="878"/>
      <c r="BE13" s="879"/>
      <c r="BF13" s="880" t="str">
        <f>IF($A13="","",VLOOKUP($A13,生徒情報入力!$A$9:$AA$158,23))</f>
        <v/>
      </c>
      <c r="BG13" s="881"/>
      <c r="BH13" s="228" t="s">
        <v>1872</v>
      </c>
      <c r="BI13" s="882" t="str">
        <f>IF($A13="","",VLOOKUP($A13,生徒情報入力!$A$9:$AA$158,25))</f>
        <v/>
      </c>
      <c r="BJ13" s="882"/>
      <c r="BK13" s="229" t="s">
        <v>1873</v>
      </c>
      <c r="BL13" s="883" t="str">
        <f>IF($A13="","",VLOOKUP($A13,生徒情報入力!$A$9:$AA$158,27))</f>
        <v/>
      </c>
      <c r="BM13" s="884"/>
      <c r="BN13" s="230"/>
      <c r="BT13" s="200">
        <v>7</v>
      </c>
    </row>
    <row r="14" spans="1:72" s="194" customFormat="1" ht="27" customHeight="1">
      <c r="A14" s="890" t="str">
        <f t="shared" si="0"/>
        <v/>
      </c>
      <c r="B14" s="891"/>
      <c r="C14" s="215" t="str">
        <f>IF($A14="","",VLOOKUP($A14,生徒情報入力!$A$9:$AA$158,4))</f>
        <v/>
      </c>
      <c r="D14" s="892" t="str">
        <f>IF($A14="","",VLOOKUP($A14,生徒情報入力!$A$9:$AA$158,5))</f>
        <v/>
      </c>
      <c r="E14" s="892"/>
      <c r="F14" s="892"/>
      <c r="G14" s="892"/>
      <c r="H14" s="892"/>
      <c r="I14" s="892"/>
      <c r="J14" s="893"/>
      <c r="K14" s="231" t="str">
        <f>IF($A14="","",VLOOKUP($A14,生徒情報入力!$A$9:$AA$158,6))</f>
        <v/>
      </c>
      <c r="L14" s="217"/>
      <c r="M14" s="218" t="str">
        <f>IF($A14="","",VLOOKUP($A14,生徒情報入力!$A$9:$AA$158,7))</f>
        <v/>
      </c>
      <c r="N14" s="219" t="str">
        <f>IF($A14="","",VLOOKUP($A14,生徒情報入力!$A$9:$AA$158,8))</f>
        <v/>
      </c>
      <c r="O14" s="219" t="s">
        <v>6</v>
      </c>
      <c r="P14" s="219" t="str">
        <f>IF($A14="","",VLOOKUP($A14,生徒情報入力!$A$9:$AA$158,9))</f>
        <v/>
      </c>
      <c r="Q14" s="219" t="s">
        <v>6</v>
      </c>
      <c r="R14" s="219" t="str">
        <f>IF($A14="","",VLOOKUP($A14,生徒情報入力!$A$9:$AA$158,10))</f>
        <v/>
      </c>
      <c r="S14" s="942" t="str">
        <f>IF($A14="","",VLOOKUP($A14,生徒情報入力!$A$9:$AA$158,11))</f>
        <v/>
      </c>
      <c r="T14" s="943"/>
      <c r="U14" s="220" t="str">
        <f>IF($A14="","",VLOOKUP($A14,生徒情報入力!$A$9:$AA$158,12))</f>
        <v/>
      </c>
      <c r="V14" s="221"/>
      <c r="W14" s="222"/>
      <c r="X14" s="223" t="str">
        <f>IF($A14="","",VLOOKUP($A14,生徒情報入力!$A$9:$AA$158,13))</f>
        <v/>
      </c>
      <c r="Y14" s="224" t="str">
        <f>IF($A14="","",VLOOKUP($A14,生徒情報入力!$A$9:$AA$158,14))</f>
        <v/>
      </c>
      <c r="Z14" s="225" t="s">
        <v>6</v>
      </c>
      <c r="AA14" s="224" t="str">
        <f>IF($A14="","",VLOOKUP($A14,生徒情報入力!$A$9:$AA$158,15))</f>
        <v/>
      </c>
      <c r="AB14" s="224" t="s">
        <v>6</v>
      </c>
      <c r="AC14" s="226" t="str">
        <f>IF($A14="","",VLOOKUP($A14,生徒情報入力!$A$9:$AA$158,16))</f>
        <v/>
      </c>
      <c r="AD14" s="896" t="str">
        <f>IF($A14="","",VLOOKUP($A14,生徒情報入力!$A$9:$AA$158,17))</f>
        <v/>
      </c>
      <c r="AE14" s="897"/>
      <c r="AF14" s="227"/>
      <c r="AG14" s="944" t="str">
        <f>IF($A14="","",VLOOKUP($A14,生徒情報入力!$A$9:$AA$158,19))</f>
        <v/>
      </c>
      <c r="AH14" s="944"/>
      <c r="AI14" s="944"/>
      <c r="AJ14" s="944"/>
      <c r="AK14" s="945"/>
      <c r="AL14" s="894" t="str">
        <f>IF($A14="","",VLOOKUP($A14,生徒情報入力!$A$9:$AA$158,20))</f>
        <v/>
      </c>
      <c r="AM14" s="895"/>
      <c r="AN14" s="895"/>
      <c r="AO14" s="895"/>
      <c r="AP14" s="895"/>
      <c r="AQ14" s="874" t="str">
        <f>IF($A14="","",VLOOKUP($A14,生徒情報入力!$A$9:$AA$158,21))</f>
        <v/>
      </c>
      <c r="AR14" s="875"/>
      <c r="AS14" s="876"/>
      <c r="AT14" s="877" t="str">
        <f>IF($A14="","",VLOOKUP($A14,生徒情報入力!$A$9:$AA$158,22))</f>
        <v/>
      </c>
      <c r="AU14" s="878"/>
      <c r="AV14" s="878"/>
      <c r="AW14" s="878"/>
      <c r="AX14" s="878"/>
      <c r="AY14" s="878"/>
      <c r="AZ14" s="878"/>
      <c r="BA14" s="878"/>
      <c r="BB14" s="878"/>
      <c r="BC14" s="878"/>
      <c r="BD14" s="878"/>
      <c r="BE14" s="879"/>
      <c r="BF14" s="880" t="str">
        <f>IF($A14="","",VLOOKUP($A14,生徒情報入力!$A$9:$AA$158,23))</f>
        <v/>
      </c>
      <c r="BG14" s="881"/>
      <c r="BH14" s="228" t="s">
        <v>1872</v>
      </c>
      <c r="BI14" s="882" t="str">
        <f>IF($A14="","",VLOOKUP($A14,生徒情報入力!$A$9:$AA$158,25))</f>
        <v/>
      </c>
      <c r="BJ14" s="882"/>
      <c r="BK14" s="229" t="s">
        <v>1873</v>
      </c>
      <c r="BL14" s="883" t="str">
        <f>IF($A14="","",VLOOKUP($A14,生徒情報入力!$A$9:$AA$158,27))</f>
        <v/>
      </c>
      <c r="BM14" s="884"/>
      <c r="BN14" s="230"/>
      <c r="BT14" s="200">
        <v>8</v>
      </c>
    </row>
    <row r="15" spans="1:72" s="194" customFormat="1" ht="27" customHeight="1">
      <c r="A15" s="890" t="str">
        <f t="shared" si="0"/>
        <v/>
      </c>
      <c r="B15" s="891"/>
      <c r="C15" s="215" t="str">
        <f>IF($A15="","",VLOOKUP($A15,生徒情報入力!$A$9:$AA$158,4))</f>
        <v/>
      </c>
      <c r="D15" s="892" t="str">
        <f>IF($A15="","",VLOOKUP($A15,生徒情報入力!$A$9:$AA$158,5))</f>
        <v/>
      </c>
      <c r="E15" s="892"/>
      <c r="F15" s="892"/>
      <c r="G15" s="892"/>
      <c r="H15" s="892"/>
      <c r="I15" s="892"/>
      <c r="J15" s="893"/>
      <c r="K15" s="231" t="str">
        <f>IF($A15="","",VLOOKUP($A15,生徒情報入力!$A$9:$AA$158,6))</f>
        <v/>
      </c>
      <c r="L15" s="217"/>
      <c r="M15" s="218" t="str">
        <f>IF($A15="","",VLOOKUP($A15,生徒情報入力!$A$9:$AA$158,7))</f>
        <v/>
      </c>
      <c r="N15" s="219" t="str">
        <f>IF($A15="","",VLOOKUP($A15,生徒情報入力!$A$9:$AA$158,8))</f>
        <v/>
      </c>
      <c r="O15" s="219" t="s">
        <v>6</v>
      </c>
      <c r="P15" s="219" t="str">
        <f>IF($A15="","",VLOOKUP($A15,生徒情報入力!$A$9:$AA$158,9))</f>
        <v/>
      </c>
      <c r="Q15" s="219" t="s">
        <v>6</v>
      </c>
      <c r="R15" s="219" t="str">
        <f>IF($A15="","",VLOOKUP($A15,生徒情報入力!$A$9:$AA$158,10))</f>
        <v/>
      </c>
      <c r="S15" s="942" t="str">
        <f>IF($A15="","",VLOOKUP($A15,生徒情報入力!$A$9:$AA$158,11))</f>
        <v/>
      </c>
      <c r="T15" s="943"/>
      <c r="U15" s="220" t="str">
        <f>IF($A15="","",VLOOKUP($A15,生徒情報入力!$A$9:$AA$158,12))</f>
        <v/>
      </c>
      <c r="V15" s="221"/>
      <c r="W15" s="222"/>
      <c r="X15" s="223" t="str">
        <f>IF($A15="","",VLOOKUP($A15,生徒情報入力!$A$9:$AA$158,13))</f>
        <v/>
      </c>
      <c r="Y15" s="224" t="str">
        <f>IF($A15="","",VLOOKUP($A15,生徒情報入力!$A$9:$AA$158,14))</f>
        <v/>
      </c>
      <c r="Z15" s="225" t="s">
        <v>6</v>
      </c>
      <c r="AA15" s="224" t="str">
        <f>IF($A15="","",VLOOKUP($A15,生徒情報入力!$A$9:$AA$158,15))</f>
        <v/>
      </c>
      <c r="AB15" s="224" t="s">
        <v>6</v>
      </c>
      <c r="AC15" s="226" t="str">
        <f>IF($A15="","",VLOOKUP($A15,生徒情報入力!$A$9:$AA$158,16))</f>
        <v/>
      </c>
      <c r="AD15" s="896" t="str">
        <f>IF($A15="","",VLOOKUP($A15,生徒情報入力!$A$9:$AA$158,17))</f>
        <v/>
      </c>
      <c r="AE15" s="897"/>
      <c r="AF15" s="227"/>
      <c r="AG15" s="944" t="str">
        <f>IF($A15="","",VLOOKUP($A15,生徒情報入力!$A$9:$AA$158,19))</f>
        <v/>
      </c>
      <c r="AH15" s="944"/>
      <c r="AI15" s="944"/>
      <c r="AJ15" s="944"/>
      <c r="AK15" s="945"/>
      <c r="AL15" s="894" t="str">
        <f>IF($A15="","",VLOOKUP($A15,生徒情報入力!$A$9:$AA$158,20))</f>
        <v/>
      </c>
      <c r="AM15" s="895"/>
      <c r="AN15" s="895"/>
      <c r="AO15" s="895"/>
      <c r="AP15" s="895"/>
      <c r="AQ15" s="874" t="str">
        <f>IF($A15="","",VLOOKUP($A15,生徒情報入力!$A$9:$AA$158,21))</f>
        <v/>
      </c>
      <c r="AR15" s="875"/>
      <c r="AS15" s="876"/>
      <c r="AT15" s="877" t="str">
        <f>IF($A15="","",VLOOKUP($A15,生徒情報入力!$A$9:$AA$158,22))</f>
        <v/>
      </c>
      <c r="AU15" s="878"/>
      <c r="AV15" s="878"/>
      <c r="AW15" s="878"/>
      <c r="AX15" s="878"/>
      <c r="AY15" s="878"/>
      <c r="AZ15" s="878"/>
      <c r="BA15" s="878"/>
      <c r="BB15" s="878"/>
      <c r="BC15" s="878"/>
      <c r="BD15" s="878"/>
      <c r="BE15" s="879"/>
      <c r="BF15" s="880" t="str">
        <f>IF($A15="","",VLOOKUP($A15,生徒情報入力!$A$9:$AA$158,23))</f>
        <v/>
      </c>
      <c r="BG15" s="881"/>
      <c r="BH15" s="228" t="s">
        <v>1872</v>
      </c>
      <c r="BI15" s="882" t="str">
        <f>IF($A15="","",VLOOKUP($A15,生徒情報入力!$A$9:$AA$158,25))</f>
        <v/>
      </c>
      <c r="BJ15" s="882"/>
      <c r="BK15" s="229" t="s">
        <v>1873</v>
      </c>
      <c r="BL15" s="883" t="str">
        <f>IF($A15="","",VLOOKUP($A15,生徒情報入力!$A$9:$AA$158,27))</f>
        <v/>
      </c>
      <c r="BM15" s="884"/>
      <c r="BN15" s="230"/>
      <c r="BT15" s="200">
        <v>9</v>
      </c>
    </row>
    <row r="16" spans="1:72" s="194" customFormat="1" ht="27" customHeight="1">
      <c r="A16" s="890" t="str">
        <f t="shared" si="0"/>
        <v/>
      </c>
      <c r="B16" s="891"/>
      <c r="C16" s="215" t="str">
        <f>IF($A16="","",VLOOKUP($A16,生徒情報入力!$A$9:$AA$158,4))</f>
        <v/>
      </c>
      <c r="D16" s="892" t="str">
        <f>IF($A16="","",VLOOKUP($A16,生徒情報入力!$A$9:$AA$158,5))</f>
        <v/>
      </c>
      <c r="E16" s="892"/>
      <c r="F16" s="892"/>
      <c r="G16" s="892"/>
      <c r="H16" s="892"/>
      <c r="I16" s="892"/>
      <c r="J16" s="893"/>
      <c r="K16" s="231" t="str">
        <f>IF($A16="","",VLOOKUP($A16,生徒情報入力!$A$9:$AA$158,6))</f>
        <v/>
      </c>
      <c r="L16" s="217"/>
      <c r="M16" s="218" t="str">
        <f>IF($A16="","",VLOOKUP($A16,生徒情報入力!$A$9:$AA$158,7))</f>
        <v/>
      </c>
      <c r="N16" s="219" t="str">
        <f>IF($A16="","",VLOOKUP($A16,生徒情報入力!$A$9:$AA$158,8))</f>
        <v/>
      </c>
      <c r="O16" s="219" t="s">
        <v>6</v>
      </c>
      <c r="P16" s="219" t="str">
        <f>IF($A16="","",VLOOKUP($A16,生徒情報入力!$A$9:$AA$158,9))</f>
        <v/>
      </c>
      <c r="Q16" s="219" t="s">
        <v>6</v>
      </c>
      <c r="R16" s="219" t="str">
        <f>IF($A16="","",VLOOKUP($A16,生徒情報入力!$A$9:$AA$158,10))</f>
        <v/>
      </c>
      <c r="S16" s="942" t="str">
        <f>IF($A16="","",VLOOKUP($A16,生徒情報入力!$A$9:$AA$158,11))</f>
        <v/>
      </c>
      <c r="T16" s="943"/>
      <c r="U16" s="220" t="str">
        <f>IF($A16="","",VLOOKUP($A16,生徒情報入力!$A$9:$AA$158,12))</f>
        <v/>
      </c>
      <c r="V16" s="221"/>
      <c r="W16" s="222"/>
      <c r="X16" s="223" t="str">
        <f>IF($A16="","",VLOOKUP($A16,生徒情報入力!$A$9:$AA$158,13))</f>
        <v/>
      </c>
      <c r="Y16" s="224" t="str">
        <f>IF($A16="","",VLOOKUP($A16,生徒情報入力!$A$9:$AA$158,14))</f>
        <v/>
      </c>
      <c r="Z16" s="225" t="s">
        <v>6</v>
      </c>
      <c r="AA16" s="224" t="str">
        <f>IF($A16="","",VLOOKUP($A16,生徒情報入力!$A$9:$AA$158,15))</f>
        <v/>
      </c>
      <c r="AB16" s="224" t="s">
        <v>6</v>
      </c>
      <c r="AC16" s="226" t="str">
        <f>IF($A16="","",VLOOKUP($A16,生徒情報入力!$A$9:$AA$158,16))</f>
        <v/>
      </c>
      <c r="AD16" s="896" t="str">
        <f>IF($A16="","",VLOOKUP($A16,生徒情報入力!$A$9:$AA$158,17))</f>
        <v/>
      </c>
      <c r="AE16" s="897"/>
      <c r="AF16" s="227"/>
      <c r="AG16" s="944" t="str">
        <f>IF($A16="","",VLOOKUP($A16,生徒情報入力!$A$9:$AA$158,19))</f>
        <v/>
      </c>
      <c r="AH16" s="944"/>
      <c r="AI16" s="944"/>
      <c r="AJ16" s="944"/>
      <c r="AK16" s="945"/>
      <c r="AL16" s="894" t="str">
        <f>IF($A16="","",VLOOKUP($A16,生徒情報入力!$A$9:$AA$158,20))</f>
        <v/>
      </c>
      <c r="AM16" s="895"/>
      <c r="AN16" s="895"/>
      <c r="AO16" s="895"/>
      <c r="AP16" s="895"/>
      <c r="AQ16" s="874" t="str">
        <f>IF($A16="","",VLOOKUP($A16,生徒情報入力!$A$9:$AA$158,21))</f>
        <v/>
      </c>
      <c r="AR16" s="875"/>
      <c r="AS16" s="876"/>
      <c r="AT16" s="877" t="str">
        <f>IF($A16="","",VLOOKUP($A16,生徒情報入力!$A$9:$AA$158,22))</f>
        <v/>
      </c>
      <c r="AU16" s="878"/>
      <c r="AV16" s="878"/>
      <c r="AW16" s="878"/>
      <c r="AX16" s="878"/>
      <c r="AY16" s="878"/>
      <c r="AZ16" s="878"/>
      <c r="BA16" s="878"/>
      <c r="BB16" s="878"/>
      <c r="BC16" s="878"/>
      <c r="BD16" s="878"/>
      <c r="BE16" s="879"/>
      <c r="BF16" s="880" t="str">
        <f>IF($A16="","",VLOOKUP($A16,生徒情報入力!$A$9:$AA$158,23))</f>
        <v/>
      </c>
      <c r="BG16" s="881"/>
      <c r="BH16" s="228" t="s">
        <v>1872</v>
      </c>
      <c r="BI16" s="882" t="str">
        <f>IF($A16="","",VLOOKUP($A16,生徒情報入力!$A$9:$AA$158,25))</f>
        <v/>
      </c>
      <c r="BJ16" s="882"/>
      <c r="BK16" s="229" t="s">
        <v>1873</v>
      </c>
      <c r="BL16" s="883" t="str">
        <f>IF($A16="","",VLOOKUP($A16,生徒情報入力!$A$9:$AA$158,27))</f>
        <v/>
      </c>
      <c r="BM16" s="884"/>
      <c r="BN16" s="230"/>
      <c r="BT16" s="200">
        <v>10</v>
      </c>
    </row>
    <row r="17" spans="1:72" s="194" customFormat="1" ht="27" customHeight="1">
      <c r="A17" s="890" t="str">
        <f t="shared" si="0"/>
        <v/>
      </c>
      <c r="B17" s="891"/>
      <c r="C17" s="215" t="str">
        <f>IF($A17="","",VLOOKUP($A17,生徒情報入力!$A$9:$AA$158,4))</f>
        <v/>
      </c>
      <c r="D17" s="892" t="str">
        <f>IF($A17="","",VLOOKUP($A17,生徒情報入力!$A$9:$AA$158,5))</f>
        <v/>
      </c>
      <c r="E17" s="892"/>
      <c r="F17" s="892"/>
      <c r="G17" s="892"/>
      <c r="H17" s="892"/>
      <c r="I17" s="892"/>
      <c r="J17" s="893"/>
      <c r="K17" s="231" t="str">
        <f>IF($A17="","",VLOOKUP($A17,生徒情報入力!$A$9:$AA$158,6))</f>
        <v/>
      </c>
      <c r="L17" s="217"/>
      <c r="M17" s="218" t="str">
        <f>IF($A17="","",VLOOKUP($A17,生徒情報入力!$A$9:$AA$158,7))</f>
        <v/>
      </c>
      <c r="N17" s="219" t="str">
        <f>IF($A17="","",VLOOKUP($A17,生徒情報入力!$A$9:$AA$158,8))</f>
        <v/>
      </c>
      <c r="O17" s="219" t="s">
        <v>6</v>
      </c>
      <c r="P17" s="219" t="str">
        <f>IF($A17="","",VLOOKUP($A17,生徒情報入力!$A$9:$AA$158,9))</f>
        <v/>
      </c>
      <c r="Q17" s="219" t="s">
        <v>6</v>
      </c>
      <c r="R17" s="219" t="str">
        <f>IF($A17="","",VLOOKUP($A17,生徒情報入力!$A$9:$AA$158,10))</f>
        <v/>
      </c>
      <c r="S17" s="942" t="str">
        <f>IF($A17="","",VLOOKUP($A17,生徒情報入力!$A$9:$AA$158,11))</f>
        <v/>
      </c>
      <c r="T17" s="943"/>
      <c r="U17" s="220" t="str">
        <f>IF($A17="","",VLOOKUP($A17,生徒情報入力!$A$9:$AA$158,12))</f>
        <v/>
      </c>
      <c r="V17" s="221"/>
      <c r="W17" s="222"/>
      <c r="X17" s="223" t="str">
        <f>IF($A17="","",VLOOKUP($A17,生徒情報入力!$A$9:$AA$158,13))</f>
        <v/>
      </c>
      <c r="Y17" s="224" t="str">
        <f>IF($A17="","",VLOOKUP($A17,生徒情報入力!$A$9:$AA$158,14))</f>
        <v/>
      </c>
      <c r="Z17" s="225" t="s">
        <v>6</v>
      </c>
      <c r="AA17" s="224" t="str">
        <f>IF($A17="","",VLOOKUP($A17,生徒情報入力!$A$9:$AA$158,15))</f>
        <v/>
      </c>
      <c r="AB17" s="224" t="s">
        <v>6</v>
      </c>
      <c r="AC17" s="226" t="str">
        <f>IF($A17="","",VLOOKUP($A17,生徒情報入力!$A$9:$AA$158,16))</f>
        <v/>
      </c>
      <c r="AD17" s="896" t="str">
        <f>IF($A17="","",VLOOKUP($A17,生徒情報入力!$A$9:$AA$158,17))</f>
        <v/>
      </c>
      <c r="AE17" s="897"/>
      <c r="AF17" s="227"/>
      <c r="AG17" s="944" t="str">
        <f>IF($A17="","",VLOOKUP($A17,生徒情報入力!$A$9:$AA$158,19))</f>
        <v/>
      </c>
      <c r="AH17" s="944"/>
      <c r="AI17" s="944"/>
      <c r="AJ17" s="944"/>
      <c r="AK17" s="945"/>
      <c r="AL17" s="894" t="str">
        <f>IF($A17="","",VLOOKUP($A17,生徒情報入力!$A$9:$AA$158,20))</f>
        <v/>
      </c>
      <c r="AM17" s="895"/>
      <c r="AN17" s="895"/>
      <c r="AO17" s="895"/>
      <c r="AP17" s="895"/>
      <c r="AQ17" s="874" t="str">
        <f>IF($A17="","",VLOOKUP($A17,生徒情報入力!$A$9:$AA$158,21))</f>
        <v/>
      </c>
      <c r="AR17" s="875"/>
      <c r="AS17" s="876"/>
      <c r="AT17" s="877" t="str">
        <f>IF($A17="","",VLOOKUP($A17,生徒情報入力!$A$9:$AA$158,22))</f>
        <v/>
      </c>
      <c r="AU17" s="878"/>
      <c r="AV17" s="878"/>
      <c r="AW17" s="878"/>
      <c r="AX17" s="878"/>
      <c r="AY17" s="878"/>
      <c r="AZ17" s="878"/>
      <c r="BA17" s="878"/>
      <c r="BB17" s="878"/>
      <c r="BC17" s="878"/>
      <c r="BD17" s="878"/>
      <c r="BE17" s="879"/>
      <c r="BF17" s="880" t="str">
        <f>IF($A17="","",VLOOKUP($A17,生徒情報入力!$A$9:$AA$158,23))</f>
        <v/>
      </c>
      <c r="BG17" s="881"/>
      <c r="BH17" s="228" t="s">
        <v>1872</v>
      </c>
      <c r="BI17" s="882" t="str">
        <f>IF($A17="","",VLOOKUP($A17,生徒情報入力!$A$9:$AA$158,25))</f>
        <v/>
      </c>
      <c r="BJ17" s="882"/>
      <c r="BK17" s="229" t="s">
        <v>1873</v>
      </c>
      <c r="BL17" s="883" t="str">
        <f>IF($A17="","",VLOOKUP($A17,生徒情報入力!$A$9:$AA$158,27))</f>
        <v/>
      </c>
      <c r="BM17" s="884"/>
      <c r="BN17" s="230"/>
      <c r="BT17" s="200">
        <v>11</v>
      </c>
    </row>
    <row r="18" spans="1:72" s="194" customFormat="1" ht="27" customHeight="1">
      <c r="A18" s="890" t="str">
        <f t="shared" si="0"/>
        <v/>
      </c>
      <c r="B18" s="891"/>
      <c r="C18" s="215" t="str">
        <f>IF($A18="","",VLOOKUP($A18,生徒情報入力!$A$9:$AA$158,4))</f>
        <v/>
      </c>
      <c r="D18" s="892" t="str">
        <f>IF($A18="","",VLOOKUP($A18,生徒情報入力!$A$9:$AA$158,5))</f>
        <v/>
      </c>
      <c r="E18" s="892"/>
      <c r="F18" s="892"/>
      <c r="G18" s="892"/>
      <c r="H18" s="892"/>
      <c r="I18" s="892"/>
      <c r="J18" s="893"/>
      <c r="K18" s="231" t="str">
        <f>IF($A18="","",VLOOKUP($A18,生徒情報入力!$A$9:$AA$158,6))</f>
        <v/>
      </c>
      <c r="L18" s="217"/>
      <c r="M18" s="218" t="str">
        <f>IF($A18="","",VLOOKUP($A18,生徒情報入力!$A$9:$AA$158,7))</f>
        <v/>
      </c>
      <c r="N18" s="219" t="str">
        <f>IF($A18="","",VLOOKUP($A18,生徒情報入力!$A$9:$AA$158,8))</f>
        <v/>
      </c>
      <c r="O18" s="219" t="s">
        <v>6</v>
      </c>
      <c r="P18" s="219" t="str">
        <f>IF($A18="","",VLOOKUP($A18,生徒情報入力!$A$9:$AA$158,9))</f>
        <v/>
      </c>
      <c r="Q18" s="219" t="s">
        <v>6</v>
      </c>
      <c r="R18" s="219" t="str">
        <f>IF($A18="","",VLOOKUP($A18,生徒情報入力!$A$9:$AA$158,10))</f>
        <v/>
      </c>
      <c r="S18" s="942" t="str">
        <f>IF($A18="","",VLOOKUP($A18,生徒情報入力!$A$9:$AA$158,11))</f>
        <v/>
      </c>
      <c r="T18" s="943"/>
      <c r="U18" s="220" t="str">
        <f>IF($A18="","",VLOOKUP($A18,生徒情報入力!$A$9:$AA$158,12))</f>
        <v/>
      </c>
      <c r="V18" s="221"/>
      <c r="W18" s="222"/>
      <c r="X18" s="223" t="str">
        <f>IF($A18="","",VLOOKUP($A18,生徒情報入力!$A$9:$AA$158,13))</f>
        <v/>
      </c>
      <c r="Y18" s="224" t="str">
        <f>IF($A18="","",VLOOKUP($A18,生徒情報入力!$A$9:$AA$158,14))</f>
        <v/>
      </c>
      <c r="Z18" s="225" t="s">
        <v>6</v>
      </c>
      <c r="AA18" s="224" t="str">
        <f>IF($A18="","",VLOOKUP($A18,生徒情報入力!$A$9:$AA$158,15))</f>
        <v/>
      </c>
      <c r="AB18" s="224" t="s">
        <v>6</v>
      </c>
      <c r="AC18" s="226" t="str">
        <f>IF($A18="","",VLOOKUP($A18,生徒情報入力!$A$9:$AA$158,16))</f>
        <v/>
      </c>
      <c r="AD18" s="896" t="str">
        <f>IF($A18="","",VLOOKUP($A18,生徒情報入力!$A$9:$AA$158,17))</f>
        <v/>
      </c>
      <c r="AE18" s="897"/>
      <c r="AF18" s="227"/>
      <c r="AG18" s="944" t="str">
        <f>IF($A18="","",VLOOKUP($A18,生徒情報入力!$A$9:$AA$158,19))</f>
        <v/>
      </c>
      <c r="AH18" s="944"/>
      <c r="AI18" s="944"/>
      <c r="AJ18" s="944"/>
      <c r="AK18" s="945"/>
      <c r="AL18" s="894" t="str">
        <f>IF($A18="","",VLOOKUP($A18,生徒情報入力!$A$9:$AA$158,20))</f>
        <v/>
      </c>
      <c r="AM18" s="895"/>
      <c r="AN18" s="895"/>
      <c r="AO18" s="895"/>
      <c r="AP18" s="895"/>
      <c r="AQ18" s="874" t="str">
        <f>IF($A18="","",VLOOKUP($A18,生徒情報入力!$A$9:$AA$158,21))</f>
        <v/>
      </c>
      <c r="AR18" s="875"/>
      <c r="AS18" s="876"/>
      <c r="AT18" s="877" t="str">
        <f>IF($A18="","",VLOOKUP($A18,生徒情報入力!$A$9:$AA$158,22))</f>
        <v/>
      </c>
      <c r="AU18" s="878"/>
      <c r="AV18" s="878"/>
      <c r="AW18" s="878"/>
      <c r="AX18" s="878"/>
      <c r="AY18" s="878"/>
      <c r="AZ18" s="878"/>
      <c r="BA18" s="878"/>
      <c r="BB18" s="878"/>
      <c r="BC18" s="878"/>
      <c r="BD18" s="878"/>
      <c r="BE18" s="879"/>
      <c r="BF18" s="880" t="str">
        <f>IF($A18="","",VLOOKUP($A18,生徒情報入力!$A$9:$AA$158,23))</f>
        <v/>
      </c>
      <c r="BG18" s="881"/>
      <c r="BH18" s="228" t="s">
        <v>1872</v>
      </c>
      <c r="BI18" s="882" t="str">
        <f>IF($A18="","",VLOOKUP($A18,生徒情報入力!$A$9:$AA$158,25))</f>
        <v/>
      </c>
      <c r="BJ18" s="882"/>
      <c r="BK18" s="229" t="s">
        <v>1873</v>
      </c>
      <c r="BL18" s="883" t="str">
        <f>IF($A18="","",VLOOKUP($A18,生徒情報入力!$A$9:$AA$158,27))</f>
        <v/>
      </c>
      <c r="BM18" s="884"/>
      <c r="BN18" s="230"/>
      <c r="BT18" s="200">
        <v>12</v>
      </c>
    </row>
    <row r="19" spans="1:72" s="194" customFormat="1" ht="27" customHeight="1">
      <c r="A19" s="890" t="str">
        <f t="shared" si="0"/>
        <v/>
      </c>
      <c r="B19" s="891"/>
      <c r="C19" s="215" t="str">
        <f>IF($A19="","",VLOOKUP($A19,生徒情報入力!$A$9:$AA$158,4))</f>
        <v/>
      </c>
      <c r="D19" s="892" t="str">
        <f>IF($A19="","",VLOOKUP($A19,生徒情報入力!$A$9:$AA$158,5))</f>
        <v/>
      </c>
      <c r="E19" s="892"/>
      <c r="F19" s="892"/>
      <c r="G19" s="892"/>
      <c r="H19" s="892"/>
      <c r="I19" s="892"/>
      <c r="J19" s="893"/>
      <c r="K19" s="231" t="str">
        <f>IF($A19="","",VLOOKUP($A19,生徒情報入力!$A$9:$AA$158,6))</f>
        <v/>
      </c>
      <c r="L19" s="217"/>
      <c r="M19" s="218" t="str">
        <f>IF($A19="","",VLOOKUP($A19,生徒情報入力!$A$9:$AA$158,7))</f>
        <v/>
      </c>
      <c r="N19" s="219" t="str">
        <f>IF($A19="","",VLOOKUP($A19,生徒情報入力!$A$9:$AA$158,8))</f>
        <v/>
      </c>
      <c r="O19" s="219" t="s">
        <v>6</v>
      </c>
      <c r="P19" s="219" t="str">
        <f>IF($A19="","",VLOOKUP($A19,生徒情報入力!$A$9:$AA$158,9))</f>
        <v/>
      </c>
      <c r="Q19" s="219" t="s">
        <v>6</v>
      </c>
      <c r="R19" s="219" t="str">
        <f>IF($A19="","",VLOOKUP($A19,生徒情報入力!$A$9:$AA$158,10))</f>
        <v/>
      </c>
      <c r="S19" s="942" t="str">
        <f>IF($A19="","",VLOOKUP($A19,生徒情報入力!$A$9:$AA$158,11))</f>
        <v/>
      </c>
      <c r="T19" s="943"/>
      <c r="U19" s="220" t="str">
        <f>IF($A19="","",VLOOKUP($A19,生徒情報入力!$A$9:$AA$158,12))</f>
        <v/>
      </c>
      <c r="V19" s="221"/>
      <c r="W19" s="222"/>
      <c r="X19" s="223" t="str">
        <f>IF($A19="","",VLOOKUP($A19,生徒情報入力!$A$9:$AA$158,13))</f>
        <v/>
      </c>
      <c r="Y19" s="224" t="str">
        <f>IF($A19="","",VLOOKUP($A19,生徒情報入力!$A$9:$AA$158,14))</f>
        <v/>
      </c>
      <c r="Z19" s="225" t="s">
        <v>6</v>
      </c>
      <c r="AA19" s="224" t="str">
        <f>IF($A19="","",VLOOKUP($A19,生徒情報入力!$A$9:$AA$158,15))</f>
        <v/>
      </c>
      <c r="AB19" s="224" t="s">
        <v>6</v>
      </c>
      <c r="AC19" s="226" t="str">
        <f>IF($A19="","",VLOOKUP($A19,生徒情報入力!$A$9:$AA$158,16))</f>
        <v/>
      </c>
      <c r="AD19" s="896" t="str">
        <f>IF($A19="","",VLOOKUP($A19,生徒情報入力!$A$9:$AA$158,17))</f>
        <v/>
      </c>
      <c r="AE19" s="897"/>
      <c r="AF19" s="227"/>
      <c r="AG19" s="944" t="str">
        <f>IF($A19="","",VLOOKUP($A19,生徒情報入力!$A$9:$AA$158,19))</f>
        <v/>
      </c>
      <c r="AH19" s="944"/>
      <c r="AI19" s="944"/>
      <c r="AJ19" s="944"/>
      <c r="AK19" s="945"/>
      <c r="AL19" s="894" t="str">
        <f>IF($A19="","",VLOOKUP($A19,生徒情報入力!$A$9:$AA$158,20))</f>
        <v/>
      </c>
      <c r="AM19" s="895"/>
      <c r="AN19" s="895"/>
      <c r="AO19" s="895"/>
      <c r="AP19" s="895"/>
      <c r="AQ19" s="874" t="str">
        <f>IF($A19="","",VLOOKUP($A19,生徒情報入力!$A$9:$AA$158,21))</f>
        <v/>
      </c>
      <c r="AR19" s="875"/>
      <c r="AS19" s="876"/>
      <c r="AT19" s="877" t="str">
        <f>IF($A19="","",VLOOKUP($A19,生徒情報入力!$A$9:$AA$158,22))</f>
        <v/>
      </c>
      <c r="AU19" s="878"/>
      <c r="AV19" s="878"/>
      <c r="AW19" s="878"/>
      <c r="AX19" s="878"/>
      <c r="AY19" s="878"/>
      <c r="AZ19" s="878"/>
      <c r="BA19" s="878"/>
      <c r="BB19" s="878"/>
      <c r="BC19" s="878"/>
      <c r="BD19" s="878"/>
      <c r="BE19" s="879"/>
      <c r="BF19" s="880" t="str">
        <f>IF($A19="","",VLOOKUP($A19,生徒情報入力!$A$9:$AA$158,23))</f>
        <v/>
      </c>
      <c r="BG19" s="881"/>
      <c r="BH19" s="228" t="s">
        <v>1872</v>
      </c>
      <c r="BI19" s="882" t="str">
        <f>IF($A19="","",VLOOKUP($A19,生徒情報入力!$A$9:$AA$158,25))</f>
        <v/>
      </c>
      <c r="BJ19" s="882"/>
      <c r="BK19" s="229" t="s">
        <v>1873</v>
      </c>
      <c r="BL19" s="883" t="str">
        <f>IF($A19="","",VLOOKUP($A19,生徒情報入力!$A$9:$AA$158,27))</f>
        <v/>
      </c>
      <c r="BM19" s="884"/>
      <c r="BN19" s="230"/>
      <c r="BT19" s="200">
        <v>13</v>
      </c>
    </row>
    <row r="20" spans="1:72" s="194" customFormat="1" ht="27" customHeight="1">
      <c r="A20" s="890" t="str">
        <f t="shared" si="0"/>
        <v/>
      </c>
      <c r="B20" s="891"/>
      <c r="C20" s="215" t="str">
        <f>IF($A20="","",VLOOKUP($A20,生徒情報入力!$A$9:$AA$158,4))</f>
        <v/>
      </c>
      <c r="D20" s="892" t="str">
        <f>IF($A20="","",VLOOKUP($A20,生徒情報入力!$A$9:$AA$158,5))</f>
        <v/>
      </c>
      <c r="E20" s="892"/>
      <c r="F20" s="892"/>
      <c r="G20" s="892"/>
      <c r="H20" s="892"/>
      <c r="I20" s="892"/>
      <c r="J20" s="893"/>
      <c r="K20" s="220" t="str">
        <f>IF($A20="","",VLOOKUP($A20,生徒情報入力!$A$9:$AA$158,6))</f>
        <v/>
      </c>
      <c r="L20" s="222"/>
      <c r="M20" s="218" t="str">
        <f>IF($A20="","",VLOOKUP($A20,生徒情報入力!$A$9:$AA$158,7))</f>
        <v/>
      </c>
      <c r="N20" s="219" t="str">
        <f>IF($A20="","",VLOOKUP($A20,生徒情報入力!$A$9:$AA$158,8))</f>
        <v/>
      </c>
      <c r="O20" s="219" t="s">
        <v>6</v>
      </c>
      <c r="P20" s="219" t="str">
        <f>IF($A20="","",VLOOKUP($A20,生徒情報入力!$A$9:$AA$158,9))</f>
        <v/>
      </c>
      <c r="Q20" s="219" t="s">
        <v>6</v>
      </c>
      <c r="R20" s="219" t="str">
        <f>IF($A20="","",VLOOKUP($A20,生徒情報入力!$A$9:$AA$158,10))</f>
        <v/>
      </c>
      <c r="S20" s="942" t="str">
        <f>IF($A20="","",VLOOKUP($A20,生徒情報入力!$A$9:$AA$158,11))</f>
        <v/>
      </c>
      <c r="T20" s="943"/>
      <c r="U20" s="220" t="str">
        <f>IF($A20="","",VLOOKUP($A20,生徒情報入力!$A$9:$AA$158,12))</f>
        <v/>
      </c>
      <c r="V20" s="221"/>
      <c r="W20" s="222"/>
      <c r="X20" s="223" t="str">
        <f>IF($A20="","",VLOOKUP($A20,生徒情報入力!$A$9:$AA$158,13))</f>
        <v/>
      </c>
      <c r="Y20" s="224" t="str">
        <f>IF($A20="","",VLOOKUP($A20,生徒情報入力!$A$9:$AA$158,14))</f>
        <v/>
      </c>
      <c r="Z20" s="225" t="s">
        <v>6</v>
      </c>
      <c r="AA20" s="224" t="str">
        <f>IF($A20="","",VLOOKUP($A20,生徒情報入力!$A$9:$AA$158,15))</f>
        <v/>
      </c>
      <c r="AB20" s="224" t="s">
        <v>6</v>
      </c>
      <c r="AC20" s="226" t="str">
        <f>IF($A20="","",VLOOKUP($A20,生徒情報入力!$A$9:$AA$158,16))</f>
        <v/>
      </c>
      <c r="AD20" s="896" t="str">
        <f>IF($A20="","",VLOOKUP($A20,生徒情報入力!$A$9:$AA$158,17))</f>
        <v/>
      </c>
      <c r="AE20" s="897"/>
      <c r="AF20" s="227"/>
      <c r="AG20" s="898" t="str">
        <f>IF($A20="","",VLOOKUP($A20,生徒情報入力!$A$9:$AA$158,19))</f>
        <v/>
      </c>
      <c r="AH20" s="898"/>
      <c r="AI20" s="898"/>
      <c r="AJ20" s="898"/>
      <c r="AK20" s="899"/>
      <c r="AL20" s="894" t="str">
        <f>IF($A20="","",VLOOKUP($A20,生徒情報入力!$A$9:$AA$158,20))</f>
        <v/>
      </c>
      <c r="AM20" s="895"/>
      <c r="AN20" s="895"/>
      <c r="AO20" s="895"/>
      <c r="AP20" s="895"/>
      <c r="AQ20" s="874" t="str">
        <f>IF($A20="","",VLOOKUP($A20,生徒情報入力!$A$9:$AA$158,21))</f>
        <v/>
      </c>
      <c r="AR20" s="875"/>
      <c r="AS20" s="876"/>
      <c r="AT20" s="877" t="str">
        <f>IF($A20="","",VLOOKUP($A20,生徒情報入力!$A$9:$AA$158,22))</f>
        <v/>
      </c>
      <c r="AU20" s="878"/>
      <c r="AV20" s="878"/>
      <c r="AW20" s="878"/>
      <c r="AX20" s="878"/>
      <c r="AY20" s="878"/>
      <c r="AZ20" s="878"/>
      <c r="BA20" s="878"/>
      <c r="BB20" s="878"/>
      <c r="BC20" s="878"/>
      <c r="BD20" s="878"/>
      <c r="BE20" s="879"/>
      <c r="BF20" s="880" t="str">
        <f>IF($A20="","",VLOOKUP($A20,生徒情報入力!$A$9:$AA$158,23))</f>
        <v/>
      </c>
      <c r="BG20" s="881"/>
      <c r="BH20" s="228" t="s">
        <v>1872</v>
      </c>
      <c r="BI20" s="882" t="str">
        <f>IF($A20="","",VLOOKUP($A20,生徒情報入力!$A$9:$AA$158,25))</f>
        <v/>
      </c>
      <c r="BJ20" s="882"/>
      <c r="BK20" s="229" t="s">
        <v>1873</v>
      </c>
      <c r="BL20" s="883" t="str">
        <f>IF($A20="","",VLOOKUP($A20,生徒情報入力!$A$9:$AA$158,27))</f>
        <v/>
      </c>
      <c r="BM20" s="884"/>
      <c r="BN20" s="230"/>
      <c r="BT20" s="200">
        <v>14</v>
      </c>
    </row>
    <row r="21" spans="1:72" s="194" customFormat="1" ht="27" customHeight="1">
      <c r="A21" s="890" t="str">
        <f t="shared" si="0"/>
        <v/>
      </c>
      <c r="B21" s="891"/>
      <c r="C21" s="215" t="str">
        <f>IF($A21="","",VLOOKUP($A21,生徒情報入力!$A$9:$AA$158,4))</f>
        <v/>
      </c>
      <c r="D21" s="892" t="str">
        <f>IF($A21="","",VLOOKUP($A21,生徒情報入力!$A$9:$AA$158,5))</f>
        <v/>
      </c>
      <c r="E21" s="892"/>
      <c r="F21" s="892"/>
      <c r="G21" s="892"/>
      <c r="H21" s="892"/>
      <c r="I21" s="892"/>
      <c r="J21" s="893"/>
      <c r="K21" s="220" t="str">
        <f>IF($A21="","",VLOOKUP($A21,生徒情報入力!$A$9:$AA$158,6))</f>
        <v/>
      </c>
      <c r="L21" s="222"/>
      <c r="M21" s="218" t="str">
        <f>IF($A21="","",VLOOKUP($A21,生徒情報入力!$A$9:$AA$158,7))</f>
        <v/>
      </c>
      <c r="N21" s="219" t="str">
        <f>IF($A21="","",VLOOKUP($A21,生徒情報入力!$A$9:$AA$158,8))</f>
        <v/>
      </c>
      <c r="O21" s="219" t="s">
        <v>6</v>
      </c>
      <c r="P21" s="219" t="str">
        <f>IF($A21="","",VLOOKUP($A21,生徒情報入力!$A$9:$AA$158,9))</f>
        <v/>
      </c>
      <c r="Q21" s="219" t="s">
        <v>6</v>
      </c>
      <c r="R21" s="219" t="str">
        <f>IF($A21="","",VLOOKUP($A21,生徒情報入力!$A$9:$AA$158,10))</f>
        <v/>
      </c>
      <c r="S21" s="942" t="str">
        <f>IF($A21="","",VLOOKUP($A21,生徒情報入力!$A$9:$AA$158,11))</f>
        <v/>
      </c>
      <c r="T21" s="943"/>
      <c r="U21" s="220" t="str">
        <f>IF($A21="","",VLOOKUP($A21,生徒情報入力!$A$9:$AA$158,12))</f>
        <v/>
      </c>
      <c r="V21" s="221"/>
      <c r="W21" s="222"/>
      <c r="X21" s="223" t="str">
        <f>IF($A21="","",VLOOKUP($A21,生徒情報入力!$A$9:$AA$158,13))</f>
        <v/>
      </c>
      <c r="Y21" s="224" t="str">
        <f>IF($A21="","",VLOOKUP($A21,生徒情報入力!$A$9:$AA$158,14))</f>
        <v/>
      </c>
      <c r="Z21" s="225" t="s">
        <v>6</v>
      </c>
      <c r="AA21" s="224" t="str">
        <f>IF($A21="","",VLOOKUP($A21,生徒情報入力!$A$9:$AA$158,15))</f>
        <v/>
      </c>
      <c r="AB21" s="224" t="s">
        <v>6</v>
      </c>
      <c r="AC21" s="226" t="str">
        <f>IF($A21="","",VLOOKUP($A21,生徒情報入力!$A$9:$AA$158,16))</f>
        <v/>
      </c>
      <c r="AD21" s="896" t="str">
        <f>IF($A21="","",VLOOKUP($A21,生徒情報入力!$A$9:$AA$158,17))</f>
        <v/>
      </c>
      <c r="AE21" s="897"/>
      <c r="AF21" s="227"/>
      <c r="AG21" s="898" t="str">
        <f>IF($A21="","",VLOOKUP($A21,生徒情報入力!$A$9:$AA$158,19))</f>
        <v/>
      </c>
      <c r="AH21" s="898"/>
      <c r="AI21" s="898"/>
      <c r="AJ21" s="898"/>
      <c r="AK21" s="899"/>
      <c r="AL21" s="894" t="str">
        <f>IF($A21="","",VLOOKUP($A21,生徒情報入力!$A$9:$AA$158,20))</f>
        <v/>
      </c>
      <c r="AM21" s="895"/>
      <c r="AN21" s="895"/>
      <c r="AO21" s="895"/>
      <c r="AP21" s="895"/>
      <c r="AQ21" s="874" t="str">
        <f>IF($A21="","",VLOOKUP($A21,生徒情報入力!$A$9:$AA$158,21))</f>
        <v/>
      </c>
      <c r="AR21" s="875"/>
      <c r="AS21" s="876"/>
      <c r="AT21" s="877" t="str">
        <f>IF($A21="","",VLOOKUP($A21,生徒情報入力!$A$9:$AA$158,22))</f>
        <v/>
      </c>
      <c r="AU21" s="878"/>
      <c r="AV21" s="878"/>
      <c r="AW21" s="878"/>
      <c r="AX21" s="878"/>
      <c r="AY21" s="878"/>
      <c r="AZ21" s="878"/>
      <c r="BA21" s="878"/>
      <c r="BB21" s="878"/>
      <c r="BC21" s="878"/>
      <c r="BD21" s="878"/>
      <c r="BE21" s="879"/>
      <c r="BF21" s="880" t="str">
        <f>IF($A21="","",VLOOKUP($A21,生徒情報入力!$A$9:$AA$158,23))</f>
        <v/>
      </c>
      <c r="BG21" s="881"/>
      <c r="BH21" s="228" t="s">
        <v>1872</v>
      </c>
      <c r="BI21" s="882" t="str">
        <f>IF($A21="","",VLOOKUP($A21,生徒情報入力!$A$9:$AA$158,25))</f>
        <v/>
      </c>
      <c r="BJ21" s="882"/>
      <c r="BK21" s="229" t="s">
        <v>1873</v>
      </c>
      <c r="BL21" s="883" t="str">
        <f>IF($A21="","",VLOOKUP($A21,生徒情報入力!$A$9:$AA$158,27))</f>
        <v/>
      </c>
      <c r="BM21" s="884"/>
      <c r="BN21" s="230"/>
      <c r="BT21" s="200">
        <v>15</v>
      </c>
    </row>
    <row r="22" spans="1:72" s="194" customFormat="1" ht="15.75" customHeight="1">
      <c r="A22" s="199"/>
      <c r="B22" s="199"/>
      <c r="C22" s="199"/>
      <c r="D22" s="199"/>
      <c r="E22" s="232"/>
      <c r="F22" s="232" t="s">
        <v>2745</v>
      </c>
      <c r="G22" s="232"/>
      <c r="H22" s="232"/>
      <c r="I22" s="232"/>
      <c r="J22" s="232"/>
      <c r="K22" s="232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232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T22" s="200"/>
    </row>
    <row r="23" spans="1:72" s="194" customFormat="1" ht="15.75" customHeight="1">
      <c r="A23" s="199"/>
      <c r="B23" s="199"/>
      <c r="C23" s="199"/>
      <c r="D23" s="199"/>
      <c r="E23" s="232"/>
      <c r="F23" s="232" t="s">
        <v>2746</v>
      </c>
      <c r="G23" s="232"/>
      <c r="H23" s="232"/>
      <c r="I23" s="232"/>
      <c r="J23" s="232"/>
      <c r="K23" s="232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T23" s="200"/>
    </row>
    <row r="24" spans="1:72" s="194" customFormat="1" ht="27" customHeight="1">
      <c r="A24" s="201" t="s">
        <v>1903</v>
      </c>
      <c r="B24" s="201"/>
      <c r="C24" s="201"/>
      <c r="D24" s="939">
        <f>D2</f>
        <v>28</v>
      </c>
      <c r="E24" s="939"/>
      <c r="F24" s="201" t="s">
        <v>2</v>
      </c>
      <c r="G24" s="939">
        <f>G2</f>
        <v>10</v>
      </c>
      <c r="H24" s="939"/>
      <c r="I24" s="201" t="s">
        <v>3</v>
      </c>
      <c r="J24" s="939">
        <f>J2</f>
        <v>8</v>
      </c>
      <c r="K24" s="939"/>
      <c r="L24" s="202"/>
      <c r="M24" s="203" t="s">
        <v>1904</v>
      </c>
      <c r="N24" s="203"/>
      <c r="O24" s="203"/>
      <c r="P24" s="201"/>
      <c r="Q24" s="201"/>
      <c r="R24" s="204" t="s">
        <v>1905</v>
      </c>
      <c r="S24" s="205"/>
      <c r="T24" s="205"/>
      <c r="U24" s="940"/>
      <c r="V24" s="940"/>
      <c r="W24" s="940"/>
      <c r="X24" s="940"/>
      <c r="Y24" s="940"/>
      <c r="Z24" s="199"/>
      <c r="AA24" s="199"/>
      <c r="AB24" s="199"/>
      <c r="AC24" s="199"/>
      <c r="AD24" s="199"/>
      <c r="AE24" s="233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T24" s="200"/>
    </row>
    <row r="25" spans="1:72" s="194" customFormat="1" ht="27" customHeight="1">
      <c r="A25" s="206"/>
      <c r="B25" s="206"/>
      <c r="C25" s="206"/>
      <c r="D25" s="206"/>
      <c r="E25" s="207" t="s">
        <v>1906</v>
      </c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8"/>
      <c r="AE25" s="933" t="s">
        <v>1907</v>
      </c>
      <c r="AF25" s="916"/>
      <c r="AG25" s="916"/>
      <c r="AH25" s="916"/>
      <c r="AI25" s="916"/>
      <c r="AJ25" s="916"/>
      <c r="AK25" s="875" t="str">
        <f>基本情報入力!$B$5</f>
        <v/>
      </c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916"/>
      <c r="AX25" s="916"/>
      <c r="AY25" s="916"/>
      <c r="AZ25" s="916"/>
      <c r="BA25" s="916"/>
      <c r="BB25" s="934"/>
      <c r="BC25" s="935" t="s">
        <v>1908</v>
      </c>
      <c r="BD25" s="936"/>
      <c r="BE25" s="936"/>
      <c r="BF25" s="936"/>
      <c r="BG25" s="937">
        <f>基本情報入力!$B$3</f>
        <v>0</v>
      </c>
      <c r="BH25" s="937"/>
      <c r="BI25" s="937"/>
      <c r="BJ25" s="209" t="s">
        <v>1909</v>
      </c>
      <c r="BK25" s="937">
        <f>基本情報入力!$D$3</f>
        <v>0</v>
      </c>
      <c r="BL25" s="937"/>
      <c r="BM25" s="937"/>
      <c r="BN25" s="938"/>
      <c r="BT25" s="200"/>
    </row>
    <row r="26" spans="1:72" s="194" customFormat="1" ht="27" customHeight="1">
      <c r="A26" s="930" t="s">
        <v>1910</v>
      </c>
      <c r="B26" s="931"/>
      <c r="C26" s="931"/>
      <c r="D26" s="210"/>
      <c r="E26" s="892" t="str">
        <f>基本情報入力!$B$6</f>
        <v/>
      </c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  <c r="V26" s="892"/>
      <c r="W26" s="892"/>
      <c r="X26" s="892"/>
      <c r="Y26" s="892"/>
      <c r="Z26" s="892"/>
      <c r="AA26" s="892"/>
      <c r="AB26" s="892"/>
      <c r="AC26" s="892"/>
      <c r="AD26" s="211"/>
      <c r="AE26" s="206"/>
      <c r="AF26" s="206"/>
      <c r="AG26" s="916" t="s">
        <v>1911</v>
      </c>
      <c r="AH26" s="916"/>
      <c r="AI26" s="916"/>
      <c r="AJ26" s="916"/>
      <c r="AK26" s="932">
        <f>基本情報入力!$B$7</f>
        <v>0</v>
      </c>
      <c r="AL26" s="932"/>
      <c r="AM26" s="932"/>
      <c r="AN26" s="932"/>
      <c r="AO26" s="212" t="s">
        <v>1912</v>
      </c>
      <c r="AP26" s="895">
        <f>基本情報入力!$C$7</f>
        <v>0</v>
      </c>
      <c r="AQ26" s="895"/>
      <c r="AR26" s="895"/>
      <c r="AS26" s="213" t="s">
        <v>1913</v>
      </c>
      <c r="AT26" s="917">
        <f>基本情報入力!$D$7</f>
        <v>0</v>
      </c>
      <c r="AU26" s="917"/>
      <c r="AV26" s="917"/>
      <c r="AW26" s="208"/>
      <c r="AX26" s="916" t="s">
        <v>1914</v>
      </c>
      <c r="AY26" s="916"/>
      <c r="AZ26" s="916"/>
      <c r="BA26" s="916"/>
      <c r="BB26" s="916"/>
      <c r="BC26" s="875">
        <f>基本情報入力!$B$12</f>
        <v>0</v>
      </c>
      <c r="BD26" s="875"/>
      <c r="BE26" s="875"/>
      <c r="BF26" s="875"/>
      <c r="BG26" s="875"/>
      <c r="BH26" s="875"/>
      <c r="BI26" s="875"/>
      <c r="BJ26" s="875"/>
      <c r="BK26" s="875"/>
      <c r="BL26" s="875"/>
      <c r="BM26" s="875"/>
      <c r="BN26" s="876"/>
      <c r="BT26" s="200"/>
    </row>
    <row r="27" spans="1:72" s="194" customFormat="1" ht="15.75" customHeight="1">
      <c r="A27" s="918" t="s">
        <v>19</v>
      </c>
      <c r="B27" s="919"/>
      <c r="C27" s="922" t="s">
        <v>20</v>
      </c>
      <c r="D27" s="923"/>
      <c r="E27" s="923"/>
      <c r="F27" s="923"/>
      <c r="G27" s="923"/>
      <c r="H27" s="923"/>
      <c r="I27" s="923"/>
      <c r="J27" s="924"/>
      <c r="K27" s="922" t="s">
        <v>1879</v>
      </c>
      <c r="L27" s="924"/>
      <c r="M27" s="922" t="s">
        <v>1880</v>
      </c>
      <c r="N27" s="923"/>
      <c r="O27" s="923"/>
      <c r="P27" s="923"/>
      <c r="Q27" s="923"/>
      <c r="R27" s="923"/>
      <c r="S27" s="922" t="s">
        <v>21</v>
      </c>
      <c r="T27" s="924"/>
      <c r="U27" s="926" t="s">
        <v>1915</v>
      </c>
      <c r="V27" s="927"/>
      <c r="W27" s="928"/>
      <c r="X27" s="926" t="s">
        <v>1916</v>
      </c>
      <c r="Y27" s="927"/>
      <c r="Z27" s="927"/>
      <c r="AA27" s="927"/>
      <c r="AB27" s="927"/>
      <c r="AC27" s="927"/>
      <c r="AD27" s="929" t="s">
        <v>1917</v>
      </c>
      <c r="AE27" s="929"/>
      <c r="AF27" s="929"/>
      <c r="AG27" s="929"/>
      <c r="AH27" s="929"/>
      <c r="AI27" s="929"/>
      <c r="AJ27" s="929"/>
      <c r="AK27" s="929"/>
      <c r="AL27" s="900" t="s">
        <v>1918</v>
      </c>
      <c r="AM27" s="901"/>
      <c r="AN27" s="901"/>
      <c r="AO27" s="901"/>
      <c r="AP27" s="901"/>
      <c r="AQ27" s="900" t="s">
        <v>1919</v>
      </c>
      <c r="AR27" s="901"/>
      <c r="AS27" s="902"/>
      <c r="AT27" s="900" t="s">
        <v>1920</v>
      </c>
      <c r="AU27" s="901"/>
      <c r="AV27" s="901"/>
      <c r="AW27" s="901"/>
      <c r="AX27" s="901"/>
      <c r="AY27" s="901"/>
      <c r="AZ27" s="901"/>
      <c r="BA27" s="901"/>
      <c r="BB27" s="901"/>
      <c r="BC27" s="901"/>
      <c r="BD27" s="901"/>
      <c r="BE27" s="902"/>
      <c r="BF27" s="900" t="s">
        <v>1921</v>
      </c>
      <c r="BG27" s="901"/>
      <c r="BH27" s="901"/>
      <c r="BI27" s="901"/>
      <c r="BJ27" s="901"/>
      <c r="BK27" s="901"/>
      <c r="BL27" s="901"/>
      <c r="BM27" s="901"/>
      <c r="BN27" s="902"/>
      <c r="BT27" s="200"/>
    </row>
    <row r="28" spans="1:72" s="194" customFormat="1" ht="15.75" customHeight="1">
      <c r="A28" s="920"/>
      <c r="B28" s="921"/>
      <c r="C28" s="925"/>
      <c r="D28" s="912"/>
      <c r="E28" s="912"/>
      <c r="F28" s="912"/>
      <c r="G28" s="912"/>
      <c r="H28" s="912"/>
      <c r="I28" s="912"/>
      <c r="J28" s="911"/>
      <c r="K28" s="925"/>
      <c r="L28" s="911"/>
      <c r="M28" s="925"/>
      <c r="N28" s="912"/>
      <c r="O28" s="912"/>
      <c r="P28" s="912"/>
      <c r="Q28" s="912"/>
      <c r="R28" s="912"/>
      <c r="S28" s="925"/>
      <c r="T28" s="911"/>
      <c r="U28" s="909" t="s">
        <v>1922</v>
      </c>
      <c r="V28" s="910"/>
      <c r="W28" s="911"/>
      <c r="X28" s="909" t="s">
        <v>1923</v>
      </c>
      <c r="Y28" s="912"/>
      <c r="Z28" s="912"/>
      <c r="AA28" s="912"/>
      <c r="AB28" s="912"/>
      <c r="AC28" s="911"/>
      <c r="AD28" s="913" t="s">
        <v>1924</v>
      </c>
      <c r="AE28" s="914"/>
      <c r="AF28" s="914"/>
      <c r="AG28" s="914"/>
      <c r="AH28" s="914"/>
      <c r="AI28" s="914"/>
      <c r="AJ28" s="914"/>
      <c r="AK28" s="915"/>
      <c r="AL28" s="903"/>
      <c r="AM28" s="904"/>
      <c r="AN28" s="904"/>
      <c r="AO28" s="904"/>
      <c r="AP28" s="904"/>
      <c r="AQ28" s="903"/>
      <c r="AR28" s="904"/>
      <c r="AS28" s="905"/>
      <c r="AT28" s="903"/>
      <c r="AU28" s="904"/>
      <c r="AV28" s="904"/>
      <c r="AW28" s="904"/>
      <c r="AX28" s="904"/>
      <c r="AY28" s="904"/>
      <c r="AZ28" s="904"/>
      <c r="BA28" s="904"/>
      <c r="BB28" s="904"/>
      <c r="BC28" s="904"/>
      <c r="BD28" s="904"/>
      <c r="BE28" s="905"/>
      <c r="BF28" s="906"/>
      <c r="BG28" s="907"/>
      <c r="BH28" s="907"/>
      <c r="BI28" s="907"/>
      <c r="BJ28" s="907"/>
      <c r="BK28" s="907"/>
      <c r="BL28" s="907"/>
      <c r="BM28" s="907"/>
      <c r="BN28" s="908"/>
      <c r="BT28" s="200"/>
    </row>
    <row r="29" spans="1:72" s="194" customFormat="1" ht="27" customHeight="1">
      <c r="A29" s="890" t="str">
        <f>IF(AF$1+BT21&lt;=AK$1,AF$1+BT21,"")</f>
        <v/>
      </c>
      <c r="B29" s="891"/>
      <c r="C29" s="215" t="str">
        <f>IF($A29="","",VLOOKUP($A29,生徒情報入力!$A$9:$AA$158,4))</f>
        <v/>
      </c>
      <c r="D29" s="892" t="str">
        <f>IF($A29="","",VLOOKUP($A29,生徒情報入力!$A$9:$AA$158,5))</f>
        <v/>
      </c>
      <c r="E29" s="892"/>
      <c r="F29" s="892"/>
      <c r="G29" s="892"/>
      <c r="H29" s="892"/>
      <c r="I29" s="892"/>
      <c r="J29" s="893"/>
      <c r="K29" s="234" t="str">
        <f>IF($A29="","",VLOOKUP($A29,生徒情報入力!$A$9:$AA$158,6))</f>
        <v/>
      </c>
      <c r="L29" s="235"/>
      <c r="M29" s="223" t="str">
        <f>IF($A29="","",VLOOKUP($A29,生徒情報入力!$A$9:$AA$158,7))</f>
        <v/>
      </c>
      <c r="N29" s="224" t="str">
        <f>IF($A29="","",VLOOKUP($A29,生徒情報入力!$A$9:$AA$158,8))</f>
        <v/>
      </c>
      <c r="O29" s="224" t="s">
        <v>6</v>
      </c>
      <c r="P29" s="224" t="str">
        <f>IF($A29="","",VLOOKUP($A29,生徒情報入力!$A$9:$AA$158,9))</f>
        <v/>
      </c>
      <c r="Q29" s="224" t="s">
        <v>6</v>
      </c>
      <c r="R29" s="224" t="str">
        <f>IF($A29="","",VLOOKUP($A29,生徒情報入力!$A$9:$AA$158,10))</f>
        <v/>
      </c>
      <c r="S29" s="234" t="str">
        <f>IF($A29="","",VLOOKUP($A29,生徒情報入力!$A$9:$AA$158,11))</f>
        <v/>
      </c>
      <c r="T29" s="235"/>
      <c r="U29" s="894" t="str">
        <f>IF($A29="","",VLOOKUP($A29,生徒情報入力!$A$9:$AA$158,12))</f>
        <v/>
      </c>
      <c r="V29" s="895"/>
      <c r="W29" s="895"/>
      <c r="X29" s="223" t="str">
        <f>IF($A29="","",VLOOKUP($A29,生徒情報入力!$A$9:$AA$158,13))</f>
        <v/>
      </c>
      <c r="Y29" s="224" t="str">
        <f>IF($A29="","",VLOOKUP($A29,生徒情報入力!$A$9:$AA$158,14))</f>
        <v/>
      </c>
      <c r="Z29" s="225" t="s">
        <v>6</v>
      </c>
      <c r="AA29" s="224" t="str">
        <f>IF($A29="","",VLOOKUP($A29,生徒情報入力!$A$9:$AA$158,15))</f>
        <v/>
      </c>
      <c r="AB29" s="224" t="s">
        <v>6</v>
      </c>
      <c r="AC29" s="226" t="str">
        <f>IF($A29="","",VLOOKUP($A29,生徒情報入力!$A$9:$AA$158,16))</f>
        <v/>
      </c>
      <c r="AD29" s="896" t="str">
        <f>IF($A29="","",VLOOKUP($A29,生徒情報入力!$A$9:$AA$158,17))</f>
        <v/>
      </c>
      <c r="AE29" s="897"/>
      <c r="AF29" s="227"/>
      <c r="AG29" s="898" t="str">
        <f>IF($A29="","",VLOOKUP($A29,生徒情報入力!$A$9:$AA$158,19))</f>
        <v/>
      </c>
      <c r="AH29" s="898"/>
      <c r="AI29" s="898"/>
      <c r="AJ29" s="898"/>
      <c r="AK29" s="899"/>
      <c r="AL29" s="894" t="str">
        <f>IF($A29="","",VLOOKUP($A29,生徒情報入力!$A$9:$AA$158,20))</f>
        <v/>
      </c>
      <c r="AM29" s="895"/>
      <c r="AN29" s="895"/>
      <c r="AO29" s="895"/>
      <c r="AP29" s="895"/>
      <c r="AQ29" s="874" t="str">
        <f>IF($A29="","",VLOOKUP($A29,生徒情報入力!$A$9:$AA$158,21))</f>
        <v/>
      </c>
      <c r="AR29" s="875"/>
      <c r="AS29" s="876"/>
      <c r="AT29" s="877" t="str">
        <f>IF($A29="","",VLOOKUP($A29,生徒情報入力!$A$9:$AA$158,22))</f>
        <v/>
      </c>
      <c r="AU29" s="878"/>
      <c r="AV29" s="878"/>
      <c r="AW29" s="878"/>
      <c r="AX29" s="878"/>
      <c r="AY29" s="878"/>
      <c r="AZ29" s="878"/>
      <c r="BA29" s="878"/>
      <c r="BB29" s="878"/>
      <c r="BC29" s="878"/>
      <c r="BD29" s="878"/>
      <c r="BE29" s="879"/>
      <c r="BF29" s="880" t="str">
        <f>IF($A29="","",VLOOKUP($A29,生徒情報入力!$A$9:$AA$158,23))</f>
        <v/>
      </c>
      <c r="BG29" s="881"/>
      <c r="BH29" s="228" t="s">
        <v>1872</v>
      </c>
      <c r="BI29" s="882" t="str">
        <f>IF($A29="","",VLOOKUP($A29,生徒情報入力!$A$9:$AA$158,25))</f>
        <v/>
      </c>
      <c r="BJ29" s="882"/>
      <c r="BK29" s="229" t="s">
        <v>1873</v>
      </c>
      <c r="BL29" s="883" t="str">
        <f>IF($A29="","",VLOOKUP($A29,生徒情報入力!$A$9:$AA$158,27))</f>
        <v/>
      </c>
      <c r="BM29" s="884"/>
      <c r="BN29" s="230"/>
      <c r="BT29" s="200">
        <v>16</v>
      </c>
    </row>
    <row r="30" spans="1:72" s="194" customFormat="1" ht="27" customHeight="1">
      <c r="A30" s="890" t="str">
        <f t="shared" ref="A30:A43" si="1">IF(AF$1+BT29&lt;=AK$1,AF$1+BT29,"")</f>
        <v/>
      </c>
      <c r="B30" s="891"/>
      <c r="C30" s="215" t="str">
        <f>IF($A30="","",VLOOKUP($A30,生徒情報入力!$A$9:$AA$158,4))</f>
        <v/>
      </c>
      <c r="D30" s="892" t="str">
        <f>IF($A30="","",VLOOKUP($A30,生徒情報入力!$A$9:$AA$158,5))</f>
        <v/>
      </c>
      <c r="E30" s="892"/>
      <c r="F30" s="892"/>
      <c r="G30" s="892"/>
      <c r="H30" s="892"/>
      <c r="I30" s="892"/>
      <c r="J30" s="893"/>
      <c r="K30" s="234" t="str">
        <f>IF($A30="","",VLOOKUP($A30,生徒情報入力!$A$9:$AA$158,6))</f>
        <v/>
      </c>
      <c r="L30" s="235"/>
      <c r="M30" s="223" t="str">
        <f>IF($A30="","",VLOOKUP($A30,生徒情報入力!$A$9:$AA$158,7))</f>
        <v/>
      </c>
      <c r="N30" s="224" t="str">
        <f>IF($A30="","",VLOOKUP($A30,生徒情報入力!$A$9:$AA$158,8))</f>
        <v/>
      </c>
      <c r="O30" s="224" t="s">
        <v>6</v>
      </c>
      <c r="P30" s="224" t="str">
        <f>IF($A30="","",VLOOKUP($A30,生徒情報入力!$A$9:$AA$158,9))</f>
        <v/>
      </c>
      <c r="Q30" s="224" t="s">
        <v>6</v>
      </c>
      <c r="R30" s="224" t="str">
        <f>IF($A30="","",VLOOKUP($A30,生徒情報入力!$A$9:$AA$158,10))</f>
        <v/>
      </c>
      <c r="S30" s="234" t="str">
        <f>IF($A30="","",VLOOKUP($A30,生徒情報入力!$A$9:$AA$158,11))</f>
        <v/>
      </c>
      <c r="T30" s="235"/>
      <c r="U30" s="894" t="str">
        <f>IF($A30="","",VLOOKUP($A30,生徒情報入力!$A$9:$AA$158,12))</f>
        <v/>
      </c>
      <c r="V30" s="895"/>
      <c r="W30" s="895"/>
      <c r="X30" s="223" t="str">
        <f>IF($A30="","",VLOOKUP($A30,生徒情報入力!$A$9:$AA$158,13))</f>
        <v/>
      </c>
      <c r="Y30" s="224" t="str">
        <f>IF($A30="","",VLOOKUP($A30,生徒情報入力!$A$9:$AA$158,14))</f>
        <v/>
      </c>
      <c r="Z30" s="225" t="s">
        <v>6</v>
      </c>
      <c r="AA30" s="224" t="str">
        <f>IF($A30="","",VLOOKUP($A30,生徒情報入力!$A$9:$AA$158,15))</f>
        <v/>
      </c>
      <c r="AB30" s="224" t="s">
        <v>6</v>
      </c>
      <c r="AC30" s="226" t="str">
        <f>IF($A30="","",VLOOKUP($A30,生徒情報入力!$A$9:$AA$158,16))</f>
        <v/>
      </c>
      <c r="AD30" s="896" t="str">
        <f>IF($A30="","",VLOOKUP($A30,生徒情報入力!$A$9:$AA$158,17))</f>
        <v/>
      </c>
      <c r="AE30" s="897"/>
      <c r="AF30" s="227"/>
      <c r="AG30" s="898" t="str">
        <f>IF($A30="","",VLOOKUP($A30,生徒情報入力!$A$9:$AA$158,19))</f>
        <v/>
      </c>
      <c r="AH30" s="898"/>
      <c r="AI30" s="898"/>
      <c r="AJ30" s="898"/>
      <c r="AK30" s="899"/>
      <c r="AL30" s="894" t="str">
        <f>IF($A30="","",VLOOKUP($A30,生徒情報入力!$A$9:$AA$158,20))</f>
        <v/>
      </c>
      <c r="AM30" s="895"/>
      <c r="AN30" s="895"/>
      <c r="AO30" s="895"/>
      <c r="AP30" s="895"/>
      <c r="AQ30" s="874" t="str">
        <f>IF($A30="","",VLOOKUP($A30,生徒情報入力!$A$9:$AA$158,21))</f>
        <v/>
      </c>
      <c r="AR30" s="875"/>
      <c r="AS30" s="876"/>
      <c r="AT30" s="877" t="str">
        <f>IF($A30="","",VLOOKUP($A30,生徒情報入力!$A$9:$AA$158,22))</f>
        <v/>
      </c>
      <c r="AU30" s="878"/>
      <c r="AV30" s="878"/>
      <c r="AW30" s="878"/>
      <c r="AX30" s="878"/>
      <c r="AY30" s="878"/>
      <c r="AZ30" s="878"/>
      <c r="BA30" s="878"/>
      <c r="BB30" s="878"/>
      <c r="BC30" s="878"/>
      <c r="BD30" s="878"/>
      <c r="BE30" s="879"/>
      <c r="BF30" s="880" t="str">
        <f>IF($A30="","",VLOOKUP($A30,生徒情報入力!$A$9:$AA$158,23))</f>
        <v/>
      </c>
      <c r="BG30" s="881"/>
      <c r="BH30" s="228" t="s">
        <v>1872</v>
      </c>
      <c r="BI30" s="882" t="str">
        <f>IF($A30="","",VLOOKUP($A30,生徒情報入力!$A$9:$AA$158,25))</f>
        <v/>
      </c>
      <c r="BJ30" s="882"/>
      <c r="BK30" s="229" t="s">
        <v>1873</v>
      </c>
      <c r="BL30" s="883" t="str">
        <f>IF($A30="","",VLOOKUP($A30,生徒情報入力!$A$9:$AA$158,27))</f>
        <v/>
      </c>
      <c r="BM30" s="884"/>
      <c r="BN30" s="230"/>
      <c r="BT30" s="200">
        <v>17</v>
      </c>
    </row>
    <row r="31" spans="1:72" s="194" customFormat="1" ht="27" customHeight="1">
      <c r="A31" s="890" t="str">
        <f t="shared" si="1"/>
        <v/>
      </c>
      <c r="B31" s="891"/>
      <c r="C31" s="215" t="str">
        <f>IF($A31="","",VLOOKUP($A31,生徒情報入力!$A$9:$AA$158,4))</f>
        <v/>
      </c>
      <c r="D31" s="892" t="str">
        <f>IF($A31="","",VLOOKUP($A31,生徒情報入力!$A$9:$AA$158,5))</f>
        <v/>
      </c>
      <c r="E31" s="892"/>
      <c r="F31" s="892"/>
      <c r="G31" s="892"/>
      <c r="H31" s="892"/>
      <c r="I31" s="892"/>
      <c r="J31" s="893"/>
      <c r="K31" s="234" t="str">
        <f>IF($A31="","",VLOOKUP($A31,生徒情報入力!$A$9:$AA$158,6))</f>
        <v/>
      </c>
      <c r="L31" s="235"/>
      <c r="M31" s="223" t="str">
        <f>IF($A31="","",VLOOKUP($A31,生徒情報入力!$A$9:$AA$158,7))</f>
        <v/>
      </c>
      <c r="N31" s="224" t="str">
        <f>IF($A31="","",VLOOKUP($A31,生徒情報入力!$A$9:$AA$158,8))</f>
        <v/>
      </c>
      <c r="O31" s="224" t="s">
        <v>6</v>
      </c>
      <c r="P31" s="224" t="str">
        <f>IF($A31="","",VLOOKUP($A31,生徒情報入力!$A$9:$AA$158,9))</f>
        <v/>
      </c>
      <c r="Q31" s="224" t="s">
        <v>6</v>
      </c>
      <c r="R31" s="224" t="str">
        <f>IF($A31="","",VLOOKUP($A31,生徒情報入力!$A$9:$AA$158,10))</f>
        <v/>
      </c>
      <c r="S31" s="234" t="str">
        <f>IF($A31="","",VLOOKUP($A31,生徒情報入力!$A$9:$AA$158,11))</f>
        <v/>
      </c>
      <c r="T31" s="235"/>
      <c r="U31" s="894" t="str">
        <f>IF($A31="","",VLOOKUP($A31,生徒情報入力!$A$9:$AA$158,12))</f>
        <v/>
      </c>
      <c r="V31" s="895"/>
      <c r="W31" s="895"/>
      <c r="X31" s="223" t="str">
        <f>IF($A31="","",VLOOKUP($A31,生徒情報入力!$A$9:$AA$158,13))</f>
        <v/>
      </c>
      <c r="Y31" s="224" t="str">
        <f>IF($A31="","",VLOOKUP($A31,生徒情報入力!$A$9:$AA$158,14))</f>
        <v/>
      </c>
      <c r="Z31" s="225" t="s">
        <v>6</v>
      </c>
      <c r="AA31" s="224" t="str">
        <f>IF($A31="","",VLOOKUP($A31,生徒情報入力!$A$9:$AA$158,15))</f>
        <v/>
      </c>
      <c r="AB31" s="224" t="s">
        <v>6</v>
      </c>
      <c r="AC31" s="226" t="str">
        <f>IF($A31="","",VLOOKUP($A31,生徒情報入力!$A$9:$AA$158,16))</f>
        <v/>
      </c>
      <c r="AD31" s="896" t="str">
        <f>IF($A31="","",VLOOKUP($A31,生徒情報入力!$A$9:$AA$158,17))</f>
        <v/>
      </c>
      <c r="AE31" s="897"/>
      <c r="AF31" s="227"/>
      <c r="AG31" s="898" t="str">
        <f>IF($A31="","",VLOOKUP($A31,生徒情報入力!$A$9:$AA$158,19))</f>
        <v/>
      </c>
      <c r="AH31" s="898"/>
      <c r="AI31" s="898"/>
      <c r="AJ31" s="898"/>
      <c r="AK31" s="899"/>
      <c r="AL31" s="894" t="str">
        <f>IF($A31="","",VLOOKUP($A31,生徒情報入力!$A$9:$AA$158,20))</f>
        <v/>
      </c>
      <c r="AM31" s="895"/>
      <c r="AN31" s="895"/>
      <c r="AO31" s="895"/>
      <c r="AP31" s="895"/>
      <c r="AQ31" s="874" t="str">
        <f>IF($A31="","",VLOOKUP($A31,生徒情報入力!$A$9:$AA$158,21))</f>
        <v/>
      </c>
      <c r="AR31" s="875"/>
      <c r="AS31" s="876"/>
      <c r="AT31" s="877" t="str">
        <f>IF($A31="","",VLOOKUP($A31,生徒情報入力!$A$9:$AA$158,22))</f>
        <v/>
      </c>
      <c r="AU31" s="878"/>
      <c r="AV31" s="878"/>
      <c r="AW31" s="878"/>
      <c r="AX31" s="878"/>
      <c r="AY31" s="878"/>
      <c r="AZ31" s="878"/>
      <c r="BA31" s="878"/>
      <c r="BB31" s="878"/>
      <c r="BC31" s="878"/>
      <c r="BD31" s="878"/>
      <c r="BE31" s="879"/>
      <c r="BF31" s="880" t="str">
        <f>IF($A31="","",VLOOKUP($A31,生徒情報入力!$A$9:$AA$158,23))</f>
        <v/>
      </c>
      <c r="BG31" s="881"/>
      <c r="BH31" s="228" t="s">
        <v>1872</v>
      </c>
      <c r="BI31" s="882" t="str">
        <f>IF($A31="","",VLOOKUP($A31,生徒情報入力!$A$9:$AA$158,25))</f>
        <v/>
      </c>
      <c r="BJ31" s="882"/>
      <c r="BK31" s="229" t="s">
        <v>1873</v>
      </c>
      <c r="BL31" s="883" t="str">
        <f>IF($A31="","",VLOOKUP($A31,生徒情報入力!$A$9:$AA$158,27))</f>
        <v/>
      </c>
      <c r="BM31" s="884"/>
      <c r="BN31" s="230"/>
      <c r="BT31" s="200">
        <v>18</v>
      </c>
    </row>
    <row r="32" spans="1:72" s="194" customFormat="1" ht="27" customHeight="1">
      <c r="A32" s="890" t="str">
        <f t="shared" si="1"/>
        <v/>
      </c>
      <c r="B32" s="891"/>
      <c r="C32" s="215" t="str">
        <f>IF($A32="","",VLOOKUP($A32,生徒情報入力!$A$9:$AA$158,4))</f>
        <v/>
      </c>
      <c r="D32" s="892" t="str">
        <f>IF($A32="","",VLOOKUP($A32,生徒情報入力!$A$9:$AA$158,5))</f>
        <v/>
      </c>
      <c r="E32" s="892"/>
      <c r="F32" s="892"/>
      <c r="G32" s="892"/>
      <c r="H32" s="892"/>
      <c r="I32" s="892"/>
      <c r="J32" s="893"/>
      <c r="K32" s="234" t="str">
        <f>IF($A32="","",VLOOKUP($A32,生徒情報入力!$A$9:$AA$158,6))</f>
        <v/>
      </c>
      <c r="L32" s="235"/>
      <c r="M32" s="223" t="str">
        <f>IF($A32="","",VLOOKUP($A32,生徒情報入力!$A$9:$AA$158,7))</f>
        <v/>
      </c>
      <c r="N32" s="224" t="str">
        <f>IF($A32="","",VLOOKUP($A32,生徒情報入力!$A$9:$AA$158,8))</f>
        <v/>
      </c>
      <c r="O32" s="224" t="s">
        <v>6</v>
      </c>
      <c r="P32" s="224" t="str">
        <f>IF($A32="","",VLOOKUP($A32,生徒情報入力!$A$9:$AA$158,9))</f>
        <v/>
      </c>
      <c r="Q32" s="224" t="s">
        <v>6</v>
      </c>
      <c r="R32" s="224" t="str">
        <f>IF($A32="","",VLOOKUP($A32,生徒情報入力!$A$9:$AA$158,10))</f>
        <v/>
      </c>
      <c r="S32" s="234" t="str">
        <f>IF($A32="","",VLOOKUP($A32,生徒情報入力!$A$9:$AA$158,11))</f>
        <v/>
      </c>
      <c r="T32" s="235"/>
      <c r="U32" s="894" t="str">
        <f>IF($A32="","",VLOOKUP($A32,生徒情報入力!$A$9:$AA$158,12))</f>
        <v/>
      </c>
      <c r="V32" s="895"/>
      <c r="W32" s="895"/>
      <c r="X32" s="223" t="str">
        <f>IF($A32="","",VLOOKUP($A32,生徒情報入力!$A$9:$AA$158,13))</f>
        <v/>
      </c>
      <c r="Y32" s="224" t="str">
        <f>IF($A32="","",VLOOKUP($A32,生徒情報入力!$A$9:$AA$158,14))</f>
        <v/>
      </c>
      <c r="Z32" s="225" t="s">
        <v>6</v>
      </c>
      <c r="AA32" s="224" t="str">
        <f>IF($A32="","",VLOOKUP($A32,生徒情報入力!$A$9:$AA$158,15))</f>
        <v/>
      </c>
      <c r="AB32" s="224" t="s">
        <v>6</v>
      </c>
      <c r="AC32" s="226" t="str">
        <f>IF($A32="","",VLOOKUP($A32,生徒情報入力!$A$9:$AA$158,16))</f>
        <v/>
      </c>
      <c r="AD32" s="896" t="str">
        <f>IF($A32="","",VLOOKUP($A32,生徒情報入力!$A$9:$AA$158,17))</f>
        <v/>
      </c>
      <c r="AE32" s="897"/>
      <c r="AF32" s="227"/>
      <c r="AG32" s="898" t="str">
        <f>IF($A32="","",VLOOKUP($A32,生徒情報入力!$A$9:$AA$158,19))</f>
        <v/>
      </c>
      <c r="AH32" s="898"/>
      <c r="AI32" s="898"/>
      <c r="AJ32" s="898"/>
      <c r="AK32" s="899"/>
      <c r="AL32" s="894" t="str">
        <f>IF($A32="","",VLOOKUP($A32,生徒情報入力!$A$9:$AA$158,20))</f>
        <v/>
      </c>
      <c r="AM32" s="895"/>
      <c r="AN32" s="895"/>
      <c r="AO32" s="895"/>
      <c r="AP32" s="895"/>
      <c r="AQ32" s="874" t="str">
        <f>IF($A32="","",VLOOKUP($A32,生徒情報入力!$A$9:$AA$158,21))</f>
        <v/>
      </c>
      <c r="AR32" s="875"/>
      <c r="AS32" s="876"/>
      <c r="AT32" s="877" t="str">
        <f>IF($A32="","",VLOOKUP($A32,生徒情報入力!$A$9:$AA$158,22))</f>
        <v/>
      </c>
      <c r="AU32" s="878"/>
      <c r="AV32" s="878"/>
      <c r="AW32" s="878"/>
      <c r="AX32" s="878"/>
      <c r="AY32" s="878"/>
      <c r="AZ32" s="878"/>
      <c r="BA32" s="878"/>
      <c r="BB32" s="878"/>
      <c r="BC32" s="878"/>
      <c r="BD32" s="878"/>
      <c r="BE32" s="879"/>
      <c r="BF32" s="880" t="str">
        <f>IF($A32="","",VLOOKUP($A32,生徒情報入力!$A$9:$AA$158,23))</f>
        <v/>
      </c>
      <c r="BG32" s="881"/>
      <c r="BH32" s="228" t="s">
        <v>1872</v>
      </c>
      <c r="BI32" s="882" t="str">
        <f>IF($A32="","",VLOOKUP($A32,生徒情報入力!$A$9:$AA$158,25))</f>
        <v/>
      </c>
      <c r="BJ32" s="882"/>
      <c r="BK32" s="229" t="s">
        <v>1873</v>
      </c>
      <c r="BL32" s="883" t="str">
        <f>IF($A32="","",VLOOKUP($A32,生徒情報入力!$A$9:$AA$158,27))</f>
        <v/>
      </c>
      <c r="BM32" s="884"/>
      <c r="BN32" s="230"/>
      <c r="BT32" s="200">
        <v>19</v>
      </c>
    </row>
    <row r="33" spans="1:72" s="194" customFormat="1" ht="27" customHeight="1">
      <c r="A33" s="890" t="str">
        <f t="shared" si="1"/>
        <v/>
      </c>
      <c r="B33" s="891"/>
      <c r="C33" s="215" t="str">
        <f>IF($A33="","",VLOOKUP($A33,生徒情報入力!$A$9:$AA$158,4))</f>
        <v/>
      </c>
      <c r="D33" s="892" t="str">
        <f>IF($A33="","",VLOOKUP($A33,生徒情報入力!$A$9:$AA$158,5))</f>
        <v/>
      </c>
      <c r="E33" s="892"/>
      <c r="F33" s="892"/>
      <c r="G33" s="892"/>
      <c r="H33" s="892"/>
      <c r="I33" s="892"/>
      <c r="J33" s="893"/>
      <c r="K33" s="234" t="str">
        <f>IF($A33="","",VLOOKUP($A33,生徒情報入力!$A$9:$AA$158,6))</f>
        <v/>
      </c>
      <c r="L33" s="235"/>
      <c r="M33" s="223" t="str">
        <f>IF($A33="","",VLOOKUP($A33,生徒情報入力!$A$9:$AA$158,7))</f>
        <v/>
      </c>
      <c r="N33" s="224" t="str">
        <f>IF($A33="","",VLOOKUP($A33,生徒情報入力!$A$9:$AA$158,8))</f>
        <v/>
      </c>
      <c r="O33" s="224" t="s">
        <v>6</v>
      </c>
      <c r="P33" s="224" t="str">
        <f>IF($A33="","",VLOOKUP($A33,生徒情報入力!$A$9:$AA$158,9))</f>
        <v/>
      </c>
      <c r="Q33" s="224" t="s">
        <v>6</v>
      </c>
      <c r="R33" s="224" t="str">
        <f>IF($A33="","",VLOOKUP($A33,生徒情報入力!$A$9:$AA$158,10))</f>
        <v/>
      </c>
      <c r="S33" s="234" t="str">
        <f>IF($A33="","",VLOOKUP($A33,生徒情報入力!$A$9:$AA$158,11))</f>
        <v/>
      </c>
      <c r="T33" s="235"/>
      <c r="U33" s="894" t="str">
        <f>IF($A33="","",VLOOKUP($A33,生徒情報入力!$A$9:$AA$158,12))</f>
        <v/>
      </c>
      <c r="V33" s="895"/>
      <c r="W33" s="895"/>
      <c r="X33" s="223" t="str">
        <f>IF($A33="","",VLOOKUP($A33,生徒情報入力!$A$9:$AA$158,13))</f>
        <v/>
      </c>
      <c r="Y33" s="224" t="str">
        <f>IF($A33="","",VLOOKUP($A33,生徒情報入力!$A$9:$AA$158,14))</f>
        <v/>
      </c>
      <c r="Z33" s="225" t="s">
        <v>6</v>
      </c>
      <c r="AA33" s="224" t="str">
        <f>IF($A33="","",VLOOKUP($A33,生徒情報入力!$A$9:$AA$158,15))</f>
        <v/>
      </c>
      <c r="AB33" s="224" t="s">
        <v>6</v>
      </c>
      <c r="AC33" s="226" t="str">
        <f>IF($A33="","",VLOOKUP($A33,生徒情報入力!$A$9:$AA$158,16))</f>
        <v/>
      </c>
      <c r="AD33" s="896" t="str">
        <f>IF($A33="","",VLOOKUP($A33,生徒情報入力!$A$9:$AA$158,17))</f>
        <v/>
      </c>
      <c r="AE33" s="897"/>
      <c r="AF33" s="227"/>
      <c r="AG33" s="898" t="str">
        <f>IF($A33="","",VLOOKUP($A33,生徒情報入力!$A$9:$AA$158,19))</f>
        <v/>
      </c>
      <c r="AH33" s="898"/>
      <c r="AI33" s="898"/>
      <c r="AJ33" s="898"/>
      <c r="AK33" s="899"/>
      <c r="AL33" s="894" t="str">
        <f>IF($A33="","",VLOOKUP($A33,生徒情報入力!$A$9:$AA$158,20))</f>
        <v/>
      </c>
      <c r="AM33" s="895"/>
      <c r="AN33" s="895"/>
      <c r="AO33" s="895"/>
      <c r="AP33" s="895"/>
      <c r="AQ33" s="874" t="str">
        <f>IF($A33="","",VLOOKUP($A33,生徒情報入力!$A$9:$AA$158,21))</f>
        <v/>
      </c>
      <c r="AR33" s="875"/>
      <c r="AS33" s="876"/>
      <c r="AT33" s="877" t="str">
        <f>IF($A33="","",VLOOKUP($A33,生徒情報入力!$A$9:$AA$158,22))</f>
        <v/>
      </c>
      <c r="AU33" s="878"/>
      <c r="AV33" s="878"/>
      <c r="AW33" s="878"/>
      <c r="AX33" s="878"/>
      <c r="AY33" s="878"/>
      <c r="AZ33" s="878"/>
      <c r="BA33" s="878"/>
      <c r="BB33" s="878"/>
      <c r="BC33" s="878"/>
      <c r="BD33" s="878"/>
      <c r="BE33" s="879"/>
      <c r="BF33" s="880" t="str">
        <f>IF($A33="","",VLOOKUP($A33,生徒情報入力!$A$9:$AA$158,23))</f>
        <v/>
      </c>
      <c r="BG33" s="881"/>
      <c r="BH33" s="228" t="s">
        <v>1872</v>
      </c>
      <c r="BI33" s="882" t="str">
        <f>IF($A33="","",VLOOKUP($A33,生徒情報入力!$A$9:$AA$158,25))</f>
        <v/>
      </c>
      <c r="BJ33" s="882"/>
      <c r="BK33" s="229" t="s">
        <v>1873</v>
      </c>
      <c r="BL33" s="883" t="str">
        <f>IF($A33="","",VLOOKUP($A33,生徒情報入力!$A$9:$AA$158,27))</f>
        <v/>
      </c>
      <c r="BM33" s="884"/>
      <c r="BN33" s="230"/>
      <c r="BT33" s="200">
        <v>20</v>
      </c>
    </row>
    <row r="34" spans="1:72" s="194" customFormat="1" ht="27" customHeight="1">
      <c r="A34" s="890" t="str">
        <f t="shared" si="1"/>
        <v/>
      </c>
      <c r="B34" s="891"/>
      <c r="C34" s="215" t="str">
        <f>IF($A34="","",VLOOKUP($A34,生徒情報入力!$A$9:$AA$158,4))</f>
        <v/>
      </c>
      <c r="D34" s="892" t="str">
        <f>IF($A34="","",VLOOKUP($A34,生徒情報入力!$A$9:$AA$158,5))</f>
        <v/>
      </c>
      <c r="E34" s="892"/>
      <c r="F34" s="892"/>
      <c r="G34" s="892"/>
      <c r="H34" s="892"/>
      <c r="I34" s="892"/>
      <c r="J34" s="893"/>
      <c r="K34" s="234" t="str">
        <f>IF($A34="","",VLOOKUP($A34,生徒情報入力!$A$9:$AA$158,6))</f>
        <v/>
      </c>
      <c r="L34" s="235"/>
      <c r="M34" s="223" t="str">
        <f>IF($A34="","",VLOOKUP($A34,生徒情報入力!$A$9:$AA$158,7))</f>
        <v/>
      </c>
      <c r="N34" s="224" t="str">
        <f>IF($A34="","",VLOOKUP($A34,生徒情報入力!$A$9:$AA$158,8))</f>
        <v/>
      </c>
      <c r="O34" s="224" t="s">
        <v>6</v>
      </c>
      <c r="P34" s="224" t="str">
        <f>IF($A34="","",VLOOKUP($A34,生徒情報入力!$A$9:$AA$158,9))</f>
        <v/>
      </c>
      <c r="Q34" s="224" t="s">
        <v>6</v>
      </c>
      <c r="R34" s="224" t="str">
        <f>IF($A34="","",VLOOKUP($A34,生徒情報入力!$A$9:$AA$158,10))</f>
        <v/>
      </c>
      <c r="S34" s="234" t="str">
        <f>IF($A34="","",VLOOKUP($A34,生徒情報入力!$A$9:$AA$158,11))</f>
        <v/>
      </c>
      <c r="T34" s="235"/>
      <c r="U34" s="894" t="str">
        <f>IF($A34="","",VLOOKUP($A34,生徒情報入力!$A$9:$AA$158,12))</f>
        <v/>
      </c>
      <c r="V34" s="895"/>
      <c r="W34" s="895"/>
      <c r="X34" s="223" t="str">
        <f>IF($A34="","",VLOOKUP($A34,生徒情報入力!$A$9:$AA$158,13))</f>
        <v/>
      </c>
      <c r="Y34" s="224" t="str">
        <f>IF($A34="","",VLOOKUP($A34,生徒情報入力!$A$9:$AA$158,14))</f>
        <v/>
      </c>
      <c r="Z34" s="225" t="s">
        <v>6</v>
      </c>
      <c r="AA34" s="224" t="str">
        <f>IF($A34="","",VLOOKUP($A34,生徒情報入力!$A$9:$AA$158,15))</f>
        <v/>
      </c>
      <c r="AB34" s="224" t="s">
        <v>6</v>
      </c>
      <c r="AC34" s="226" t="str">
        <f>IF($A34="","",VLOOKUP($A34,生徒情報入力!$A$9:$AA$158,16))</f>
        <v/>
      </c>
      <c r="AD34" s="896" t="str">
        <f>IF($A34="","",VLOOKUP($A34,生徒情報入力!$A$9:$AA$158,17))</f>
        <v/>
      </c>
      <c r="AE34" s="897"/>
      <c r="AF34" s="227"/>
      <c r="AG34" s="898" t="str">
        <f>IF($A34="","",VLOOKUP($A34,生徒情報入力!$A$9:$AA$158,19))</f>
        <v/>
      </c>
      <c r="AH34" s="898"/>
      <c r="AI34" s="898"/>
      <c r="AJ34" s="898"/>
      <c r="AK34" s="899"/>
      <c r="AL34" s="894" t="str">
        <f>IF($A34="","",VLOOKUP($A34,生徒情報入力!$A$9:$AA$158,20))</f>
        <v/>
      </c>
      <c r="AM34" s="895"/>
      <c r="AN34" s="895"/>
      <c r="AO34" s="895"/>
      <c r="AP34" s="895"/>
      <c r="AQ34" s="874" t="str">
        <f>IF($A34="","",VLOOKUP($A34,生徒情報入力!$A$9:$AA$158,21))</f>
        <v/>
      </c>
      <c r="AR34" s="875"/>
      <c r="AS34" s="876"/>
      <c r="AT34" s="877" t="str">
        <f>IF($A34="","",VLOOKUP($A34,生徒情報入力!$A$9:$AA$158,22))</f>
        <v/>
      </c>
      <c r="AU34" s="878"/>
      <c r="AV34" s="878"/>
      <c r="AW34" s="878"/>
      <c r="AX34" s="878"/>
      <c r="AY34" s="878"/>
      <c r="AZ34" s="878"/>
      <c r="BA34" s="878"/>
      <c r="BB34" s="878"/>
      <c r="BC34" s="878"/>
      <c r="BD34" s="878"/>
      <c r="BE34" s="879"/>
      <c r="BF34" s="880" t="str">
        <f>IF($A34="","",VLOOKUP($A34,生徒情報入力!$A$9:$AA$158,23))</f>
        <v/>
      </c>
      <c r="BG34" s="881"/>
      <c r="BH34" s="228" t="s">
        <v>1872</v>
      </c>
      <c r="BI34" s="882" t="str">
        <f>IF($A34="","",VLOOKUP($A34,生徒情報入力!$A$9:$AA$158,25))</f>
        <v/>
      </c>
      <c r="BJ34" s="882"/>
      <c r="BK34" s="229" t="s">
        <v>1873</v>
      </c>
      <c r="BL34" s="883" t="str">
        <f>IF($A34="","",VLOOKUP($A34,生徒情報入力!$A$9:$AA$158,27))</f>
        <v/>
      </c>
      <c r="BM34" s="884"/>
      <c r="BN34" s="230"/>
      <c r="BT34" s="200">
        <v>21</v>
      </c>
    </row>
    <row r="35" spans="1:72" s="194" customFormat="1" ht="27" customHeight="1">
      <c r="A35" s="890" t="str">
        <f t="shared" si="1"/>
        <v/>
      </c>
      <c r="B35" s="891"/>
      <c r="C35" s="215" t="str">
        <f>IF($A35="","",VLOOKUP($A35,生徒情報入力!$A$9:$AA$158,4))</f>
        <v/>
      </c>
      <c r="D35" s="892" t="str">
        <f>IF($A35="","",VLOOKUP($A35,生徒情報入力!$A$9:$AA$158,5))</f>
        <v/>
      </c>
      <c r="E35" s="892"/>
      <c r="F35" s="892"/>
      <c r="G35" s="892"/>
      <c r="H35" s="892"/>
      <c r="I35" s="892"/>
      <c r="J35" s="893"/>
      <c r="K35" s="234" t="str">
        <f>IF($A35="","",VLOOKUP($A35,生徒情報入力!$A$9:$AA$158,6))</f>
        <v/>
      </c>
      <c r="L35" s="235"/>
      <c r="M35" s="223" t="str">
        <f>IF($A35="","",VLOOKUP($A35,生徒情報入力!$A$9:$AA$158,7))</f>
        <v/>
      </c>
      <c r="N35" s="224" t="str">
        <f>IF($A35="","",VLOOKUP($A35,生徒情報入力!$A$9:$AA$158,8))</f>
        <v/>
      </c>
      <c r="O35" s="224" t="s">
        <v>6</v>
      </c>
      <c r="P35" s="224" t="str">
        <f>IF($A35="","",VLOOKUP($A35,生徒情報入力!$A$9:$AA$158,9))</f>
        <v/>
      </c>
      <c r="Q35" s="224" t="s">
        <v>6</v>
      </c>
      <c r="R35" s="224" t="str">
        <f>IF($A35="","",VLOOKUP($A35,生徒情報入力!$A$9:$AA$158,10))</f>
        <v/>
      </c>
      <c r="S35" s="234" t="str">
        <f>IF($A35="","",VLOOKUP($A35,生徒情報入力!$A$9:$AA$158,11))</f>
        <v/>
      </c>
      <c r="T35" s="235"/>
      <c r="U35" s="894" t="str">
        <f>IF($A35="","",VLOOKUP($A35,生徒情報入力!$A$9:$AA$158,12))</f>
        <v/>
      </c>
      <c r="V35" s="895"/>
      <c r="W35" s="895"/>
      <c r="X35" s="223" t="str">
        <f>IF($A35="","",VLOOKUP($A35,生徒情報入力!$A$9:$AA$158,13))</f>
        <v/>
      </c>
      <c r="Y35" s="224" t="str">
        <f>IF($A35="","",VLOOKUP($A35,生徒情報入力!$A$9:$AA$158,14))</f>
        <v/>
      </c>
      <c r="Z35" s="225" t="s">
        <v>6</v>
      </c>
      <c r="AA35" s="224" t="str">
        <f>IF($A35="","",VLOOKUP($A35,生徒情報入力!$A$9:$AA$158,15))</f>
        <v/>
      </c>
      <c r="AB35" s="224" t="s">
        <v>6</v>
      </c>
      <c r="AC35" s="226" t="str">
        <f>IF($A35="","",VLOOKUP($A35,生徒情報入力!$A$9:$AA$158,16))</f>
        <v/>
      </c>
      <c r="AD35" s="896" t="str">
        <f>IF($A35="","",VLOOKUP($A35,生徒情報入力!$A$9:$AA$158,17))</f>
        <v/>
      </c>
      <c r="AE35" s="897"/>
      <c r="AF35" s="227"/>
      <c r="AG35" s="898" t="str">
        <f>IF($A35="","",VLOOKUP($A35,生徒情報入力!$A$9:$AA$158,19))</f>
        <v/>
      </c>
      <c r="AH35" s="898"/>
      <c r="AI35" s="898"/>
      <c r="AJ35" s="898"/>
      <c r="AK35" s="899"/>
      <c r="AL35" s="894" t="str">
        <f>IF($A35="","",VLOOKUP($A35,生徒情報入力!$A$9:$AA$158,20))</f>
        <v/>
      </c>
      <c r="AM35" s="895"/>
      <c r="AN35" s="895"/>
      <c r="AO35" s="895"/>
      <c r="AP35" s="895"/>
      <c r="AQ35" s="874" t="str">
        <f>IF($A35="","",VLOOKUP($A35,生徒情報入力!$A$9:$AA$158,21))</f>
        <v/>
      </c>
      <c r="AR35" s="875"/>
      <c r="AS35" s="876"/>
      <c r="AT35" s="877" t="str">
        <f>IF($A35="","",VLOOKUP($A35,生徒情報入力!$A$9:$AA$158,22))</f>
        <v/>
      </c>
      <c r="AU35" s="878"/>
      <c r="AV35" s="878"/>
      <c r="AW35" s="878"/>
      <c r="AX35" s="878"/>
      <c r="AY35" s="878"/>
      <c r="AZ35" s="878"/>
      <c r="BA35" s="878"/>
      <c r="BB35" s="878"/>
      <c r="BC35" s="878"/>
      <c r="BD35" s="878"/>
      <c r="BE35" s="879"/>
      <c r="BF35" s="880" t="str">
        <f>IF($A35="","",VLOOKUP($A35,生徒情報入力!$A$9:$AA$158,23))</f>
        <v/>
      </c>
      <c r="BG35" s="881"/>
      <c r="BH35" s="228" t="s">
        <v>1872</v>
      </c>
      <c r="BI35" s="882" t="str">
        <f>IF($A35="","",VLOOKUP($A35,生徒情報入力!$A$9:$AA$158,25))</f>
        <v/>
      </c>
      <c r="BJ35" s="882"/>
      <c r="BK35" s="229" t="s">
        <v>1873</v>
      </c>
      <c r="BL35" s="883" t="str">
        <f>IF($A35="","",VLOOKUP($A35,生徒情報入力!$A$9:$AA$158,27))</f>
        <v/>
      </c>
      <c r="BM35" s="884"/>
      <c r="BN35" s="230"/>
      <c r="BT35" s="200">
        <v>22</v>
      </c>
    </row>
    <row r="36" spans="1:72" s="194" customFormat="1" ht="27" customHeight="1">
      <c r="A36" s="890" t="str">
        <f t="shared" si="1"/>
        <v/>
      </c>
      <c r="B36" s="891"/>
      <c r="C36" s="215" t="str">
        <f>IF($A36="","",VLOOKUP($A36,生徒情報入力!$A$9:$AA$158,4))</f>
        <v/>
      </c>
      <c r="D36" s="892" t="str">
        <f>IF($A36="","",VLOOKUP($A36,生徒情報入力!$A$9:$AA$158,5))</f>
        <v/>
      </c>
      <c r="E36" s="892"/>
      <c r="F36" s="892"/>
      <c r="G36" s="892"/>
      <c r="H36" s="892"/>
      <c r="I36" s="892"/>
      <c r="J36" s="893"/>
      <c r="K36" s="234" t="str">
        <f>IF($A36="","",VLOOKUP($A36,生徒情報入力!$A$9:$AA$158,6))</f>
        <v/>
      </c>
      <c r="L36" s="235"/>
      <c r="M36" s="223" t="str">
        <f>IF($A36="","",VLOOKUP($A36,生徒情報入力!$A$9:$AA$158,7))</f>
        <v/>
      </c>
      <c r="N36" s="224" t="str">
        <f>IF($A36="","",VLOOKUP($A36,生徒情報入力!$A$9:$AA$158,8))</f>
        <v/>
      </c>
      <c r="O36" s="224" t="s">
        <v>6</v>
      </c>
      <c r="P36" s="224" t="str">
        <f>IF($A36="","",VLOOKUP($A36,生徒情報入力!$A$9:$AA$158,9))</f>
        <v/>
      </c>
      <c r="Q36" s="224" t="s">
        <v>6</v>
      </c>
      <c r="R36" s="224" t="str">
        <f>IF($A36="","",VLOOKUP($A36,生徒情報入力!$A$9:$AA$158,10))</f>
        <v/>
      </c>
      <c r="S36" s="234" t="str">
        <f>IF($A36="","",VLOOKUP($A36,生徒情報入力!$A$9:$AA$158,11))</f>
        <v/>
      </c>
      <c r="T36" s="235"/>
      <c r="U36" s="894" t="str">
        <f>IF($A36="","",VLOOKUP($A36,生徒情報入力!$A$9:$AA$158,12))</f>
        <v/>
      </c>
      <c r="V36" s="895"/>
      <c r="W36" s="895"/>
      <c r="X36" s="223" t="str">
        <f>IF($A36="","",VLOOKUP($A36,生徒情報入力!$A$9:$AA$158,13))</f>
        <v/>
      </c>
      <c r="Y36" s="224" t="str">
        <f>IF($A36="","",VLOOKUP($A36,生徒情報入力!$A$9:$AA$158,14))</f>
        <v/>
      </c>
      <c r="Z36" s="225" t="s">
        <v>6</v>
      </c>
      <c r="AA36" s="224" t="str">
        <f>IF($A36="","",VLOOKUP($A36,生徒情報入力!$A$9:$AA$158,15))</f>
        <v/>
      </c>
      <c r="AB36" s="224" t="s">
        <v>6</v>
      </c>
      <c r="AC36" s="226" t="str">
        <f>IF($A36="","",VLOOKUP($A36,生徒情報入力!$A$9:$AA$158,16))</f>
        <v/>
      </c>
      <c r="AD36" s="896" t="str">
        <f>IF($A36="","",VLOOKUP($A36,生徒情報入力!$A$9:$AA$158,17))</f>
        <v/>
      </c>
      <c r="AE36" s="897"/>
      <c r="AF36" s="227"/>
      <c r="AG36" s="898" t="str">
        <f>IF($A36="","",VLOOKUP($A36,生徒情報入力!$A$9:$AA$158,19))</f>
        <v/>
      </c>
      <c r="AH36" s="898"/>
      <c r="AI36" s="898"/>
      <c r="AJ36" s="898"/>
      <c r="AK36" s="899"/>
      <c r="AL36" s="894" t="str">
        <f>IF($A36="","",VLOOKUP($A36,生徒情報入力!$A$9:$AA$158,20))</f>
        <v/>
      </c>
      <c r="AM36" s="895"/>
      <c r="AN36" s="895"/>
      <c r="AO36" s="895"/>
      <c r="AP36" s="895"/>
      <c r="AQ36" s="874" t="str">
        <f>IF($A36="","",VLOOKUP($A36,生徒情報入力!$A$9:$AA$158,21))</f>
        <v/>
      </c>
      <c r="AR36" s="875"/>
      <c r="AS36" s="876"/>
      <c r="AT36" s="877" t="str">
        <f>IF($A36="","",VLOOKUP($A36,生徒情報入力!$A$9:$AA$158,22))</f>
        <v/>
      </c>
      <c r="AU36" s="878"/>
      <c r="AV36" s="878"/>
      <c r="AW36" s="878"/>
      <c r="AX36" s="878"/>
      <c r="AY36" s="878"/>
      <c r="AZ36" s="878"/>
      <c r="BA36" s="878"/>
      <c r="BB36" s="878"/>
      <c r="BC36" s="878"/>
      <c r="BD36" s="878"/>
      <c r="BE36" s="879"/>
      <c r="BF36" s="880" t="str">
        <f>IF($A36="","",VLOOKUP($A36,生徒情報入力!$A$9:$AA$158,23))</f>
        <v/>
      </c>
      <c r="BG36" s="881"/>
      <c r="BH36" s="228" t="s">
        <v>1872</v>
      </c>
      <c r="BI36" s="882" t="str">
        <f>IF($A36="","",VLOOKUP($A36,生徒情報入力!$A$9:$AA$158,25))</f>
        <v/>
      </c>
      <c r="BJ36" s="882"/>
      <c r="BK36" s="229" t="s">
        <v>1873</v>
      </c>
      <c r="BL36" s="883" t="str">
        <f>IF($A36="","",VLOOKUP($A36,生徒情報入力!$A$9:$AA$158,27))</f>
        <v/>
      </c>
      <c r="BM36" s="884"/>
      <c r="BN36" s="230"/>
      <c r="BT36" s="200">
        <v>23</v>
      </c>
    </row>
    <row r="37" spans="1:72" s="194" customFormat="1" ht="27" customHeight="1">
      <c r="A37" s="890" t="str">
        <f t="shared" si="1"/>
        <v/>
      </c>
      <c r="B37" s="891"/>
      <c r="C37" s="215" t="str">
        <f>IF($A37="","",VLOOKUP($A37,生徒情報入力!$A$9:$AA$158,4))</f>
        <v/>
      </c>
      <c r="D37" s="892" t="str">
        <f>IF($A37="","",VLOOKUP($A37,生徒情報入力!$A$9:$AA$158,5))</f>
        <v/>
      </c>
      <c r="E37" s="892"/>
      <c r="F37" s="892"/>
      <c r="G37" s="892"/>
      <c r="H37" s="892"/>
      <c r="I37" s="892"/>
      <c r="J37" s="893"/>
      <c r="K37" s="234" t="str">
        <f>IF($A37="","",VLOOKUP($A37,生徒情報入力!$A$9:$AA$158,6))</f>
        <v/>
      </c>
      <c r="L37" s="235"/>
      <c r="M37" s="223" t="str">
        <f>IF($A37="","",VLOOKUP($A37,生徒情報入力!$A$9:$AA$158,7))</f>
        <v/>
      </c>
      <c r="N37" s="224" t="str">
        <f>IF($A37="","",VLOOKUP($A37,生徒情報入力!$A$9:$AA$158,8))</f>
        <v/>
      </c>
      <c r="O37" s="224" t="s">
        <v>6</v>
      </c>
      <c r="P37" s="224" t="str">
        <f>IF($A37="","",VLOOKUP($A37,生徒情報入力!$A$9:$AA$158,9))</f>
        <v/>
      </c>
      <c r="Q37" s="224" t="s">
        <v>6</v>
      </c>
      <c r="R37" s="224" t="str">
        <f>IF($A37="","",VLOOKUP($A37,生徒情報入力!$A$9:$AA$158,10))</f>
        <v/>
      </c>
      <c r="S37" s="234" t="str">
        <f>IF($A37="","",VLOOKUP($A37,生徒情報入力!$A$9:$AA$158,11))</f>
        <v/>
      </c>
      <c r="T37" s="235"/>
      <c r="U37" s="894" t="str">
        <f>IF($A37="","",VLOOKUP($A37,生徒情報入力!$A$9:$AA$158,12))</f>
        <v/>
      </c>
      <c r="V37" s="895"/>
      <c r="W37" s="895"/>
      <c r="X37" s="223" t="str">
        <f>IF($A37="","",VLOOKUP($A37,生徒情報入力!$A$9:$AA$158,13))</f>
        <v/>
      </c>
      <c r="Y37" s="224" t="str">
        <f>IF($A37="","",VLOOKUP($A37,生徒情報入力!$A$9:$AA$158,14))</f>
        <v/>
      </c>
      <c r="Z37" s="225" t="s">
        <v>6</v>
      </c>
      <c r="AA37" s="224" t="str">
        <f>IF($A37="","",VLOOKUP($A37,生徒情報入力!$A$9:$AA$158,15))</f>
        <v/>
      </c>
      <c r="AB37" s="224" t="s">
        <v>6</v>
      </c>
      <c r="AC37" s="226" t="str">
        <f>IF($A37="","",VLOOKUP($A37,生徒情報入力!$A$9:$AA$158,16))</f>
        <v/>
      </c>
      <c r="AD37" s="896" t="str">
        <f>IF($A37="","",VLOOKUP($A37,生徒情報入力!$A$9:$AA$158,17))</f>
        <v/>
      </c>
      <c r="AE37" s="897"/>
      <c r="AF37" s="227"/>
      <c r="AG37" s="898" t="str">
        <f>IF($A37="","",VLOOKUP($A37,生徒情報入力!$A$9:$AA$158,19))</f>
        <v/>
      </c>
      <c r="AH37" s="898"/>
      <c r="AI37" s="898"/>
      <c r="AJ37" s="898"/>
      <c r="AK37" s="899"/>
      <c r="AL37" s="894" t="str">
        <f>IF($A37="","",VLOOKUP($A37,生徒情報入力!$A$9:$AA$158,20))</f>
        <v/>
      </c>
      <c r="AM37" s="895"/>
      <c r="AN37" s="895"/>
      <c r="AO37" s="895"/>
      <c r="AP37" s="895"/>
      <c r="AQ37" s="874" t="str">
        <f>IF($A37="","",VLOOKUP($A37,生徒情報入力!$A$9:$AA$158,21))</f>
        <v/>
      </c>
      <c r="AR37" s="875"/>
      <c r="AS37" s="876"/>
      <c r="AT37" s="877" t="str">
        <f>IF($A37="","",VLOOKUP($A37,生徒情報入力!$A$9:$AA$158,22))</f>
        <v/>
      </c>
      <c r="AU37" s="878"/>
      <c r="AV37" s="878"/>
      <c r="AW37" s="878"/>
      <c r="AX37" s="878"/>
      <c r="AY37" s="878"/>
      <c r="AZ37" s="878"/>
      <c r="BA37" s="878"/>
      <c r="BB37" s="878"/>
      <c r="BC37" s="878"/>
      <c r="BD37" s="878"/>
      <c r="BE37" s="879"/>
      <c r="BF37" s="880" t="str">
        <f>IF($A37="","",VLOOKUP($A37,生徒情報入力!$A$9:$AA$158,23))</f>
        <v/>
      </c>
      <c r="BG37" s="881"/>
      <c r="BH37" s="228" t="s">
        <v>1872</v>
      </c>
      <c r="BI37" s="882" t="str">
        <f>IF($A37="","",VLOOKUP($A37,生徒情報入力!$A$9:$AA$158,25))</f>
        <v/>
      </c>
      <c r="BJ37" s="882"/>
      <c r="BK37" s="229" t="s">
        <v>1873</v>
      </c>
      <c r="BL37" s="883" t="str">
        <f>IF($A37="","",VLOOKUP($A37,生徒情報入力!$A$9:$AA$158,27))</f>
        <v/>
      </c>
      <c r="BM37" s="884"/>
      <c r="BN37" s="230"/>
      <c r="BT37" s="200">
        <v>24</v>
      </c>
    </row>
    <row r="38" spans="1:72" s="194" customFormat="1" ht="27" customHeight="1">
      <c r="A38" s="890" t="str">
        <f t="shared" si="1"/>
        <v/>
      </c>
      <c r="B38" s="891"/>
      <c r="C38" s="215" t="str">
        <f>IF($A38="","",VLOOKUP($A38,生徒情報入力!$A$9:$AA$158,4))</f>
        <v/>
      </c>
      <c r="D38" s="892" t="str">
        <f>IF($A38="","",VLOOKUP($A38,生徒情報入力!$A$9:$AA$158,5))</f>
        <v/>
      </c>
      <c r="E38" s="892"/>
      <c r="F38" s="892"/>
      <c r="G38" s="892"/>
      <c r="H38" s="892"/>
      <c r="I38" s="892"/>
      <c r="J38" s="893"/>
      <c r="K38" s="234" t="str">
        <f>IF($A38="","",VLOOKUP($A38,生徒情報入力!$A$9:$AA$158,6))</f>
        <v/>
      </c>
      <c r="L38" s="235"/>
      <c r="M38" s="223" t="str">
        <f>IF($A38="","",VLOOKUP($A38,生徒情報入力!$A$9:$AA$158,7))</f>
        <v/>
      </c>
      <c r="N38" s="224" t="str">
        <f>IF($A38="","",VLOOKUP($A38,生徒情報入力!$A$9:$AA$158,8))</f>
        <v/>
      </c>
      <c r="O38" s="224" t="s">
        <v>6</v>
      </c>
      <c r="P38" s="224" t="str">
        <f>IF($A38="","",VLOOKUP($A38,生徒情報入力!$A$9:$AA$158,9))</f>
        <v/>
      </c>
      <c r="Q38" s="224" t="s">
        <v>6</v>
      </c>
      <c r="R38" s="224" t="str">
        <f>IF($A38="","",VLOOKUP($A38,生徒情報入力!$A$9:$AA$158,10))</f>
        <v/>
      </c>
      <c r="S38" s="234" t="str">
        <f>IF($A38="","",VLOOKUP($A38,生徒情報入力!$A$9:$AA$158,11))</f>
        <v/>
      </c>
      <c r="T38" s="235"/>
      <c r="U38" s="894" t="str">
        <f>IF($A38="","",VLOOKUP($A38,生徒情報入力!$A$9:$AA$158,12))</f>
        <v/>
      </c>
      <c r="V38" s="895"/>
      <c r="W38" s="895"/>
      <c r="X38" s="223" t="str">
        <f>IF($A38="","",VLOOKUP($A38,生徒情報入力!$A$9:$AA$158,13))</f>
        <v/>
      </c>
      <c r="Y38" s="224" t="str">
        <f>IF($A38="","",VLOOKUP($A38,生徒情報入力!$A$9:$AA$158,14))</f>
        <v/>
      </c>
      <c r="Z38" s="225" t="s">
        <v>6</v>
      </c>
      <c r="AA38" s="224" t="str">
        <f>IF($A38="","",VLOOKUP($A38,生徒情報入力!$A$9:$AA$158,15))</f>
        <v/>
      </c>
      <c r="AB38" s="224" t="s">
        <v>6</v>
      </c>
      <c r="AC38" s="226" t="str">
        <f>IF($A38="","",VLOOKUP($A38,生徒情報入力!$A$9:$AA$158,16))</f>
        <v/>
      </c>
      <c r="AD38" s="896" t="str">
        <f>IF($A38="","",VLOOKUP($A38,生徒情報入力!$A$9:$AA$158,17))</f>
        <v/>
      </c>
      <c r="AE38" s="897"/>
      <c r="AF38" s="227"/>
      <c r="AG38" s="898" t="str">
        <f>IF($A38="","",VLOOKUP($A38,生徒情報入力!$A$9:$AA$158,19))</f>
        <v/>
      </c>
      <c r="AH38" s="898"/>
      <c r="AI38" s="898"/>
      <c r="AJ38" s="898"/>
      <c r="AK38" s="899"/>
      <c r="AL38" s="894" t="str">
        <f>IF($A38="","",VLOOKUP($A38,生徒情報入力!$A$9:$AA$158,20))</f>
        <v/>
      </c>
      <c r="AM38" s="895"/>
      <c r="AN38" s="895"/>
      <c r="AO38" s="895"/>
      <c r="AP38" s="895"/>
      <c r="AQ38" s="874" t="str">
        <f>IF($A38="","",VLOOKUP($A38,生徒情報入力!$A$9:$AA$158,21))</f>
        <v/>
      </c>
      <c r="AR38" s="875"/>
      <c r="AS38" s="876"/>
      <c r="AT38" s="877" t="str">
        <f>IF($A38="","",VLOOKUP($A38,生徒情報入力!$A$9:$AA$158,22))</f>
        <v/>
      </c>
      <c r="AU38" s="878"/>
      <c r="AV38" s="878"/>
      <c r="AW38" s="878"/>
      <c r="AX38" s="878"/>
      <c r="AY38" s="878"/>
      <c r="AZ38" s="878"/>
      <c r="BA38" s="878"/>
      <c r="BB38" s="878"/>
      <c r="BC38" s="878"/>
      <c r="BD38" s="878"/>
      <c r="BE38" s="879"/>
      <c r="BF38" s="880" t="str">
        <f>IF($A38="","",VLOOKUP($A38,生徒情報入力!$A$9:$AA$158,23))</f>
        <v/>
      </c>
      <c r="BG38" s="881"/>
      <c r="BH38" s="228" t="s">
        <v>1872</v>
      </c>
      <c r="BI38" s="882" t="str">
        <f>IF($A38="","",VLOOKUP($A38,生徒情報入力!$A$9:$AA$158,25))</f>
        <v/>
      </c>
      <c r="BJ38" s="882"/>
      <c r="BK38" s="229" t="s">
        <v>1873</v>
      </c>
      <c r="BL38" s="883" t="str">
        <f>IF($A38="","",VLOOKUP($A38,生徒情報入力!$A$9:$AA$158,27))</f>
        <v/>
      </c>
      <c r="BM38" s="884"/>
      <c r="BN38" s="230"/>
      <c r="BT38" s="200">
        <v>25</v>
      </c>
    </row>
    <row r="39" spans="1:72" s="194" customFormat="1" ht="27" customHeight="1">
      <c r="A39" s="890" t="str">
        <f t="shared" si="1"/>
        <v/>
      </c>
      <c r="B39" s="891"/>
      <c r="C39" s="215" t="str">
        <f>IF($A39="","",VLOOKUP($A39,生徒情報入力!$A$9:$AA$158,4))</f>
        <v/>
      </c>
      <c r="D39" s="892" t="str">
        <f>IF($A39="","",VLOOKUP($A39,生徒情報入力!$A$9:$AA$158,5))</f>
        <v/>
      </c>
      <c r="E39" s="892"/>
      <c r="F39" s="892"/>
      <c r="G39" s="892"/>
      <c r="H39" s="892"/>
      <c r="I39" s="892"/>
      <c r="J39" s="893"/>
      <c r="K39" s="234" t="str">
        <f>IF($A39="","",VLOOKUP($A39,生徒情報入力!$A$9:$AA$158,6))</f>
        <v/>
      </c>
      <c r="L39" s="235"/>
      <c r="M39" s="223" t="str">
        <f>IF($A39="","",VLOOKUP($A39,生徒情報入力!$A$9:$AA$158,7))</f>
        <v/>
      </c>
      <c r="N39" s="224" t="str">
        <f>IF($A39="","",VLOOKUP($A39,生徒情報入力!$A$9:$AA$158,8))</f>
        <v/>
      </c>
      <c r="O39" s="224" t="s">
        <v>6</v>
      </c>
      <c r="P39" s="224" t="str">
        <f>IF($A39="","",VLOOKUP($A39,生徒情報入力!$A$9:$AA$158,9))</f>
        <v/>
      </c>
      <c r="Q39" s="224" t="s">
        <v>6</v>
      </c>
      <c r="R39" s="224" t="str">
        <f>IF($A39="","",VLOOKUP($A39,生徒情報入力!$A$9:$AA$158,10))</f>
        <v/>
      </c>
      <c r="S39" s="234" t="str">
        <f>IF($A39="","",VLOOKUP($A39,生徒情報入力!$A$9:$AA$158,11))</f>
        <v/>
      </c>
      <c r="T39" s="235"/>
      <c r="U39" s="894" t="str">
        <f>IF($A39="","",VLOOKUP($A39,生徒情報入力!$A$9:$AA$158,12))</f>
        <v/>
      </c>
      <c r="V39" s="895"/>
      <c r="W39" s="895"/>
      <c r="X39" s="223" t="str">
        <f>IF($A39="","",VLOOKUP($A39,生徒情報入力!$A$9:$AA$158,13))</f>
        <v/>
      </c>
      <c r="Y39" s="224" t="str">
        <f>IF($A39="","",VLOOKUP($A39,生徒情報入力!$A$9:$AA$158,14))</f>
        <v/>
      </c>
      <c r="Z39" s="225" t="s">
        <v>6</v>
      </c>
      <c r="AA39" s="224" t="str">
        <f>IF($A39="","",VLOOKUP($A39,生徒情報入力!$A$9:$AA$158,15))</f>
        <v/>
      </c>
      <c r="AB39" s="224" t="s">
        <v>6</v>
      </c>
      <c r="AC39" s="226" t="str">
        <f>IF($A39="","",VLOOKUP($A39,生徒情報入力!$A$9:$AA$158,16))</f>
        <v/>
      </c>
      <c r="AD39" s="896" t="str">
        <f>IF($A39="","",VLOOKUP($A39,生徒情報入力!$A$9:$AA$158,17))</f>
        <v/>
      </c>
      <c r="AE39" s="897"/>
      <c r="AF39" s="227"/>
      <c r="AG39" s="898" t="str">
        <f>IF($A39="","",VLOOKUP($A39,生徒情報入力!$A$9:$AA$158,19))</f>
        <v/>
      </c>
      <c r="AH39" s="898"/>
      <c r="AI39" s="898"/>
      <c r="AJ39" s="898"/>
      <c r="AK39" s="899"/>
      <c r="AL39" s="894" t="str">
        <f>IF($A39="","",VLOOKUP($A39,生徒情報入力!$A$9:$AA$158,20))</f>
        <v/>
      </c>
      <c r="AM39" s="895"/>
      <c r="AN39" s="895"/>
      <c r="AO39" s="895"/>
      <c r="AP39" s="895"/>
      <c r="AQ39" s="874" t="str">
        <f>IF($A39="","",VLOOKUP($A39,生徒情報入力!$A$9:$AA$158,21))</f>
        <v/>
      </c>
      <c r="AR39" s="875"/>
      <c r="AS39" s="876"/>
      <c r="AT39" s="877" t="str">
        <f>IF($A39="","",VLOOKUP($A39,生徒情報入力!$A$9:$AA$158,22))</f>
        <v/>
      </c>
      <c r="AU39" s="878"/>
      <c r="AV39" s="878"/>
      <c r="AW39" s="878"/>
      <c r="AX39" s="878"/>
      <c r="AY39" s="878"/>
      <c r="AZ39" s="878"/>
      <c r="BA39" s="878"/>
      <c r="BB39" s="878"/>
      <c r="BC39" s="878"/>
      <c r="BD39" s="878"/>
      <c r="BE39" s="879"/>
      <c r="BF39" s="880" t="str">
        <f>IF($A39="","",VLOOKUP($A39,生徒情報入力!$A$9:$AA$158,23))</f>
        <v/>
      </c>
      <c r="BG39" s="881"/>
      <c r="BH39" s="228" t="s">
        <v>1872</v>
      </c>
      <c r="BI39" s="882" t="str">
        <f>IF($A39="","",VLOOKUP($A39,生徒情報入力!$A$9:$AA$158,25))</f>
        <v/>
      </c>
      <c r="BJ39" s="882"/>
      <c r="BK39" s="229" t="s">
        <v>1873</v>
      </c>
      <c r="BL39" s="883" t="str">
        <f>IF($A39="","",VLOOKUP($A39,生徒情報入力!$A$9:$AA$158,27))</f>
        <v/>
      </c>
      <c r="BM39" s="884"/>
      <c r="BN39" s="230"/>
      <c r="BT39" s="200">
        <v>26</v>
      </c>
    </row>
    <row r="40" spans="1:72" s="194" customFormat="1" ht="27" customHeight="1">
      <c r="A40" s="890" t="str">
        <f t="shared" si="1"/>
        <v/>
      </c>
      <c r="B40" s="891"/>
      <c r="C40" s="215" t="str">
        <f>IF($A40="","",VLOOKUP($A40,生徒情報入力!$A$9:$AA$158,4))</f>
        <v/>
      </c>
      <c r="D40" s="892" t="str">
        <f>IF($A40="","",VLOOKUP($A40,生徒情報入力!$A$9:$AA$158,5))</f>
        <v/>
      </c>
      <c r="E40" s="892"/>
      <c r="F40" s="892"/>
      <c r="G40" s="892"/>
      <c r="H40" s="892"/>
      <c r="I40" s="892"/>
      <c r="J40" s="893"/>
      <c r="K40" s="234" t="str">
        <f>IF($A40="","",VLOOKUP($A40,生徒情報入力!$A$9:$AA$158,6))</f>
        <v/>
      </c>
      <c r="L40" s="235"/>
      <c r="M40" s="223" t="str">
        <f>IF($A40="","",VLOOKUP($A40,生徒情報入力!$A$9:$AA$158,7))</f>
        <v/>
      </c>
      <c r="N40" s="224" t="str">
        <f>IF($A40="","",VLOOKUP($A40,生徒情報入力!$A$9:$AA$158,8))</f>
        <v/>
      </c>
      <c r="O40" s="224" t="s">
        <v>6</v>
      </c>
      <c r="P40" s="224" t="str">
        <f>IF($A40="","",VLOOKUP($A40,生徒情報入力!$A$9:$AA$158,9))</f>
        <v/>
      </c>
      <c r="Q40" s="224" t="s">
        <v>6</v>
      </c>
      <c r="R40" s="224" t="str">
        <f>IF($A40="","",VLOOKUP($A40,生徒情報入力!$A$9:$AA$158,10))</f>
        <v/>
      </c>
      <c r="S40" s="234" t="str">
        <f>IF($A40="","",VLOOKUP($A40,生徒情報入力!$A$9:$AA$158,11))</f>
        <v/>
      </c>
      <c r="T40" s="235"/>
      <c r="U40" s="894" t="str">
        <f>IF($A40="","",VLOOKUP($A40,生徒情報入力!$A$9:$AA$158,12))</f>
        <v/>
      </c>
      <c r="V40" s="895"/>
      <c r="W40" s="895"/>
      <c r="X40" s="223" t="str">
        <f>IF($A40="","",VLOOKUP($A40,生徒情報入力!$A$9:$AA$158,13))</f>
        <v/>
      </c>
      <c r="Y40" s="224" t="str">
        <f>IF($A40="","",VLOOKUP($A40,生徒情報入力!$A$9:$AA$158,14))</f>
        <v/>
      </c>
      <c r="Z40" s="225" t="s">
        <v>6</v>
      </c>
      <c r="AA40" s="224" t="str">
        <f>IF($A40="","",VLOOKUP($A40,生徒情報入力!$A$9:$AA$158,15))</f>
        <v/>
      </c>
      <c r="AB40" s="224" t="s">
        <v>6</v>
      </c>
      <c r="AC40" s="226" t="str">
        <f>IF($A40="","",VLOOKUP($A40,生徒情報入力!$A$9:$AA$158,16))</f>
        <v/>
      </c>
      <c r="AD40" s="896" t="str">
        <f>IF($A40="","",VLOOKUP($A40,生徒情報入力!$A$9:$AA$158,17))</f>
        <v/>
      </c>
      <c r="AE40" s="897"/>
      <c r="AF40" s="227"/>
      <c r="AG40" s="898" t="str">
        <f>IF($A40="","",VLOOKUP($A40,生徒情報入力!$A$9:$AA$158,19))</f>
        <v/>
      </c>
      <c r="AH40" s="898"/>
      <c r="AI40" s="898"/>
      <c r="AJ40" s="898"/>
      <c r="AK40" s="899"/>
      <c r="AL40" s="894" t="str">
        <f>IF($A40="","",VLOOKUP($A40,生徒情報入力!$A$9:$AA$158,20))</f>
        <v/>
      </c>
      <c r="AM40" s="895"/>
      <c r="AN40" s="895"/>
      <c r="AO40" s="895"/>
      <c r="AP40" s="895"/>
      <c r="AQ40" s="874" t="str">
        <f>IF($A40="","",VLOOKUP($A40,生徒情報入力!$A$9:$AA$158,21))</f>
        <v/>
      </c>
      <c r="AR40" s="875"/>
      <c r="AS40" s="876"/>
      <c r="AT40" s="877" t="str">
        <f>IF($A40="","",VLOOKUP($A40,生徒情報入力!$A$9:$AA$158,22))</f>
        <v/>
      </c>
      <c r="AU40" s="878"/>
      <c r="AV40" s="878"/>
      <c r="AW40" s="878"/>
      <c r="AX40" s="878"/>
      <c r="AY40" s="878"/>
      <c r="AZ40" s="878"/>
      <c r="BA40" s="878"/>
      <c r="BB40" s="878"/>
      <c r="BC40" s="878"/>
      <c r="BD40" s="878"/>
      <c r="BE40" s="879"/>
      <c r="BF40" s="880" t="str">
        <f>IF($A40="","",VLOOKUP($A40,生徒情報入力!$A$9:$AA$158,23))</f>
        <v/>
      </c>
      <c r="BG40" s="881"/>
      <c r="BH40" s="228" t="s">
        <v>1872</v>
      </c>
      <c r="BI40" s="882" t="str">
        <f>IF($A40="","",VLOOKUP($A40,生徒情報入力!$A$9:$AA$158,25))</f>
        <v/>
      </c>
      <c r="BJ40" s="882"/>
      <c r="BK40" s="229" t="s">
        <v>1873</v>
      </c>
      <c r="BL40" s="883" t="str">
        <f>IF($A40="","",VLOOKUP($A40,生徒情報入力!$A$9:$AA$158,27))</f>
        <v/>
      </c>
      <c r="BM40" s="884"/>
      <c r="BN40" s="230"/>
      <c r="BT40" s="200">
        <v>27</v>
      </c>
    </row>
    <row r="41" spans="1:72" s="194" customFormat="1" ht="27" customHeight="1">
      <c r="A41" s="890" t="str">
        <f t="shared" si="1"/>
        <v/>
      </c>
      <c r="B41" s="891"/>
      <c r="C41" s="215" t="str">
        <f>IF($A41="","",VLOOKUP($A41,生徒情報入力!$A$9:$AA$158,4))</f>
        <v/>
      </c>
      <c r="D41" s="892" t="str">
        <f>IF($A41="","",VLOOKUP($A41,生徒情報入力!$A$9:$AA$158,5))</f>
        <v/>
      </c>
      <c r="E41" s="892"/>
      <c r="F41" s="892"/>
      <c r="G41" s="892"/>
      <c r="H41" s="892"/>
      <c r="I41" s="892"/>
      <c r="J41" s="893"/>
      <c r="K41" s="234" t="str">
        <f>IF($A41="","",VLOOKUP($A41,生徒情報入力!$A$9:$AA$158,6))</f>
        <v/>
      </c>
      <c r="L41" s="235"/>
      <c r="M41" s="223" t="str">
        <f>IF($A41="","",VLOOKUP($A41,生徒情報入力!$A$9:$AA$158,7))</f>
        <v/>
      </c>
      <c r="N41" s="224" t="str">
        <f>IF($A41="","",VLOOKUP($A41,生徒情報入力!$A$9:$AA$158,8))</f>
        <v/>
      </c>
      <c r="O41" s="224" t="s">
        <v>6</v>
      </c>
      <c r="P41" s="224" t="str">
        <f>IF($A41="","",VLOOKUP($A41,生徒情報入力!$A$9:$AA$158,9))</f>
        <v/>
      </c>
      <c r="Q41" s="224" t="s">
        <v>6</v>
      </c>
      <c r="R41" s="224" t="str">
        <f>IF($A41="","",VLOOKUP($A41,生徒情報入力!$A$9:$AA$158,10))</f>
        <v/>
      </c>
      <c r="S41" s="234" t="str">
        <f>IF($A41="","",VLOOKUP($A41,生徒情報入力!$A$9:$AA$158,11))</f>
        <v/>
      </c>
      <c r="T41" s="235"/>
      <c r="U41" s="894" t="str">
        <f>IF($A41="","",VLOOKUP($A41,生徒情報入力!$A$9:$AA$158,12))</f>
        <v/>
      </c>
      <c r="V41" s="895"/>
      <c r="W41" s="895"/>
      <c r="X41" s="223" t="str">
        <f>IF($A41="","",VLOOKUP($A41,生徒情報入力!$A$9:$AA$158,13))</f>
        <v/>
      </c>
      <c r="Y41" s="224" t="str">
        <f>IF($A41="","",VLOOKUP($A41,生徒情報入力!$A$9:$AA$158,14))</f>
        <v/>
      </c>
      <c r="Z41" s="225" t="s">
        <v>6</v>
      </c>
      <c r="AA41" s="224" t="str">
        <f>IF($A41="","",VLOOKUP($A41,生徒情報入力!$A$9:$AA$158,15))</f>
        <v/>
      </c>
      <c r="AB41" s="224" t="s">
        <v>6</v>
      </c>
      <c r="AC41" s="226" t="str">
        <f>IF($A41="","",VLOOKUP($A41,生徒情報入力!$A$9:$AA$158,16))</f>
        <v/>
      </c>
      <c r="AD41" s="896" t="str">
        <f>IF($A41="","",VLOOKUP($A41,生徒情報入力!$A$9:$AA$158,17))</f>
        <v/>
      </c>
      <c r="AE41" s="897"/>
      <c r="AF41" s="227"/>
      <c r="AG41" s="898" t="str">
        <f>IF($A41="","",VLOOKUP($A41,生徒情報入力!$A$9:$AA$158,19))</f>
        <v/>
      </c>
      <c r="AH41" s="898"/>
      <c r="AI41" s="898"/>
      <c r="AJ41" s="898"/>
      <c r="AK41" s="899"/>
      <c r="AL41" s="894" t="str">
        <f>IF($A41="","",VLOOKUP($A41,生徒情報入力!$A$9:$AA$158,20))</f>
        <v/>
      </c>
      <c r="AM41" s="895"/>
      <c r="AN41" s="895"/>
      <c r="AO41" s="895"/>
      <c r="AP41" s="895"/>
      <c r="AQ41" s="874" t="str">
        <f>IF($A41="","",VLOOKUP($A41,生徒情報入力!$A$9:$AA$158,21))</f>
        <v/>
      </c>
      <c r="AR41" s="875"/>
      <c r="AS41" s="876"/>
      <c r="AT41" s="877" t="str">
        <f>IF($A41="","",VLOOKUP($A41,生徒情報入力!$A$9:$AA$158,22))</f>
        <v/>
      </c>
      <c r="AU41" s="878"/>
      <c r="AV41" s="878"/>
      <c r="AW41" s="878"/>
      <c r="AX41" s="878"/>
      <c r="AY41" s="878"/>
      <c r="AZ41" s="878"/>
      <c r="BA41" s="878"/>
      <c r="BB41" s="878"/>
      <c r="BC41" s="878"/>
      <c r="BD41" s="878"/>
      <c r="BE41" s="879"/>
      <c r="BF41" s="880" t="str">
        <f>IF($A41="","",VLOOKUP($A41,生徒情報入力!$A$9:$AA$158,23))</f>
        <v/>
      </c>
      <c r="BG41" s="881"/>
      <c r="BH41" s="228" t="s">
        <v>1872</v>
      </c>
      <c r="BI41" s="882" t="str">
        <f>IF($A41="","",VLOOKUP($A41,生徒情報入力!$A$9:$AA$158,25))</f>
        <v/>
      </c>
      <c r="BJ41" s="882"/>
      <c r="BK41" s="229" t="s">
        <v>1873</v>
      </c>
      <c r="BL41" s="883" t="str">
        <f>IF($A41="","",VLOOKUP($A41,生徒情報入力!$A$9:$AA$158,27))</f>
        <v/>
      </c>
      <c r="BM41" s="884"/>
      <c r="BN41" s="230"/>
      <c r="BT41" s="200">
        <v>28</v>
      </c>
    </row>
    <row r="42" spans="1:72" s="194" customFormat="1" ht="27" customHeight="1">
      <c r="A42" s="890" t="str">
        <f t="shared" si="1"/>
        <v/>
      </c>
      <c r="B42" s="891"/>
      <c r="C42" s="215" t="str">
        <f>IF($A42="","",VLOOKUP($A42,生徒情報入力!$A$9:$AA$158,4))</f>
        <v/>
      </c>
      <c r="D42" s="892" t="str">
        <f>IF($A42="","",VLOOKUP($A42,生徒情報入力!$A$9:$AA$158,5))</f>
        <v/>
      </c>
      <c r="E42" s="892"/>
      <c r="F42" s="892"/>
      <c r="G42" s="892"/>
      <c r="H42" s="892"/>
      <c r="I42" s="892"/>
      <c r="J42" s="893"/>
      <c r="K42" s="234" t="str">
        <f>IF($A42="","",VLOOKUP($A42,生徒情報入力!$A$9:$AA$158,6))</f>
        <v/>
      </c>
      <c r="L42" s="235"/>
      <c r="M42" s="223" t="str">
        <f>IF($A42="","",VLOOKUP($A42,生徒情報入力!$A$9:$AA$158,7))</f>
        <v/>
      </c>
      <c r="N42" s="224" t="str">
        <f>IF($A42="","",VLOOKUP($A42,生徒情報入力!$A$9:$AA$158,8))</f>
        <v/>
      </c>
      <c r="O42" s="224" t="s">
        <v>6</v>
      </c>
      <c r="P42" s="224" t="str">
        <f>IF($A42="","",VLOOKUP($A42,生徒情報入力!$A$9:$AA$158,9))</f>
        <v/>
      </c>
      <c r="Q42" s="224" t="s">
        <v>6</v>
      </c>
      <c r="R42" s="224" t="str">
        <f>IF($A42="","",VLOOKUP($A42,生徒情報入力!$A$9:$AA$158,10))</f>
        <v/>
      </c>
      <c r="S42" s="234" t="str">
        <f>IF($A42="","",VLOOKUP($A42,生徒情報入力!$A$9:$AA$158,11))</f>
        <v/>
      </c>
      <c r="T42" s="235"/>
      <c r="U42" s="894" t="str">
        <f>IF($A42="","",VLOOKUP($A42,生徒情報入力!$A$9:$AA$158,12))</f>
        <v/>
      </c>
      <c r="V42" s="895"/>
      <c r="W42" s="895"/>
      <c r="X42" s="223" t="str">
        <f>IF($A42="","",VLOOKUP($A42,生徒情報入力!$A$9:$AA$158,13))</f>
        <v/>
      </c>
      <c r="Y42" s="224" t="str">
        <f>IF($A42="","",VLOOKUP($A42,生徒情報入力!$A$9:$AA$158,14))</f>
        <v/>
      </c>
      <c r="Z42" s="225" t="s">
        <v>6</v>
      </c>
      <c r="AA42" s="224" t="str">
        <f>IF($A42="","",VLOOKUP($A42,生徒情報入力!$A$9:$AA$158,15))</f>
        <v/>
      </c>
      <c r="AB42" s="224" t="s">
        <v>6</v>
      </c>
      <c r="AC42" s="226" t="str">
        <f>IF($A42="","",VLOOKUP($A42,生徒情報入力!$A$9:$AA$158,16))</f>
        <v/>
      </c>
      <c r="AD42" s="896" t="str">
        <f>IF($A42="","",VLOOKUP($A42,生徒情報入力!$A$9:$AA$158,17))</f>
        <v/>
      </c>
      <c r="AE42" s="897"/>
      <c r="AF42" s="227"/>
      <c r="AG42" s="898" t="str">
        <f>IF($A42="","",VLOOKUP($A42,生徒情報入力!$A$9:$AA$158,19))</f>
        <v/>
      </c>
      <c r="AH42" s="898"/>
      <c r="AI42" s="898"/>
      <c r="AJ42" s="898"/>
      <c r="AK42" s="899"/>
      <c r="AL42" s="894" t="str">
        <f>IF($A42="","",VLOOKUP($A42,生徒情報入力!$A$9:$AA$158,20))</f>
        <v/>
      </c>
      <c r="AM42" s="895"/>
      <c r="AN42" s="895"/>
      <c r="AO42" s="895"/>
      <c r="AP42" s="895"/>
      <c r="AQ42" s="874" t="str">
        <f>IF($A42="","",VLOOKUP($A42,生徒情報入力!$A$9:$AA$158,21))</f>
        <v/>
      </c>
      <c r="AR42" s="875"/>
      <c r="AS42" s="876"/>
      <c r="AT42" s="877" t="str">
        <f>IF($A42="","",VLOOKUP($A42,生徒情報入力!$A$9:$AA$158,22))</f>
        <v/>
      </c>
      <c r="AU42" s="878"/>
      <c r="AV42" s="878"/>
      <c r="AW42" s="878"/>
      <c r="AX42" s="878"/>
      <c r="AY42" s="878"/>
      <c r="AZ42" s="878"/>
      <c r="BA42" s="878"/>
      <c r="BB42" s="878"/>
      <c r="BC42" s="878"/>
      <c r="BD42" s="878"/>
      <c r="BE42" s="879"/>
      <c r="BF42" s="880" t="str">
        <f>IF($A42="","",VLOOKUP($A42,生徒情報入力!$A$9:$AA$158,23))</f>
        <v/>
      </c>
      <c r="BG42" s="881"/>
      <c r="BH42" s="228" t="s">
        <v>1872</v>
      </c>
      <c r="BI42" s="882" t="str">
        <f>IF($A42="","",VLOOKUP($A42,生徒情報入力!$A$9:$AA$158,25))</f>
        <v/>
      </c>
      <c r="BJ42" s="882"/>
      <c r="BK42" s="229" t="s">
        <v>1873</v>
      </c>
      <c r="BL42" s="883" t="str">
        <f>IF($A42="","",VLOOKUP($A42,生徒情報入力!$A$9:$AA$158,27))</f>
        <v/>
      </c>
      <c r="BM42" s="884"/>
      <c r="BN42" s="230"/>
      <c r="BT42" s="200">
        <v>29</v>
      </c>
    </row>
    <row r="43" spans="1:72" s="194" customFormat="1" ht="27" customHeight="1">
      <c r="A43" s="890" t="str">
        <f t="shared" si="1"/>
        <v/>
      </c>
      <c r="B43" s="891"/>
      <c r="C43" s="215" t="str">
        <f>IF($A43="","",VLOOKUP($A43,生徒情報入力!$A$9:$AA$158,4))</f>
        <v/>
      </c>
      <c r="D43" s="892" t="str">
        <f>IF($A43="","",VLOOKUP($A43,生徒情報入力!$A$9:$AA$158,5))</f>
        <v/>
      </c>
      <c r="E43" s="892"/>
      <c r="F43" s="892"/>
      <c r="G43" s="892"/>
      <c r="H43" s="892"/>
      <c r="I43" s="892"/>
      <c r="J43" s="893"/>
      <c r="K43" s="234" t="str">
        <f>IF($A43="","",VLOOKUP($A43,生徒情報入力!$A$9:$AA$158,6))</f>
        <v/>
      </c>
      <c r="L43" s="235"/>
      <c r="M43" s="223" t="str">
        <f>IF($A43="","",VLOOKUP($A43,生徒情報入力!$A$9:$AA$158,7))</f>
        <v/>
      </c>
      <c r="N43" s="224" t="str">
        <f>IF($A43="","",VLOOKUP($A43,生徒情報入力!$A$9:$AA$158,8))</f>
        <v/>
      </c>
      <c r="O43" s="224" t="s">
        <v>6</v>
      </c>
      <c r="P43" s="224" t="str">
        <f>IF($A43="","",VLOOKUP($A43,生徒情報入力!$A$9:$AA$158,9))</f>
        <v/>
      </c>
      <c r="Q43" s="224" t="s">
        <v>6</v>
      </c>
      <c r="R43" s="224" t="str">
        <f>IF($A43="","",VLOOKUP($A43,生徒情報入力!$A$9:$AA$158,10))</f>
        <v/>
      </c>
      <c r="S43" s="234" t="str">
        <f>IF($A43="","",VLOOKUP($A43,生徒情報入力!$A$9:$AA$158,11))</f>
        <v/>
      </c>
      <c r="T43" s="235"/>
      <c r="U43" s="894" t="str">
        <f>IF($A43="","",VLOOKUP($A43,生徒情報入力!$A$9:$AA$158,12))</f>
        <v/>
      </c>
      <c r="V43" s="895"/>
      <c r="W43" s="895"/>
      <c r="X43" s="223" t="str">
        <f>IF($A43="","",VLOOKUP($A43,生徒情報入力!$A$9:$AA$158,13))</f>
        <v/>
      </c>
      <c r="Y43" s="224" t="str">
        <f>IF($A43="","",VLOOKUP($A43,生徒情報入力!$A$9:$AA$158,14))</f>
        <v/>
      </c>
      <c r="Z43" s="225" t="s">
        <v>6</v>
      </c>
      <c r="AA43" s="224" t="str">
        <f>IF($A43="","",VLOOKUP($A43,生徒情報入力!$A$9:$AA$158,15))</f>
        <v/>
      </c>
      <c r="AB43" s="224" t="s">
        <v>6</v>
      </c>
      <c r="AC43" s="226" t="str">
        <f>IF($A43="","",VLOOKUP($A43,生徒情報入力!$A$9:$AA$158,16))</f>
        <v/>
      </c>
      <c r="AD43" s="896" t="str">
        <f>IF($A43="","",VLOOKUP($A43,生徒情報入力!$A$9:$AA$158,17))</f>
        <v/>
      </c>
      <c r="AE43" s="897"/>
      <c r="AF43" s="227"/>
      <c r="AG43" s="898" t="str">
        <f>IF($A43="","",VLOOKUP($A43,生徒情報入力!$A$9:$AA$158,19))</f>
        <v/>
      </c>
      <c r="AH43" s="898"/>
      <c r="AI43" s="898"/>
      <c r="AJ43" s="898"/>
      <c r="AK43" s="899"/>
      <c r="AL43" s="894" t="str">
        <f>IF($A43="","",VLOOKUP($A43,生徒情報入力!$A$9:$AA$158,20))</f>
        <v/>
      </c>
      <c r="AM43" s="895"/>
      <c r="AN43" s="895"/>
      <c r="AO43" s="895"/>
      <c r="AP43" s="895"/>
      <c r="AQ43" s="874" t="str">
        <f>IF($A43="","",VLOOKUP($A43,生徒情報入力!$A$9:$AA$158,21))</f>
        <v/>
      </c>
      <c r="AR43" s="875"/>
      <c r="AS43" s="876"/>
      <c r="AT43" s="877" t="str">
        <f>IF($A43="","",VLOOKUP($A43,生徒情報入力!$A$9:$AA$158,22))</f>
        <v/>
      </c>
      <c r="AU43" s="878"/>
      <c r="AV43" s="878"/>
      <c r="AW43" s="878"/>
      <c r="AX43" s="878"/>
      <c r="AY43" s="878"/>
      <c r="AZ43" s="878"/>
      <c r="BA43" s="878"/>
      <c r="BB43" s="878"/>
      <c r="BC43" s="878"/>
      <c r="BD43" s="878"/>
      <c r="BE43" s="879"/>
      <c r="BF43" s="880" t="str">
        <f>IF($A43="","",VLOOKUP($A43,生徒情報入力!$A$9:$AA$158,23))</f>
        <v/>
      </c>
      <c r="BG43" s="881"/>
      <c r="BH43" s="228" t="s">
        <v>1872</v>
      </c>
      <c r="BI43" s="882" t="str">
        <f>IF($A43="","",VLOOKUP($A43,生徒情報入力!$A$9:$AA$158,25))</f>
        <v/>
      </c>
      <c r="BJ43" s="882"/>
      <c r="BK43" s="229" t="s">
        <v>1873</v>
      </c>
      <c r="BL43" s="883" t="str">
        <f>IF($A43="","",VLOOKUP($A43,生徒情報入力!$A$9:$AA$158,27))</f>
        <v/>
      </c>
      <c r="BM43" s="884"/>
      <c r="BN43" s="230"/>
      <c r="BT43" s="200">
        <v>30</v>
      </c>
    </row>
    <row r="44" spans="1:72" s="194" customFormat="1" ht="15.75" customHeight="1">
      <c r="A44" s="199"/>
      <c r="B44" s="199"/>
      <c r="C44" s="199"/>
      <c r="D44" s="199"/>
      <c r="E44" s="232"/>
      <c r="F44" s="232" t="s">
        <v>2745</v>
      </c>
      <c r="G44" s="232"/>
      <c r="H44" s="232"/>
      <c r="I44" s="232"/>
      <c r="J44" s="232"/>
      <c r="K44" s="232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232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T44" s="200"/>
    </row>
    <row r="45" spans="1:72" s="194" customFormat="1" ht="15.75" customHeight="1">
      <c r="A45" s="199"/>
      <c r="B45" s="199"/>
      <c r="C45" s="199"/>
      <c r="D45" s="199"/>
      <c r="E45" s="232"/>
      <c r="F45" s="232" t="s">
        <v>2746</v>
      </c>
      <c r="G45" s="232"/>
      <c r="H45" s="232"/>
      <c r="I45" s="232"/>
      <c r="J45" s="232"/>
      <c r="K45" s="232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T45" s="200"/>
    </row>
    <row r="46" spans="1:72" s="194" customFormat="1" ht="27" customHeight="1">
      <c r="A46" s="201" t="s">
        <v>1903</v>
      </c>
      <c r="B46" s="201"/>
      <c r="C46" s="201"/>
      <c r="D46" s="939">
        <f>D24</f>
        <v>28</v>
      </c>
      <c r="E46" s="939"/>
      <c r="F46" s="201" t="s">
        <v>2</v>
      </c>
      <c r="G46" s="939">
        <f>G24</f>
        <v>10</v>
      </c>
      <c r="H46" s="939"/>
      <c r="I46" s="201" t="s">
        <v>3</v>
      </c>
      <c r="J46" s="939">
        <f>J24</f>
        <v>8</v>
      </c>
      <c r="K46" s="939"/>
      <c r="L46" s="202"/>
      <c r="M46" s="203" t="s">
        <v>1904</v>
      </c>
      <c r="N46" s="203"/>
      <c r="O46" s="203"/>
      <c r="P46" s="201"/>
      <c r="Q46" s="201"/>
      <c r="R46" s="204" t="s">
        <v>1905</v>
      </c>
      <c r="S46" s="205"/>
      <c r="T46" s="205"/>
      <c r="U46" s="940"/>
      <c r="V46" s="940"/>
      <c r="W46" s="940"/>
      <c r="X46" s="940"/>
      <c r="Y46" s="940"/>
      <c r="Z46" s="199"/>
      <c r="AA46" s="199"/>
      <c r="AB46" s="199"/>
      <c r="AC46" s="199"/>
      <c r="AD46" s="199"/>
      <c r="AE46" s="233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T46" s="200"/>
    </row>
    <row r="47" spans="1:72" s="194" customFormat="1" ht="27" customHeight="1">
      <c r="A47" s="206"/>
      <c r="B47" s="206"/>
      <c r="C47" s="206"/>
      <c r="D47" s="206"/>
      <c r="E47" s="207" t="s">
        <v>1906</v>
      </c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8"/>
      <c r="AE47" s="933" t="s">
        <v>1907</v>
      </c>
      <c r="AF47" s="916"/>
      <c r="AG47" s="916"/>
      <c r="AH47" s="916"/>
      <c r="AI47" s="916"/>
      <c r="AJ47" s="916"/>
      <c r="AK47" s="875" t="str">
        <f>基本情報入力!$B$5</f>
        <v/>
      </c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916"/>
      <c r="AX47" s="916"/>
      <c r="AY47" s="916"/>
      <c r="AZ47" s="916"/>
      <c r="BA47" s="916"/>
      <c r="BB47" s="934"/>
      <c r="BC47" s="935" t="s">
        <v>1908</v>
      </c>
      <c r="BD47" s="936"/>
      <c r="BE47" s="936"/>
      <c r="BF47" s="936"/>
      <c r="BG47" s="937">
        <f>基本情報入力!$B$3</f>
        <v>0</v>
      </c>
      <c r="BH47" s="937"/>
      <c r="BI47" s="937"/>
      <c r="BJ47" s="209" t="s">
        <v>1909</v>
      </c>
      <c r="BK47" s="937">
        <f>基本情報入力!$D$3</f>
        <v>0</v>
      </c>
      <c r="BL47" s="937"/>
      <c r="BM47" s="937"/>
      <c r="BN47" s="938"/>
      <c r="BT47" s="200"/>
    </row>
    <row r="48" spans="1:72" s="194" customFormat="1" ht="27" customHeight="1">
      <c r="A48" s="930" t="s">
        <v>1910</v>
      </c>
      <c r="B48" s="931"/>
      <c r="C48" s="931"/>
      <c r="D48" s="210"/>
      <c r="E48" s="892" t="str">
        <f>基本情報入力!$B$6</f>
        <v/>
      </c>
      <c r="F48" s="892"/>
      <c r="G48" s="892"/>
      <c r="H48" s="892"/>
      <c r="I48" s="892"/>
      <c r="J48" s="892"/>
      <c r="K48" s="892"/>
      <c r="L48" s="892"/>
      <c r="M48" s="892"/>
      <c r="N48" s="892"/>
      <c r="O48" s="892"/>
      <c r="P48" s="892"/>
      <c r="Q48" s="892"/>
      <c r="R48" s="892"/>
      <c r="S48" s="892"/>
      <c r="T48" s="892"/>
      <c r="U48" s="892"/>
      <c r="V48" s="892"/>
      <c r="W48" s="892"/>
      <c r="X48" s="892"/>
      <c r="Y48" s="892"/>
      <c r="Z48" s="892"/>
      <c r="AA48" s="892"/>
      <c r="AB48" s="892"/>
      <c r="AC48" s="892"/>
      <c r="AD48" s="211"/>
      <c r="AE48" s="206"/>
      <c r="AF48" s="206"/>
      <c r="AG48" s="916" t="s">
        <v>1911</v>
      </c>
      <c r="AH48" s="916"/>
      <c r="AI48" s="916"/>
      <c r="AJ48" s="916"/>
      <c r="AK48" s="932">
        <f>基本情報入力!$B$7</f>
        <v>0</v>
      </c>
      <c r="AL48" s="932"/>
      <c r="AM48" s="932"/>
      <c r="AN48" s="932"/>
      <c r="AO48" s="212" t="s">
        <v>1912</v>
      </c>
      <c r="AP48" s="895">
        <f>基本情報入力!$C$7</f>
        <v>0</v>
      </c>
      <c r="AQ48" s="895"/>
      <c r="AR48" s="895"/>
      <c r="AS48" s="213" t="s">
        <v>1913</v>
      </c>
      <c r="AT48" s="917">
        <f>基本情報入力!$D$7</f>
        <v>0</v>
      </c>
      <c r="AU48" s="917"/>
      <c r="AV48" s="917"/>
      <c r="AW48" s="208"/>
      <c r="AX48" s="916" t="s">
        <v>1914</v>
      </c>
      <c r="AY48" s="916"/>
      <c r="AZ48" s="916"/>
      <c r="BA48" s="916"/>
      <c r="BB48" s="916"/>
      <c r="BC48" s="875">
        <f>基本情報入力!$B$12</f>
        <v>0</v>
      </c>
      <c r="BD48" s="875"/>
      <c r="BE48" s="875"/>
      <c r="BF48" s="875"/>
      <c r="BG48" s="875"/>
      <c r="BH48" s="875"/>
      <c r="BI48" s="875"/>
      <c r="BJ48" s="875"/>
      <c r="BK48" s="875"/>
      <c r="BL48" s="875"/>
      <c r="BM48" s="875"/>
      <c r="BN48" s="876"/>
      <c r="BT48" s="200"/>
    </row>
    <row r="49" spans="1:72" s="194" customFormat="1" ht="15.75" customHeight="1">
      <c r="A49" s="918" t="s">
        <v>19</v>
      </c>
      <c r="B49" s="919"/>
      <c r="C49" s="922" t="s">
        <v>20</v>
      </c>
      <c r="D49" s="923"/>
      <c r="E49" s="923"/>
      <c r="F49" s="923"/>
      <c r="G49" s="923"/>
      <c r="H49" s="923"/>
      <c r="I49" s="923"/>
      <c r="J49" s="924"/>
      <c r="K49" s="922" t="s">
        <v>1879</v>
      </c>
      <c r="L49" s="924"/>
      <c r="M49" s="922" t="s">
        <v>1880</v>
      </c>
      <c r="N49" s="923"/>
      <c r="O49" s="923"/>
      <c r="P49" s="923"/>
      <c r="Q49" s="923"/>
      <c r="R49" s="923"/>
      <c r="S49" s="922" t="s">
        <v>21</v>
      </c>
      <c r="T49" s="924"/>
      <c r="U49" s="926" t="s">
        <v>1915</v>
      </c>
      <c r="V49" s="927"/>
      <c r="W49" s="928"/>
      <c r="X49" s="926" t="s">
        <v>1916</v>
      </c>
      <c r="Y49" s="927"/>
      <c r="Z49" s="927"/>
      <c r="AA49" s="927"/>
      <c r="AB49" s="927"/>
      <c r="AC49" s="927"/>
      <c r="AD49" s="929" t="s">
        <v>1917</v>
      </c>
      <c r="AE49" s="929"/>
      <c r="AF49" s="929"/>
      <c r="AG49" s="929"/>
      <c r="AH49" s="929"/>
      <c r="AI49" s="929"/>
      <c r="AJ49" s="929"/>
      <c r="AK49" s="929"/>
      <c r="AL49" s="900" t="s">
        <v>1918</v>
      </c>
      <c r="AM49" s="901"/>
      <c r="AN49" s="901"/>
      <c r="AO49" s="901"/>
      <c r="AP49" s="901"/>
      <c r="AQ49" s="900" t="s">
        <v>1919</v>
      </c>
      <c r="AR49" s="901"/>
      <c r="AS49" s="902"/>
      <c r="AT49" s="900" t="s">
        <v>1920</v>
      </c>
      <c r="AU49" s="901"/>
      <c r="AV49" s="901"/>
      <c r="AW49" s="901"/>
      <c r="AX49" s="901"/>
      <c r="AY49" s="901"/>
      <c r="AZ49" s="901"/>
      <c r="BA49" s="901"/>
      <c r="BB49" s="901"/>
      <c r="BC49" s="901"/>
      <c r="BD49" s="901"/>
      <c r="BE49" s="902"/>
      <c r="BF49" s="900" t="s">
        <v>1921</v>
      </c>
      <c r="BG49" s="901"/>
      <c r="BH49" s="901"/>
      <c r="BI49" s="901"/>
      <c r="BJ49" s="901"/>
      <c r="BK49" s="901"/>
      <c r="BL49" s="901"/>
      <c r="BM49" s="901"/>
      <c r="BN49" s="902"/>
      <c r="BT49" s="200"/>
    </row>
    <row r="50" spans="1:72" s="194" customFormat="1" ht="15.75" customHeight="1">
      <c r="A50" s="920"/>
      <c r="B50" s="921"/>
      <c r="C50" s="925"/>
      <c r="D50" s="912"/>
      <c r="E50" s="912"/>
      <c r="F50" s="912"/>
      <c r="G50" s="912"/>
      <c r="H50" s="912"/>
      <c r="I50" s="912"/>
      <c r="J50" s="911"/>
      <c r="K50" s="925"/>
      <c r="L50" s="911"/>
      <c r="M50" s="925"/>
      <c r="N50" s="912"/>
      <c r="O50" s="912"/>
      <c r="P50" s="912"/>
      <c r="Q50" s="912"/>
      <c r="R50" s="912"/>
      <c r="S50" s="925"/>
      <c r="T50" s="911"/>
      <c r="U50" s="909" t="s">
        <v>1922</v>
      </c>
      <c r="V50" s="910"/>
      <c r="W50" s="911"/>
      <c r="X50" s="909" t="s">
        <v>1923</v>
      </c>
      <c r="Y50" s="912"/>
      <c r="Z50" s="912"/>
      <c r="AA50" s="912"/>
      <c r="AB50" s="912"/>
      <c r="AC50" s="911"/>
      <c r="AD50" s="913" t="s">
        <v>1924</v>
      </c>
      <c r="AE50" s="914"/>
      <c r="AF50" s="914"/>
      <c r="AG50" s="914"/>
      <c r="AH50" s="914"/>
      <c r="AI50" s="914"/>
      <c r="AJ50" s="914"/>
      <c r="AK50" s="915"/>
      <c r="AL50" s="903"/>
      <c r="AM50" s="904"/>
      <c r="AN50" s="904"/>
      <c r="AO50" s="904"/>
      <c r="AP50" s="904"/>
      <c r="AQ50" s="903"/>
      <c r="AR50" s="904"/>
      <c r="AS50" s="905"/>
      <c r="AT50" s="903"/>
      <c r="AU50" s="904"/>
      <c r="AV50" s="904"/>
      <c r="AW50" s="904"/>
      <c r="AX50" s="904"/>
      <c r="AY50" s="904"/>
      <c r="AZ50" s="904"/>
      <c r="BA50" s="904"/>
      <c r="BB50" s="904"/>
      <c r="BC50" s="904"/>
      <c r="BD50" s="904"/>
      <c r="BE50" s="905"/>
      <c r="BF50" s="906"/>
      <c r="BG50" s="907"/>
      <c r="BH50" s="907"/>
      <c r="BI50" s="907"/>
      <c r="BJ50" s="907"/>
      <c r="BK50" s="907"/>
      <c r="BL50" s="907"/>
      <c r="BM50" s="907"/>
      <c r="BN50" s="908"/>
      <c r="BT50" s="200"/>
    </row>
    <row r="51" spans="1:72" s="194" customFormat="1" ht="27" customHeight="1">
      <c r="A51" s="890" t="str">
        <f>IF(AF$1+BT43&lt;=AK$1,AF$1+BT43,"")</f>
        <v/>
      </c>
      <c r="B51" s="891"/>
      <c r="C51" s="215" t="str">
        <f>IF($A51="","",VLOOKUP($A51,生徒情報入力!$A$9:$AA$158,4))</f>
        <v/>
      </c>
      <c r="D51" s="892" t="str">
        <f>IF($A51="","",VLOOKUP($A51,生徒情報入力!$A$9:$AA$158,5))</f>
        <v/>
      </c>
      <c r="E51" s="892"/>
      <c r="F51" s="892"/>
      <c r="G51" s="892"/>
      <c r="H51" s="892"/>
      <c r="I51" s="892"/>
      <c r="J51" s="893"/>
      <c r="K51" s="234" t="str">
        <f>IF($A51="","",VLOOKUP($A51,生徒情報入力!$A$9:$AA$158,6))</f>
        <v/>
      </c>
      <c r="L51" s="235"/>
      <c r="M51" s="223" t="str">
        <f>IF($A51="","",VLOOKUP($A51,生徒情報入力!$A$9:$AA$158,7))</f>
        <v/>
      </c>
      <c r="N51" s="224" t="str">
        <f>IF($A51="","",VLOOKUP($A51,生徒情報入力!$A$9:$AA$158,8))</f>
        <v/>
      </c>
      <c r="O51" s="224" t="s">
        <v>6</v>
      </c>
      <c r="P51" s="224" t="str">
        <f>IF($A51="","",VLOOKUP($A51,生徒情報入力!$A$9:$AA$158,9))</f>
        <v/>
      </c>
      <c r="Q51" s="224" t="s">
        <v>6</v>
      </c>
      <c r="R51" s="224" t="str">
        <f>IF($A51="","",VLOOKUP($A51,生徒情報入力!$A$9:$AA$158,10))</f>
        <v/>
      </c>
      <c r="S51" s="894" t="str">
        <f>IF($A51="","",VLOOKUP($A51,生徒情報入力!$A$9:$AA$158,11))</f>
        <v/>
      </c>
      <c r="T51" s="941"/>
      <c r="U51" s="234" t="str">
        <f>IF($A51="","",VLOOKUP($A51,生徒情報入力!$A$9:$AA$158,12))</f>
        <v/>
      </c>
      <c r="V51" s="236"/>
      <c r="W51" s="235"/>
      <c r="X51" s="223" t="str">
        <f>IF($A51="","",VLOOKUP($A51,生徒情報入力!$A$9:$AA$158,13))</f>
        <v/>
      </c>
      <c r="Y51" s="224" t="str">
        <f>IF($A51="","",VLOOKUP($A51,生徒情報入力!$A$9:$AA$158,14))</f>
        <v/>
      </c>
      <c r="Z51" s="225" t="s">
        <v>6</v>
      </c>
      <c r="AA51" s="224" t="str">
        <f>IF($A51="","",VLOOKUP($A51,生徒情報入力!$A$9:$AA$158,15))</f>
        <v/>
      </c>
      <c r="AB51" s="224" t="s">
        <v>6</v>
      </c>
      <c r="AC51" s="226" t="str">
        <f>IF($A51="","",VLOOKUP($A51,生徒情報入力!$A$9:$AA$158,16))</f>
        <v/>
      </c>
      <c r="AD51" s="896" t="str">
        <f>IF($A51="","",VLOOKUP($A51,生徒情報入力!$A$9:$AA$158,17))</f>
        <v/>
      </c>
      <c r="AE51" s="897"/>
      <c r="AF51" s="227"/>
      <c r="AG51" s="898" t="str">
        <f>IF($A51="","",VLOOKUP($A51,生徒情報入力!$A$9:$AA$158,19))</f>
        <v/>
      </c>
      <c r="AH51" s="898"/>
      <c r="AI51" s="898"/>
      <c r="AJ51" s="898"/>
      <c r="AK51" s="899"/>
      <c r="AL51" s="894" t="str">
        <f>IF($A51="","",VLOOKUP($A51,生徒情報入力!$A$9:$AA$158,20))</f>
        <v/>
      </c>
      <c r="AM51" s="895"/>
      <c r="AN51" s="895"/>
      <c r="AO51" s="895"/>
      <c r="AP51" s="895"/>
      <c r="AQ51" s="874" t="str">
        <f>IF($A51="","",VLOOKUP($A51,生徒情報入力!$A$9:$AA$158,21))</f>
        <v/>
      </c>
      <c r="AR51" s="875"/>
      <c r="AS51" s="876"/>
      <c r="AT51" s="877" t="str">
        <f>IF($A51="","",VLOOKUP($A51,生徒情報入力!$A$9:$AA$158,22))</f>
        <v/>
      </c>
      <c r="AU51" s="878"/>
      <c r="AV51" s="878"/>
      <c r="AW51" s="878"/>
      <c r="AX51" s="878"/>
      <c r="AY51" s="878"/>
      <c r="AZ51" s="878"/>
      <c r="BA51" s="878"/>
      <c r="BB51" s="878"/>
      <c r="BC51" s="878"/>
      <c r="BD51" s="878"/>
      <c r="BE51" s="879"/>
      <c r="BF51" s="880" t="str">
        <f>IF($A51="","",VLOOKUP($A51,生徒情報入力!$A$9:$AA$158,23))</f>
        <v/>
      </c>
      <c r="BG51" s="881"/>
      <c r="BH51" s="228" t="s">
        <v>1872</v>
      </c>
      <c r="BI51" s="882" t="str">
        <f>IF($A51="","",VLOOKUP($A51,生徒情報入力!$A$9:$AA$158,25))</f>
        <v/>
      </c>
      <c r="BJ51" s="882"/>
      <c r="BK51" s="229" t="s">
        <v>1873</v>
      </c>
      <c r="BL51" s="883" t="str">
        <f>IF($A51="","",VLOOKUP($A51,生徒情報入力!$A$9:$AA$158,27))</f>
        <v/>
      </c>
      <c r="BM51" s="884"/>
      <c r="BN51" s="230"/>
      <c r="BT51" s="200">
        <v>31</v>
      </c>
    </row>
    <row r="52" spans="1:72" s="194" customFormat="1" ht="27" customHeight="1">
      <c r="A52" s="890" t="str">
        <f t="shared" ref="A52:A65" si="2">IF(AF$1+BT51&lt;=AK$1,AF$1+BT51,"")</f>
        <v/>
      </c>
      <c r="B52" s="891"/>
      <c r="C52" s="215" t="str">
        <f>IF($A52="","",VLOOKUP($A52,生徒情報入力!$A$9:$AA$158,4))</f>
        <v/>
      </c>
      <c r="D52" s="892" t="str">
        <f>IF($A52="","",VLOOKUP($A52,生徒情報入力!$A$9:$AA$158,5))</f>
        <v/>
      </c>
      <c r="E52" s="892"/>
      <c r="F52" s="892"/>
      <c r="G52" s="892"/>
      <c r="H52" s="892"/>
      <c r="I52" s="892"/>
      <c r="J52" s="893"/>
      <c r="K52" s="234" t="str">
        <f>IF($A52="","",VLOOKUP($A52,生徒情報入力!$A$9:$AA$158,6))</f>
        <v/>
      </c>
      <c r="L52" s="235"/>
      <c r="M52" s="223" t="str">
        <f>IF($A52="","",VLOOKUP($A52,生徒情報入力!$A$9:$AA$158,7))</f>
        <v/>
      </c>
      <c r="N52" s="224" t="str">
        <f>IF($A52="","",VLOOKUP($A52,生徒情報入力!$A$9:$AA$158,8))</f>
        <v/>
      </c>
      <c r="O52" s="224" t="s">
        <v>6</v>
      </c>
      <c r="P52" s="224" t="str">
        <f>IF($A52="","",VLOOKUP($A52,生徒情報入力!$A$9:$AA$158,9))</f>
        <v/>
      </c>
      <c r="Q52" s="224" t="s">
        <v>6</v>
      </c>
      <c r="R52" s="224" t="str">
        <f>IF($A52="","",VLOOKUP($A52,生徒情報入力!$A$9:$AA$158,10))</f>
        <v/>
      </c>
      <c r="S52" s="894" t="str">
        <f>IF($A52="","",VLOOKUP($A52,生徒情報入力!$A$9:$AA$158,11))</f>
        <v/>
      </c>
      <c r="T52" s="941"/>
      <c r="U52" s="234" t="str">
        <f>IF($A52="","",VLOOKUP($A52,生徒情報入力!$A$9:$AA$158,12))</f>
        <v/>
      </c>
      <c r="V52" s="236"/>
      <c r="W52" s="235"/>
      <c r="X52" s="223" t="str">
        <f>IF($A52="","",VLOOKUP($A52,生徒情報入力!$A$9:$AA$158,13))</f>
        <v/>
      </c>
      <c r="Y52" s="224" t="str">
        <f>IF($A52="","",VLOOKUP($A52,生徒情報入力!$A$9:$AA$158,14))</f>
        <v/>
      </c>
      <c r="Z52" s="225" t="s">
        <v>6</v>
      </c>
      <c r="AA52" s="224" t="str">
        <f>IF($A52="","",VLOOKUP($A52,生徒情報入力!$A$9:$AA$158,15))</f>
        <v/>
      </c>
      <c r="AB52" s="224" t="s">
        <v>6</v>
      </c>
      <c r="AC52" s="226" t="str">
        <f>IF($A52="","",VLOOKUP($A52,生徒情報入力!$A$9:$AA$158,16))</f>
        <v/>
      </c>
      <c r="AD52" s="896" t="str">
        <f>IF($A52="","",VLOOKUP($A52,生徒情報入力!$A$9:$AA$158,17))</f>
        <v/>
      </c>
      <c r="AE52" s="897"/>
      <c r="AF52" s="227"/>
      <c r="AG52" s="898" t="str">
        <f>IF($A52="","",VLOOKUP($A52,生徒情報入力!$A$9:$AA$158,19))</f>
        <v/>
      </c>
      <c r="AH52" s="898"/>
      <c r="AI52" s="898"/>
      <c r="AJ52" s="898"/>
      <c r="AK52" s="899"/>
      <c r="AL52" s="894" t="str">
        <f>IF($A52="","",VLOOKUP($A52,生徒情報入力!$A$9:$AA$158,20))</f>
        <v/>
      </c>
      <c r="AM52" s="895"/>
      <c r="AN52" s="895"/>
      <c r="AO52" s="895"/>
      <c r="AP52" s="895"/>
      <c r="AQ52" s="874" t="str">
        <f>IF($A52="","",VLOOKUP($A52,生徒情報入力!$A$9:$AA$158,21))</f>
        <v/>
      </c>
      <c r="AR52" s="875"/>
      <c r="AS52" s="876"/>
      <c r="AT52" s="877" t="str">
        <f>IF($A52="","",VLOOKUP($A52,生徒情報入力!$A$9:$AA$158,22))</f>
        <v/>
      </c>
      <c r="AU52" s="878"/>
      <c r="AV52" s="878"/>
      <c r="AW52" s="878"/>
      <c r="AX52" s="878"/>
      <c r="AY52" s="878"/>
      <c r="AZ52" s="878"/>
      <c r="BA52" s="878"/>
      <c r="BB52" s="878"/>
      <c r="BC52" s="878"/>
      <c r="BD52" s="878"/>
      <c r="BE52" s="879"/>
      <c r="BF52" s="880" t="str">
        <f>IF($A52="","",VLOOKUP($A52,生徒情報入力!$A$9:$AA$158,23))</f>
        <v/>
      </c>
      <c r="BG52" s="881"/>
      <c r="BH52" s="228" t="s">
        <v>1872</v>
      </c>
      <c r="BI52" s="882" t="str">
        <f>IF($A52="","",VLOOKUP($A52,生徒情報入力!$A$9:$AA$158,25))</f>
        <v/>
      </c>
      <c r="BJ52" s="882"/>
      <c r="BK52" s="229" t="s">
        <v>1873</v>
      </c>
      <c r="BL52" s="883" t="str">
        <f>IF($A52="","",VLOOKUP($A52,生徒情報入力!$A$9:$AA$158,27))</f>
        <v/>
      </c>
      <c r="BM52" s="884"/>
      <c r="BN52" s="230"/>
      <c r="BT52" s="200">
        <v>32</v>
      </c>
    </row>
    <row r="53" spans="1:72" s="194" customFormat="1" ht="27" customHeight="1">
      <c r="A53" s="890" t="str">
        <f t="shared" si="2"/>
        <v/>
      </c>
      <c r="B53" s="891"/>
      <c r="C53" s="215" t="str">
        <f>IF($A53="","",VLOOKUP($A53,生徒情報入力!$A$9:$AA$158,4))</f>
        <v/>
      </c>
      <c r="D53" s="892" t="str">
        <f>IF($A53="","",VLOOKUP($A53,生徒情報入力!$A$9:$AA$158,5))</f>
        <v/>
      </c>
      <c r="E53" s="892"/>
      <c r="F53" s="892"/>
      <c r="G53" s="892"/>
      <c r="H53" s="892"/>
      <c r="I53" s="892"/>
      <c r="J53" s="893"/>
      <c r="K53" s="234" t="str">
        <f>IF($A53="","",VLOOKUP($A53,生徒情報入力!$A$9:$AA$158,6))</f>
        <v/>
      </c>
      <c r="L53" s="235"/>
      <c r="M53" s="223" t="str">
        <f>IF($A53="","",VLOOKUP($A53,生徒情報入力!$A$9:$AA$158,7))</f>
        <v/>
      </c>
      <c r="N53" s="224" t="str">
        <f>IF($A53="","",VLOOKUP($A53,生徒情報入力!$A$9:$AA$158,8))</f>
        <v/>
      </c>
      <c r="O53" s="224" t="s">
        <v>6</v>
      </c>
      <c r="P53" s="224" t="str">
        <f>IF($A53="","",VLOOKUP($A53,生徒情報入力!$A$9:$AA$158,9))</f>
        <v/>
      </c>
      <c r="Q53" s="224" t="s">
        <v>6</v>
      </c>
      <c r="R53" s="224" t="str">
        <f>IF($A53="","",VLOOKUP($A53,生徒情報入力!$A$9:$AA$158,10))</f>
        <v/>
      </c>
      <c r="S53" s="894" t="str">
        <f>IF($A53="","",VLOOKUP($A53,生徒情報入力!$A$9:$AA$158,11))</f>
        <v/>
      </c>
      <c r="T53" s="941"/>
      <c r="U53" s="234" t="str">
        <f>IF($A53="","",VLOOKUP($A53,生徒情報入力!$A$9:$AA$158,12))</f>
        <v/>
      </c>
      <c r="V53" s="236"/>
      <c r="W53" s="235"/>
      <c r="X53" s="223" t="str">
        <f>IF($A53="","",VLOOKUP($A53,生徒情報入力!$A$9:$AA$158,13))</f>
        <v/>
      </c>
      <c r="Y53" s="224" t="str">
        <f>IF($A53="","",VLOOKUP($A53,生徒情報入力!$A$9:$AA$158,14))</f>
        <v/>
      </c>
      <c r="Z53" s="225" t="s">
        <v>6</v>
      </c>
      <c r="AA53" s="224" t="str">
        <f>IF($A53="","",VLOOKUP($A53,生徒情報入力!$A$9:$AA$158,15))</f>
        <v/>
      </c>
      <c r="AB53" s="224" t="s">
        <v>6</v>
      </c>
      <c r="AC53" s="226" t="str">
        <f>IF($A53="","",VLOOKUP($A53,生徒情報入力!$A$9:$AA$158,16))</f>
        <v/>
      </c>
      <c r="AD53" s="896" t="str">
        <f>IF($A53="","",VLOOKUP($A53,生徒情報入力!$A$9:$AA$158,17))</f>
        <v/>
      </c>
      <c r="AE53" s="897"/>
      <c r="AF53" s="227"/>
      <c r="AG53" s="898" t="str">
        <f>IF($A53="","",VLOOKUP($A53,生徒情報入力!$A$9:$AA$158,19))</f>
        <v/>
      </c>
      <c r="AH53" s="898"/>
      <c r="AI53" s="898"/>
      <c r="AJ53" s="898"/>
      <c r="AK53" s="899"/>
      <c r="AL53" s="894" t="str">
        <f>IF($A53="","",VLOOKUP($A53,生徒情報入力!$A$9:$AA$158,20))</f>
        <v/>
      </c>
      <c r="AM53" s="895"/>
      <c r="AN53" s="895"/>
      <c r="AO53" s="895"/>
      <c r="AP53" s="895"/>
      <c r="AQ53" s="874" t="str">
        <f>IF($A53="","",VLOOKUP($A53,生徒情報入力!$A$9:$AA$158,21))</f>
        <v/>
      </c>
      <c r="AR53" s="875"/>
      <c r="AS53" s="876"/>
      <c r="AT53" s="877" t="str">
        <f>IF($A53="","",VLOOKUP($A53,生徒情報入力!$A$9:$AA$158,22))</f>
        <v/>
      </c>
      <c r="AU53" s="878"/>
      <c r="AV53" s="878"/>
      <c r="AW53" s="878"/>
      <c r="AX53" s="878"/>
      <c r="AY53" s="878"/>
      <c r="AZ53" s="878"/>
      <c r="BA53" s="878"/>
      <c r="BB53" s="878"/>
      <c r="BC53" s="878"/>
      <c r="BD53" s="878"/>
      <c r="BE53" s="879"/>
      <c r="BF53" s="880" t="str">
        <f>IF($A53="","",VLOOKUP($A53,生徒情報入力!$A$9:$AA$158,23))</f>
        <v/>
      </c>
      <c r="BG53" s="881"/>
      <c r="BH53" s="228" t="s">
        <v>1872</v>
      </c>
      <c r="BI53" s="882" t="str">
        <f>IF($A53="","",VLOOKUP($A53,生徒情報入力!$A$9:$AA$158,25))</f>
        <v/>
      </c>
      <c r="BJ53" s="882"/>
      <c r="BK53" s="229" t="s">
        <v>1873</v>
      </c>
      <c r="BL53" s="883" t="str">
        <f>IF($A53="","",VLOOKUP($A53,生徒情報入力!$A$9:$AA$158,27))</f>
        <v/>
      </c>
      <c r="BM53" s="884"/>
      <c r="BN53" s="230"/>
      <c r="BT53" s="200">
        <v>33</v>
      </c>
    </row>
    <row r="54" spans="1:72" s="194" customFormat="1" ht="27" customHeight="1">
      <c r="A54" s="890" t="str">
        <f t="shared" si="2"/>
        <v/>
      </c>
      <c r="B54" s="891"/>
      <c r="C54" s="215" t="str">
        <f>IF($A54="","",VLOOKUP($A54,生徒情報入力!$A$9:$AA$158,4))</f>
        <v/>
      </c>
      <c r="D54" s="892" t="str">
        <f>IF($A54="","",VLOOKUP($A54,生徒情報入力!$A$9:$AA$158,5))</f>
        <v/>
      </c>
      <c r="E54" s="892"/>
      <c r="F54" s="892"/>
      <c r="G54" s="892"/>
      <c r="H54" s="892"/>
      <c r="I54" s="892"/>
      <c r="J54" s="893"/>
      <c r="K54" s="234" t="str">
        <f>IF($A54="","",VLOOKUP($A54,生徒情報入力!$A$9:$AA$158,6))</f>
        <v/>
      </c>
      <c r="L54" s="235"/>
      <c r="M54" s="223" t="str">
        <f>IF($A54="","",VLOOKUP($A54,生徒情報入力!$A$9:$AA$158,7))</f>
        <v/>
      </c>
      <c r="N54" s="224" t="str">
        <f>IF($A54="","",VLOOKUP($A54,生徒情報入力!$A$9:$AA$158,8))</f>
        <v/>
      </c>
      <c r="O54" s="224" t="s">
        <v>6</v>
      </c>
      <c r="P54" s="224" t="str">
        <f>IF($A54="","",VLOOKUP($A54,生徒情報入力!$A$9:$AA$158,9))</f>
        <v/>
      </c>
      <c r="Q54" s="224" t="s">
        <v>6</v>
      </c>
      <c r="R54" s="224" t="str">
        <f>IF($A54="","",VLOOKUP($A54,生徒情報入力!$A$9:$AA$158,10))</f>
        <v/>
      </c>
      <c r="S54" s="894" t="str">
        <f>IF($A54="","",VLOOKUP($A54,生徒情報入力!$A$9:$AA$158,11))</f>
        <v/>
      </c>
      <c r="T54" s="941"/>
      <c r="U54" s="234" t="str">
        <f>IF($A54="","",VLOOKUP($A54,生徒情報入力!$A$9:$AA$158,12))</f>
        <v/>
      </c>
      <c r="V54" s="236"/>
      <c r="W54" s="235"/>
      <c r="X54" s="223" t="str">
        <f>IF($A54="","",VLOOKUP($A54,生徒情報入力!$A$9:$AA$158,13))</f>
        <v/>
      </c>
      <c r="Y54" s="224" t="str">
        <f>IF($A54="","",VLOOKUP($A54,生徒情報入力!$A$9:$AA$158,14))</f>
        <v/>
      </c>
      <c r="Z54" s="225" t="s">
        <v>6</v>
      </c>
      <c r="AA54" s="224" t="str">
        <f>IF($A54="","",VLOOKUP($A54,生徒情報入力!$A$9:$AA$158,15))</f>
        <v/>
      </c>
      <c r="AB54" s="224" t="s">
        <v>6</v>
      </c>
      <c r="AC54" s="226" t="str">
        <f>IF($A54="","",VLOOKUP($A54,生徒情報入力!$A$9:$AA$158,16))</f>
        <v/>
      </c>
      <c r="AD54" s="896" t="str">
        <f>IF($A54="","",VLOOKUP($A54,生徒情報入力!$A$9:$AA$158,17))</f>
        <v/>
      </c>
      <c r="AE54" s="897"/>
      <c r="AF54" s="227"/>
      <c r="AG54" s="898" t="str">
        <f>IF($A54="","",VLOOKUP($A54,生徒情報入力!$A$9:$AA$158,19))</f>
        <v/>
      </c>
      <c r="AH54" s="898"/>
      <c r="AI54" s="898"/>
      <c r="AJ54" s="898"/>
      <c r="AK54" s="899"/>
      <c r="AL54" s="894" t="str">
        <f>IF($A54="","",VLOOKUP($A54,生徒情報入力!$A$9:$AA$158,20))</f>
        <v/>
      </c>
      <c r="AM54" s="895"/>
      <c r="AN54" s="895"/>
      <c r="AO54" s="895"/>
      <c r="AP54" s="895"/>
      <c r="AQ54" s="874" t="str">
        <f>IF($A54="","",VLOOKUP($A54,生徒情報入力!$A$9:$AA$158,21))</f>
        <v/>
      </c>
      <c r="AR54" s="875"/>
      <c r="AS54" s="876"/>
      <c r="AT54" s="877" t="str">
        <f>IF($A54="","",VLOOKUP($A54,生徒情報入力!$A$9:$AA$158,22))</f>
        <v/>
      </c>
      <c r="AU54" s="878"/>
      <c r="AV54" s="878"/>
      <c r="AW54" s="878"/>
      <c r="AX54" s="878"/>
      <c r="AY54" s="878"/>
      <c r="AZ54" s="878"/>
      <c r="BA54" s="878"/>
      <c r="BB54" s="878"/>
      <c r="BC54" s="878"/>
      <c r="BD54" s="878"/>
      <c r="BE54" s="879"/>
      <c r="BF54" s="880" t="str">
        <f>IF($A54="","",VLOOKUP($A54,生徒情報入力!$A$9:$AA$158,23))</f>
        <v/>
      </c>
      <c r="BG54" s="881"/>
      <c r="BH54" s="228" t="s">
        <v>1872</v>
      </c>
      <c r="BI54" s="882" t="str">
        <f>IF($A54="","",VLOOKUP($A54,生徒情報入力!$A$9:$AA$158,25))</f>
        <v/>
      </c>
      <c r="BJ54" s="882"/>
      <c r="BK54" s="229" t="s">
        <v>1873</v>
      </c>
      <c r="BL54" s="883" t="str">
        <f>IF($A54="","",VLOOKUP($A54,生徒情報入力!$A$9:$AA$158,27))</f>
        <v/>
      </c>
      <c r="BM54" s="884"/>
      <c r="BN54" s="230"/>
      <c r="BT54" s="200">
        <v>34</v>
      </c>
    </row>
    <row r="55" spans="1:72" s="194" customFormat="1" ht="27" customHeight="1">
      <c r="A55" s="890" t="str">
        <f t="shared" si="2"/>
        <v/>
      </c>
      <c r="B55" s="891"/>
      <c r="C55" s="215" t="str">
        <f>IF($A55="","",VLOOKUP($A55,生徒情報入力!$A$9:$AA$158,4))</f>
        <v/>
      </c>
      <c r="D55" s="892" t="str">
        <f>IF($A55="","",VLOOKUP($A55,生徒情報入力!$A$9:$AA$158,5))</f>
        <v/>
      </c>
      <c r="E55" s="892"/>
      <c r="F55" s="892"/>
      <c r="G55" s="892"/>
      <c r="H55" s="892"/>
      <c r="I55" s="892"/>
      <c r="J55" s="893"/>
      <c r="K55" s="234" t="str">
        <f>IF($A55="","",VLOOKUP($A55,生徒情報入力!$A$9:$AA$158,6))</f>
        <v/>
      </c>
      <c r="L55" s="235"/>
      <c r="M55" s="223" t="str">
        <f>IF($A55="","",VLOOKUP($A55,生徒情報入力!$A$9:$AA$158,7))</f>
        <v/>
      </c>
      <c r="N55" s="224" t="str">
        <f>IF($A55="","",VLOOKUP($A55,生徒情報入力!$A$9:$AA$158,8))</f>
        <v/>
      </c>
      <c r="O55" s="224" t="s">
        <v>6</v>
      </c>
      <c r="P55" s="224" t="str">
        <f>IF($A55="","",VLOOKUP($A55,生徒情報入力!$A$9:$AA$158,9))</f>
        <v/>
      </c>
      <c r="Q55" s="224" t="s">
        <v>6</v>
      </c>
      <c r="R55" s="224" t="str">
        <f>IF($A55="","",VLOOKUP($A55,生徒情報入力!$A$9:$AA$158,10))</f>
        <v/>
      </c>
      <c r="S55" s="894" t="str">
        <f>IF($A55="","",VLOOKUP($A55,生徒情報入力!$A$9:$AA$158,11))</f>
        <v/>
      </c>
      <c r="T55" s="941"/>
      <c r="U55" s="234" t="str">
        <f>IF($A55="","",VLOOKUP($A55,生徒情報入力!$A$9:$AA$158,12))</f>
        <v/>
      </c>
      <c r="V55" s="236"/>
      <c r="W55" s="235"/>
      <c r="X55" s="223" t="str">
        <f>IF($A55="","",VLOOKUP($A55,生徒情報入力!$A$9:$AA$158,13))</f>
        <v/>
      </c>
      <c r="Y55" s="224" t="str">
        <f>IF($A55="","",VLOOKUP($A55,生徒情報入力!$A$9:$AA$158,14))</f>
        <v/>
      </c>
      <c r="Z55" s="225" t="s">
        <v>6</v>
      </c>
      <c r="AA55" s="224" t="str">
        <f>IF($A55="","",VLOOKUP($A55,生徒情報入力!$A$9:$AA$158,15))</f>
        <v/>
      </c>
      <c r="AB55" s="224" t="s">
        <v>6</v>
      </c>
      <c r="AC55" s="226" t="str">
        <f>IF($A55="","",VLOOKUP($A55,生徒情報入力!$A$9:$AA$158,16))</f>
        <v/>
      </c>
      <c r="AD55" s="896" t="str">
        <f>IF($A55="","",VLOOKUP($A55,生徒情報入力!$A$9:$AA$158,17))</f>
        <v/>
      </c>
      <c r="AE55" s="897"/>
      <c r="AF55" s="227"/>
      <c r="AG55" s="898" t="str">
        <f>IF($A55="","",VLOOKUP($A55,生徒情報入力!$A$9:$AA$158,19))</f>
        <v/>
      </c>
      <c r="AH55" s="898"/>
      <c r="AI55" s="898"/>
      <c r="AJ55" s="898"/>
      <c r="AK55" s="899"/>
      <c r="AL55" s="894" t="str">
        <f>IF($A55="","",VLOOKUP($A55,生徒情報入力!$A$9:$AA$158,20))</f>
        <v/>
      </c>
      <c r="AM55" s="895"/>
      <c r="AN55" s="895"/>
      <c r="AO55" s="895"/>
      <c r="AP55" s="895"/>
      <c r="AQ55" s="874" t="str">
        <f>IF($A55="","",VLOOKUP($A55,生徒情報入力!$A$9:$AA$158,21))</f>
        <v/>
      </c>
      <c r="AR55" s="875"/>
      <c r="AS55" s="876"/>
      <c r="AT55" s="877" t="str">
        <f>IF($A55="","",VLOOKUP($A55,生徒情報入力!$A$9:$AA$158,22))</f>
        <v/>
      </c>
      <c r="AU55" s="878"/>
      <c r="AV55" s="878"/>
      <c r="AW55" s="878"/>
      <c r="AX55" s="878"/>
      <c r="AY55" s="878"/>
      <c r="AZ55" s="878"/>
      <c r="BA55" s="878"/>
      <c r="BB55" s="878"/>
      <c r="BC55" s="878"/>
      <c r="BD55" s="878"/>
      <c r="BE55" s="879"/>
      <c r="BF55" s="880" t="str">
        <f>IF($A55="","",VLOOKUP($A55,生徒情報入力!$A$9:$AA$158,23))</f>
        <v/>
      </c>
      <c r="BG55" s="881"/>
      <c r="BH55" s="228" t="s">
        <v>1872</v>
      </c>
      <c r="BI55" s="882" t="str">
        <f>IF($A55="","",VLOOKUP($A55,生徒情報入力!$A$9:$AA$158,25))</f>
        <v/>
      </c>
      <c r="BJ55" s="882"/>
      <c r="BK55" s="229" t="s">
        <v>1873</v>
      </c>
      <c r="BL55" s="883" t="str">
        <f>IF($A55="","",VLOOKUP($A55,生徒情報入力!$A$9:$AA$158,27))</f>
        <v/>
      </c>
      <c r="BM55" s="884"/>
      <c r="BN55" s="230"/>
      <c r="BT55" s="200">
        <v>35</v>
      </c>
    </row>
    <row r="56" spans="1:72" s="194" customFormat="1" ht="27" customHeight="1">
      <c r="A56" s="890" t="str">
        <f t="shared" si="2"/>
        <v/>
      </c>
      <c r="B56" s="891"/>
      <c r="C56" s="215" t="str">
        <f>IF($A56="","",VLOOKUP($A56,生徒情報入力!$A$9:$AA$158,4))</f>
        <v/>
      </c>
      <c r="D56" s="892" t="str">
        <f>IF($A56="","",VLOOKUP($A56,生徒情報入力!$A$9:$AA$158,5))</f>
        <v/>
      </c>
      <c r="E56" s="892"/>
      <c r="F56" s="892"/>
      <c r="G56" s="892"/>
      <c r="H56" s="892"/>
      <c r="I56" s="892"/>
      <c r="J56" s="893"/>
      <c r="K56" s="234" t="str">
        <f>IF($A56="","",VLOOKUP($A56,生徒情報入力!$A$9:$AA$158,6))</f>
        <v/>
      </c>
      <c r="L56" s="235"/>
      <c r="M56" s="223" t="str">
        <f>IF($A56="","",VLOOKUP($A56,生徒情報入力!$A$9:$AA$158,7))</f>
        <v/>
      </c>
      <c r="N56" s="224" t="str">
        <f>IF($A56="","",VLOOKUP($A56,生徒情報入力!$A$9:$AA$158,8))</f>
        <v/>
      </c>
      <c r="O56" s="224" t="s">
        <v>6</v>
      </c>
      <c r="P56" s="224" t="str">
        <f>IF($A56="","",VLOOKUP($A56,生徒情報入力!$A$9:$AA$158,9))</f>
        <v/>
      </c>
      <c r="Q56" s="224" t="s">
        <v>6</v>
      </c>
      <c r="R56" s="224" t="str">
        <f>IF($A56="","",VLOOKUP($A56,生徒情報入力!$A$9:$AA$158,10))</f>
        <v/>
      </c>
      <c r="S56" s="894" t="str">
        <f>IF($A56="","",VLOOKUP($A56,生徒情報入力!$A$9:$AA$158,11))</f>
        <v/>
      </c>
      <c r="T56" s="941"/>
      <c r="U56" s="234" t="str">
        <f>IF($A56="","",VLOOKUP($A56,生徒情報入力!$A$9:$AA$158,12))</f>
        <v/>
      </c>
      <c r="V56" s="236"/>
      <c r="W56" s="235"/>
      <c r="X56" s="223" t="str">
        <f>IF($A56="","",VLOOKUP($A56,生徒情報入力!$A$9:$AA$158,13))</f>
        <v/>
      </c>
      <c r="Y56" s="224" t="str">
        <f>IF($A56="","",VLOOKUP($A56,生徒情報入力!$A$9:$AA$158,14))</f>
        <v/>
      </c>
      <c r="Z56" s="225" t="s">
        <v>6</v>
      </c>
      <c r="AA56" s="224" t="str">
        <f>IF($A56="","",VLOOKUP($A56,生徒情報入力!$A$9:$AA$158,15))</f>
        <v/>
      </c>
      <c r="AB56" s="224" t="s">
        <v>6</v>
      </c>
      <c r="AC56" s="226" t="str">
        <f>IF($A56="","",VLOOKUP($A56,生徒情報入力!$A$9:$AA$158,16))</f>
        <v/>
      </c>
      <c r="AD56" s="896" t="str">
        <f>IF($A56="","",VLOOKUP($A56,生徒情報入力!$A$9:$AA$158,17))</f>
        <v/>
      </c>
      <c r="AE56" s="897"/>
      <c r="AF56" s="227"/>
      <c r="AG56" s="898" t="str">
        <f>IF($A56="","",VLOOKUP($A56,生徒情報入力!$A$9:$AA$158,19))</f>
        <v/>
      </c>
      <c r="AH56" s="898"/>
      <c r="AI56" s="898"/>
      <c r="AJ56" s="898"/>
      <c r="AK56" s="899"/>
      <c r="AL56" s="894" t="str">
        <f>IF($A56="","",VLOOKUP($A56,生徒情報入力!$A$9:$AA$158,20))</f>
        <v/>
      </c>
      <c r="AM56" s="895"/>
      <c r="AN56" s="895"/>
      <c r="AO56" s="895"/>
      <c r="AP56" s="895"/>
      <c r="AQ56" s="874" t="str">
        <f>IF($A56="","",VLOOKUP($A56,生徒情報入力!$A$9:$AA$158,21))</f>
        <v/>
      </c>
      <c r="AR56" s="875"/>
      <c r="AS56" s="876"/>
      <c r="AT56" s="877" t="str">
        <f>IF($A56="","",VLOOKUP($A56,生徒情報入力!$A$9:$AA$158,22))</f>
        <v/>
      </c>
      <c r="AU56" s="878"/>
      <c r="AV56" s="878"/>
      <c r="AW56" s="878"/>
      <c r="AX56" s="878"/>
      <c r="AY56" s="878"/>
      <c r="AZ56" s="878"/>
      <c r="BA56" s="878"/>
      <c r="BB56" s="878"/>
      <c r="BC56" s="878"/>
      <c r="BD56" s="878"/>
      <c r="BE56" s="879"/>
      <c r="BF56" s="880" t="str">
        <f>IF($A56="","",VLOOKUP($A56,生徒情報入力!$A$9:$AA$158,23))</f>
        <v/>
      </c>
      <c r="BG56" s="881"/>
      <c r="BH56" s="228" t="s">
        <v>1872</v>
      </c>
      <c r="BI56" s="882" t="str">
        <f>IF($A56="","",VLOOKUP($A56,生徒情報入力!$A$9:$AA$158,25))</f>
        <v/>
      </c>
      <c r="BJ56" s="882"/>
      <c r="BK56" s="229" t="s">
        <v>1873</v>
      </c>
      <c r="BL56" s="883" t="str">
        <f>IF($A56="","",VLOOKUP($A56,生徒情報入力!$A$9:$AA$158,27))</f>
        <v/>
      </c>
      <c r="BM56" s="884"/>
      <c r="BN56" s="230"/>
      <c r="BT56" s="200">
        <v>36</v>
      </c>
    </row>
    <row r="57" spans="1:72" s="194" customFormat="1" ht="27" customHeight="1">
      <c r="A57" s="890" t="str">
        <f t="shared" si="2"/>
        <v/>
      </c>
      <c r="B57" s="891"/>
      <c r="C57" s="215" t="str">
        <f>IF($A57="","",VLOOKUP($A57,生徒情報入力!$A$9:$AA$158,4))</f>
        <v/>
      </c>
      <c r="D57" s="892" t="str">
        <f>IF($A57="","",VLOOKUP($A57,生徒情報入力!$A$9:$AA$158,5))</f>
        <v/>
      </c>
      <c r="E57" s="892"/>
      <c r="F57" s="892"/>
      <c r="G57" s="892"/>
      <c r="H57" s="892"/>
      <c r="I57" s="892"/>
      <c r="J57" s="893"/>
      <c r="K57" s="234" t="str">
        <f>IF($A57="","",VLOOKUP($A57,生徒情報入力!$A$9:$AA$158,6))</f>
        <v/>
      </c>
      <c r="L57" s="235"/>
      <c r="M57" s="223" t="str">
        <f>IF($A57="","",VLOOKUP($A57,生徒情報入力!$A$9:$AA$158,7))</f>
        <v/>
      </c>
      <c r="N57" s="224" t="str">
        <f>IF($A57="","",VLOOKUP($A57,生徒情報入力!$A$9:$AA$158,8))</f>
        <v/>
      </c>
      <c r="O57" s="224" t="s">
        <v>6</v>
      </c>
      <c r="P57" s="224" t="str">
        <f>IF($A57="","",VLOOKUP($A57,生徒情報入力!$A$9:$AA$158,9))</f>
        <v/>
      </c>
      <c r="Q57" s="224" t="s">
        <v>6</v>
      </c>
      <c r="R57" s="224" t="str">
        <f>IF($A57="","",VLOOKUP($A57,生徒情報入力!$A$9:$AA$158,10))</f>
        <v/>
      </c>
      <c r="S57" s="894" t="str">
        <f>IF($A57="","",VLOOKUP($A57,生徒情報入力!$A$9:$AA$158,11))</f>
        <v/>
      </c>
      <c r="T57" s="941"/>
      <c r="U57" s="234" t="str">
        <f>IF($A57="","",VLOOKUP($A57,生徒情報入力!$A$9:$AA$158,12))</f>
        <v/>
      </c>
      <c r="V57" s="236"/>
      <c r="W57" s="235"/>
      <c r="X57" s="223" t="str">
        <f>IF($A57="","",VLOOKUP($A57,生徒情報入力!$A$9:$AA$158,13))</f>
        <v/>
      </c>
      <c r="Y57" s="224" t="str">
        <f>IF($A57="","",VLOOKUP($A57,生徒情報入力!$A$9:$AA$158,14))</f>
        <v/>
      </c>
      <c r="Z57" s="225" t="s">
        <v>6</v>
      </c>
      <c r="AA57" s="224" t="str">
        <f>IF($A57="","",VLOOKUP($A57,生徒情報入力!$A$9:$AA$158,15))</f>
        <v/>
      </c>
      <c r="AB57" s="224" t="s">
        <v>6</v>
      </c>
      <c r="AC57" s="226" t="str">
        <f>IF($A57="","",VLOOKUP($A57,生徒情報入力!$A$9:$AA$158,16))</f>
        <v/>
      </c>
      <c r="AD57" s="896" t="str">
        <f>IF($A57="","",VLOOKUP($A57,生徒情報入力!$A$9:$AA$158,17))</f>
        <v/>
      </c>
      <c r="AE57" s="897"/>
      <c r="AF57" s="227"/>
      <c r="AG57" s="898" t="str">
        <f>IF($A57="","",VLOOKUP($A57,生徒情報入力!$A$9:$AA$158,19))</f>
        <v/>
      </c>
      <c r="AH57" s="898"/>
      <c r="AI57" s="898"/>
      <c r="AJ57" s="898"/>
      <c r="AK57" s="899"/>
      <c r="AL57" s="894" t="str">
        <f>IF($A57="","",VLOOKUP($A57,生徒情報入力!$A$9:$AA$158,20))</f>
        <v/>
      </c>
      <c r="AM57" s="895"/>
      <c r="AN57" s="895"/>
      <c r="AO57" s="895"/>
      <c r="AP57" s="895"/>
      <c r="AQ57" s="874" t="str">
        <f>IF($A57="","",VLOOKUP($A57,生徒情報入力!$A$9:$AA$158,21))</f>
        <v/>
      </c>
      <c r="AR57" s="875"/>
      <c r="AS57" s="876"/>
      <c r="AT57" s="877" t="str">
        <f>IF($A57="","",VLOOKUP($A57,生徒情報入力!$A$9:$AA$158,22))</f>
        <v/>
      </c>
      <c r="AU57" s="878"/>
      <c r="AV57" s="878"/>
      <c r="AW57" s="878"/>
      <c r="AX57" s="878"/>
      <c r="AY57" s="878"/>
      <c r="AZ57" s="878"/>
      <c r="BA57" s="878"/>
      <c r="BB57" s="878"/>
      <c r="BC57" s="878"/>
      <c r="BD57" s="878"/>
      <c r="BE57" s="879"/>
      <c r="BF57" s="880" t="str">
        <f>IF($A57="","",VLOOKUP($A57,生徒情報入力!$A$9:$AA$158,23))</f>
        <v/>
      </c>
      <c r="BG57" s="881"/>
      <c r="BH57" s="228" t="s">
        <v>1872</v>
      </c>
      <c r="BI57" s="882" t="str">
        <f>IF($A57="","",VLOOKUP($A57,生徒情報入力!$A$9:$AA$158,25))</f>
        <v/>
      </c>
      <c r="BJ57" s="882"/>
      <c r="BK57" s="229" t="s">
        <v>1873</v>
      </c>
      <c r="BL57" s="883" t="str">
        <f>IF($A57="","",VLOOKUP($A57,生徒情報入力!$A$9:$AA$158,27))</f>
        <v/>
      </c>
      <c r="BM57" s="884"/>
      <c r="BN57" s="230"/>
      <c r="BT57" s="200">
        <v>37</v>
      </c>
    </row>
    <row r="58" spans="1:72" s="194" customFormat="1" ht="27" customHeight="1">
      <c r="A58" s="890" t="str">
        <f t="shared" si="2"/>
        <v/>
      </c>
      <c r="B58" s="891"/>
      <c r="C58" s="215" t="str">
        <f>IF($A58="","",VLOOKUP($A58,生徒情報入力!$A$9:$AA$158,4))</f>
        <v/>
      </c>
      <c r="D58" s="892" t="str">
        <f>IF($A58="","",VLOOKUP($A58,生徒情報入力!$A$9:$AA$158,5))</f>
        <v/>
      </c>
      <c r="E58" s="892"/>
      <c r="F58" s="892"/>
      <c r="G58" s="892"/>
      <c r="H58" s="892"/>
      <c r="I58" s="892"/>
      <c r="J58" s="893"/>
      <c r="K58" s="234" t="str">
        <f>IF($A58="","",VLOOKUP($A58,生徒情報入力!$A$9:$AA$158,6))</f>
        <v/>
      </c>
      <c r="L58" s="235"/>
      <c r="M58" s="223" t="str">
        <f>IF($A58="","",VLOOKUP($A58,生徒情報入力!$A$9:$AA$158,7))</f>
        <v/>
      </c>
      <c r="N58" s="224" t="str">
        <f>IF($A58="","",VLOOKUP($A58,生徒情報入力!$A$9:$AA$158,8))</f>
        <v/>
      </c>
      <c r="O58" s="224" t="s">
        <v>6</v>
      </c>
      <c r="P58" s="224" t="str">
        <f>IF($A58="","",VLOOKUP($A58,生徒情報入力!$A$9:$AA$158,9))</f>
        <v/>
      </c>
      <c r="Q58" s="224" t="s">
        <v>6</v>
      </c>
      <c r="R58" s="224" t="str">
        <f>IF($A58="","",VLOOKUP($A58,生徒情報入力!$A$9:$AA$158,10))</f>
        <v/>
      </c>
      <c r="S58" s="894" t="str">
        <f>IF($A58="","",VLOOKUP($A58,生徒情報入力!$A$9:$AA$158,11))</f>
        <v/>
      </c>
      <c r="T58" s="941"/>
      <c r="U58" s="234" t="str">
        <f>IF($A58="","",VLOOKUP($A58,生徒情報入力!$A$9:$AA$158,12))</f>
        <v/>
      </c>
      <c r="V58" s="236"/>
      <c r="W58" s="235"/>
      <c r="X58" s="223" t="str">
        <f>IF($A58="","",VLOOKUP($A58,生徒情報入力!$A$9:$AA$158,13))</f>
        <v/>
      </c>
      <c r="Y58" s="224" t="str">
        <f>IF($A58="","",VLOOKUP($A58,生徒情報入力!$A$9:$AA$158,14))</f>
        <v/>
      </c>
      <c r="Z58" s="225" t="s">
        <v>6</v>
      </c>
      <c r="AA58" s="224" t="str">
        <f>IF($A58="","",VLOOKUP($A58,生徒情報入力!$A$9:$AA$158,15))</f>
        <v/>
      </c>
      <c r="AB58" s="224" t="s">
        <v>6</v>
      </c>
      <c r="AC58" s="226" t="str">
        <f>IF($A58="","",VLOOKUP($A58,生徒情報入力!$A$9:$AA$158,16))</f>
        <v/>
      </c>
      <c r="AD58" s="896" t="str">
        <f>IF($A58="","",VLOOKUP($A58,生徒情報入力!$A$9:$AA$158,17))</f>
        <v/>
      </c>
      <c r="AE58" s="897"/>
      <c r="AF58" s="227"/>
      <c r="AG58" s="898" t="str">
        <f>IF($A58="","",VLOOKUP($A58,生徒情報入力!$A$9:$AA$158,19))</f>
        <v/>
      </c>
      <c r="AH58" s="898"/>
      <c r="AI58" s="898"/>
      <c r="AJ58" s="898"/>
      <c r="AK58" s="899"/>
      <c r="AL58" s="894" t="str">
        <f>IF($A58="","",VLOOKUP($A58,生徒情報入力!$A$9:$AA$158,20))</f>
        <v/>
      </c>
      <c r="AM58" s="895"/>
      <c r="AN58" s="895"/>
      <c r="AO58" s="895"/>
      <c r="AP58" s="895"/>
      <c r="AQ58" s="874" t="str">
        <f>IF($A58="","",VLOOKUP($A58,生徒情報入力!$A$9:$AA$158,21))</f>
        <v/>
      </c>
      <c r="AR58" s="875"/>
      <c r="AS58" s="876"/>
      <c r="AT58" s="877" t="str">
        <f>IF($A58="","",VLOOKUP($A58,生徒情報入力!$A$9:$AA$158,22))</f>
        <v/>
      </c>
      <c r="AU58" s="878"/>
      <c r="AV58" s="878"/>
      <c r="AW58" s="878"/>
      <c r="AX58" s="878"/>
      <c r="AY58" s="878"/>
      <c r="AZ58" s="878"/>
      <c r="BA58" s="878"/>
      <c r="BB58" s="878"/>
      <c r="BC58" s="878"/>
      <c r="BD58" s="878"/>
      <c r="BE58" s="879"/>
      <c r="BF58" s="880" t="str">
        <f>IF($A58="","",VLOOKUP($A58,生徒情報入力!$A$9:$AA$158,23))</f>
        <v/>
      </c>
      <c r="BG58" s="881"/>
      <c r="BH58" s="228" t="s">
        <v>1872</v>
      </c>
      <c r="BI58" s="882" t="str">
        <f>IF($A58="","",VLOOKUP($A58,生徒情報入力!$A$9:$AA$158,25))</f>
        <v/>
      </c>
      <c r="BJ58" s="882"/>
      <c r="BK58" s="229" t="s">
        <v>1873</v>
      </c>
      <c r="BL58" s="883" t="str">
        <f>IF($A58="","",VLOOKUP($A58,生徒情報入力!$A$9:$AA$158,27))</f>
        <v/>
      </c>
      <c r="BM58" s="884"/>
      <c r="BN58" s="230"/>
      <c r="BT58" s="200">
        <v>38</v>
      </c>
    </row>
    <row r="59" spans="1:72" s="194" customFormat="1" ht="27" customHeight="1">
      <c r="A59" s="890" t="str">
        <f t="shared" si="2"/>
        <v/>
      </c>
      <c r="B59" s="891"/>
      <c r="C59" s="215" t="str">
        <f>IF($A59="","",VLOOKUP($A59,生徒情報入力!$A$9:$AA$158,4))</f>
        <v/>
      </c>
      <c r="D59" s="892" t="str">
        <f>IF($A59="","",VLOOKUP($A59,生徒情報入力!$A$9:$AA$158,5))</f>
        <v/>
      </c>
      <c r="E59" s="892"/>
      <c r="F59" s="892"/>
      <c r="G59" s="892"/>
      <c r="H59" s="892"/>
      <c r="I59" s="892"/>
      <c r="J59" s="893"/>
      <c r="K59" s="234" t="str">
        <f>IF($A59="","",VLOOKUP($A59,生徒情報入力!$A$9:$AA$158,6))</f>
        <v/>
      </c>
      <c r="L59" s="235"/>
      <c r="M59" s="223" t="str">
        <f>IF($A59="","",VLOOKUP($A59,生徒情報入力!$A$9:$AA$158,7))</f>
        <v/>
      </c>
      <c r="N59" s="224" t="str">
        <f>IF($A59="","",VLOOKUP($A59,生徒情報入力!$A$9:$AA$158,8))</f>
        <v/>
      </c>
      <c r="O59" s="224" t="s">
        <v>6</v>
      </c>
      <c r="P59" s="224" t="str">
        <f>IF($A59="","",VLOOKUP($A59,生徒情報入力!$A$9:$AA$158,9))</f>
        <v/>
      </c>
      <c r="Q59" s="224" t="s">
        <v>6</v>
      </c>
      <c r="R59" s="224" t="str">
        <f>IF($A59="","",VLOOKUP($A59,生徒情報入力!$A$9:$AA$158,10))</f>
        <v/>
      </c>
      <c r="S59" s="894" t="str">
        <f>IF($A59="","",VLOOKUP($A59,生徒情報入力!$A$9:$AA$158,11))</f>
        <v/>
      </c>
      <c r="T59" s="941"/>
      <c r="U59" s="234" t="str">
        <f>IF($A59="","",VLOOKUP($A59,生徒情報入力!$A$9:$AA$158,12))</f>
        <v/>
      </c>
      <c r="V59" s="236"/>
      <c r="W59" s="235"/>
      <c r="X59" s="223" t="str">
        <f>IF($A59="","",VLOOKUP($A59,生徒情報入力!$A$9:$AA$158,13))</f>
        <v/>
      </c>
      <c r="Y59" s="224" t="str">
        <f>IF($A59="","",VLOOKUP($A59,生徒情報入力!$A$9:$AA$158,14))</f>
        <v/>
      </c>
      <c r="Z59" s="225" t="s">
        <v>6</v>
      </c>
      <c r="AA59" s="224" t="str">
        <f>IF($A59="","",VLOOKUP($A59,生徒情報入力!$A$9:$AA$158,15))</f>
        <v/>
      </c>
      <c r="AB59" s="224" t="s">
        <v>6</v>
      </c>
      <c r="AC59" s="226" t="str">
        <f>IF($A59="","",VLOOKUP($A59,生徒情報入力!$A$9:$AA$158,16))</f>
        <v/>
      </c>
      <c r="AD59" s="896" t="str">
        <f>IF($A59="","",VLOOKUP($A59,生徒情報入力!$A$9:$AA$158,17))</f>
        <v/>
      </c>
      <c r="AE59" s="897"/>
      <c r="AF59" s="227"/>
      <c r="AG59" s="898" t="str">
        <f>IF($A59="","",VLOOKUP($A59,生徒情報入力!$A$9:$AA$158,19))</f>
        <v/>
      </c>
      <c r="AH59" s="898"/>
      <c r="AI59" s="898"/>
      <c r="AJ59" s="898"/>
      <c r="AK59" s="899"/>
      <c r="AL59" s="894" t="str">
        <f>IF($A59="","",VLOOKUP($A59,生徒情報入力!$A$9:$AA$158,20))</f>
        <v/>
      </c>
      <c r="AM59" s="895"/>
      <c r="AN59" s="895"/>
      <c r="AO59" s="895"/>
      <c r="AP59" s="895"/>
      <c r="AQ59" s="874" t="str">
        <f>IF($A59="","",VLOOKUP($A59,生徒情報入力!$A$9:$AA$158,21))</f>
        <v/>
      </c>
      <c r="AR59" s="875"/>
      <c r="AS59" s="876"/>
      <c r="AT59" s="877" t="str">
        <f>IF($A59="","",VLOOKUP($A59,生徒情報入力!$A$9:$AA$158,22))</f>
        <v/>
      </c>
      <c r="AU59" s="878"/>
      <c r="AV59" s="878"/>
      <c r="AW59" s="878"/>
      <c r="AX59" s="878"/>
      <c r="AY59" s="878"/>
      <c r="AZ59" s="878"/>
      <c r="BA59" s="878"/>
      <c r="BB59" s="878"/>
      <c r="BC59" s="878"/>
      <c r="BD59" s="878"/>
      <c r="BE59" s="879"/>
      <c r="BF59" s="880" t="str">
        <f>IF($A59="","",VLOOKUP($A59,生徒情報入力!$A$9:$AA$158,23))</f>
        <v/>
      </c>
      <c r="BG59" s="881"/>
      <c r="BH59" s="228" t="s">
        <v>1872</v>
      </c>
      <c r="BI59" s="882" t="str">
        <f>IF($A59="","",VLOOKUP($A59,生徒情報入力!$A$9:$AA$158,25))</f>
        <v/>
      </c>
      <c r="BJ59" s="882"/>
      <c r="BK59" s="229" t="s">
        <v>1873</v>
      </c>
      <c r="BL59" s="883" t="str">
        <f>IF($A59="","",VLOOKUP($A59,生徒情報入力!$A$9:$AA$158,27))</f>
        <v/>
      </c>
      <c r="BM59" s="884"/>
      <c r="BN59" s="230"/>
      <c r="BT59" s="200">
        <v>39</v>
      </c>
    </row>
    <row r="60" spans="1:72" s="194" customFormat="1" ht="27" customHeight="1">
      <c r="A60" s="890" t="str">
        <f t="shared" si="2"/>
        <v/>
      </c>
      <c r="B60" s="891"/>
      <c r="C60" s="215" t="str">
        <f>IF($A60="","",VLOOKUP($A60,生徒情報入力!$A$9:$AA$158,4))</f>
        <v/>
      </c>
      <c r="D60" s="892" t="str">
        <f>IF($A60="","",VLOOKUP($A60,生徒情報入力!$A$9:$AA$158,5))</f>
        <v/>
      </c>
      <c r="E60" s="892"/>
      <c r="F60" s="892"/>
      <c r="G60" s="892"/>
      <c r="H60" s="892"/>
      <c r="I60" s="892"/>
      <c r="J60" s="893"/>
      <c r="K60" s="234" t="str">
        <f>IF($A60="","",VLOOKUP($A60,生徒情報入力!$A$9:$AA$158,6))</f>
        <v/>
      </c>
      <c r="L60" s="235"/>
      <c r="M60" s="223" t="str">
        <f>IF($A60="","",VLOOKUP($A60,生徒情報入力!$A$9:$AA$158,7))</f>
        <v/>
      </c>
      <c r="N60" s="224" t="str">
        <f>IF($A60="","",VLOOKUP($A60,生徒情報入力!$A$9:$AA$158,8))</f>
        <v/>
      </c>
      <c r="O60" s="224" t="s">
        <v>6</v>
      </c>
      <c r="P60" s="224" t="str">
        <f>IF($A60="","",VLOOKUP($A60,生徒情報入力!$A$9:$AA$158,9))</f>
        <v/>
      </c>
      <c r="Q60" s="224" t="s">
        <v>6</v>
      </c>
      <c r="R60" s="224" t="str">
        <f>IF($A60="","",VLOOKUP($A60,生徒情報入力!$A$9:$AA$158,10))</f>
        <v/>
      </c>
      <c r="S60" s="894" t="str">
        <f>IF($A60="","",VLOOKUP($A60,生徒情報入力!$A$9:$AA$158,11))</f>
        <v/>
      </c>
      <c r="T60" s="941"/>
      <c r="U60" s="234" t="str">
        <f>IF($A60="","",VLOOKUP($A60,生徒情報入力!$A$9:$AA$158,12))</f>
        <v/>
      </c>
      <c r="V60" s="236"/>
      <c r="W60" s="235"/>
      <c r="X60" s="223" t="str">
        <f>IF($A60="","",VLOOKUP($A60,生徒情報入力!$A$9:$AA$158,13))</f>
        <v/>
      </c>
      <c r="Y60" s="224" t="str">
        <f>IF($A60="","",VLOOKUP($A60,生徒情報入力!$A$9:$AA$158,14))</f>
        <v/>
      </c>
      <c r="Z60" s="225" t="s">
        <v>6</v>
      </c>
      <c r="AA60" s="224" t="str">
        <f>IF($A60="","",VLOOKUP($A60,生徒情報入力!$A$9:$AA$158,15))</f>
        <v/>
      </c>
      <c r="AB60" s="224" t="s">
        <v>6</v>
      </c>
      <c r="AC60" s="226" t="str">
        <f>IF($A60="","",VLOOKUP($A60,生徒情報入力!$A$9:$AA$158,16))</f>
        <v/>
      </c>
      <c r="AD60" s="896" t="str">
        <f>IF($A60="","",VLOOKUP($A60,生徒情報入力!$A$9:$AA$158,17))</f>
        <v/>
      </c>
      <c r="AE60" s="897"/>
      <c r="AF60" s="227"/>
      <c r="AG60" s="898" t="str">
        <f>IF($A60="","",VLOOKUP($A60,生徒情報入力!$A$9:$AA$158,19))</f>
        <v/>
      </c>
      <c r="AH60" s="898"/>
      <c r="AI60" s="898"/>
      <c r="AJ60" s="898"/>
      <c r="AK60" s="899"/>
      <c r="AL60" s="894" t="str">
        <f>IF($A60="","",VLOOKUP($A60,生徒情報入力!$A$9:$AA$158,20))</f>
        <v/>
      </c>
      <c r="AM60" s="895"/>
      <c r="AN60" s="895"/>
      <c r="AO60" s="895"/>
      <c r="AP60" s="895"/>
      <c r="AQ60" s="874" t="str">
        <f>IF($A60="","",VLOOKUP($A60,生徒情報入力!$A$9:$AA$158,21))</f>
        <v/>
      </c>
      <c r="AR60" s="875"/>
      <c r="AS60" s="876"/>
      <c r="AT60" s="877" t="str">
        <f>IF($A60="","",VLOOKUP($A60,生徒情報入力!$A$9:$AA$158,22))</f>
        <v/>
      </c>
      <c r="AU60" s="878"/>
      <c r="AV60" s="878"/>
      <c r="AW60" s="878"/>
      <c r="AX60" s="878"/>
      <c r="AY60" s="878"/>
      <c r="AZ60" s="878"/>
      <c r="BA60" s="878"/>
      <c r="BB60" s="878"/>
      <c r="BC60" s="878"/>
      <c r="BD60" s="878"/>
      <c r="BE60" s="879"/>
      <c r="BF60" s="880" t="str">
        <f>IF($A60="","",VLOOKUP($A60,生徒情報入力!$A$9:$AA$158,23))</f>
        <v/>
      </c>
      <c r="BG60" s="881"/>
      <c r="BH60" s="228" t="s">
        <v>1872</v>
      </c>
      <c r="BI60" s="882" t="str">
        <f>IF($A60="","",VLOOKUP($A60,生徒情報入力!$A$9:$AA$158,25))</f>
        <v/>
      </c>
      <c r="BJ60" s="882"/>
      <c r="BK60" s="229" t="s">
        <v>1873</v>
      </c>
      <c r="BL60" s="883" t="str">
        <f>IF($A60="","",VLOOKUP($A60,生徒情報入力!$A$9:$AA$158,27))</f>
        <v/>
      </c>
      <c r="BM60" s="884"/>
      <c r="BN60" s="230"/>
      <c r="BT60" s="200">
        <v>40</v>
      </c>
    </row>
    <row r="61" spans="1:72" s="194" customFormat="1" ht="27" customHeight="1">
      <c r="A61" s="890" t="str">
        <f t="shared" si="2"/>
        <v/>
      </c>
      <c r="B61" s="891"/>
      <c r="C61" s="215" t="str">
        <f>IF($A61="","",VLOOKUP($A61,生徒情報入力!$A$9:$AA$158,4))</f>
        <v/>
      </c>
      <c r="D61" s="892" t="str">
        <f>IF($A61="","",VLOOKUP($A61,生徒情報入力!$A$9:$AA$158,5))</f>
        <v/>
      </c>
      <c r="E61" s="892"/>
      <c r="F61" s="892"/>
      <c r="G61" s="892"/>
      <c r="H61" s="892"/>
      <c r="I61" s="892"/>
      <c r="J61" s="893"/>
      <c r="K61" s="234" t="str">
        <f>IF($A61="","",VLOOKUP($A61,生徒情報入力!$A$9:$AA$158,6))</f>
        <v/>
      </c>
      <c r="L61" s="235"/>
      <c r="M61" s="223" t="str">
        <f>IF($A61="","",VLOOKUP($A61,生徒情報入力!$A$9:$AA$158,7))</f>
        <v/>
      </c>
      <c r="N61" s="224" t="str">
        <f>IF($A61="","",VLOOKUP($A61,生徒情報入力!$A$9:$AA$158,8))</f>
        <v/>
      </c>
      <c r="O61" s="224" t="s">
        <v>6</v>
      </c>
      <c r="P61" s="224" t="str">
        <f>IF($A61="","",VLOOKUP($A61,生徒情報入力!$A$9:$AA$158,9))</f>
        <v/>
      </c>
      <c r="Q61" s="224" t="s">
        <v>6</v>
      </c>
      <c r="R61" s="224" t="str">
        <f>IF($A61="","",VLOOKUP($A61,生徒情報入力!$A$9:$AA$158,10))</f>
        <v/>
      </c>
      <c r="S61" s="894" t="str">
        <f>IF($A61="","",VLOOKUP($A61,生徒情報入力!$A$9:$AA$158,11))</f>
        <v/>
      </c>
      <c r="T61" s="941"/>
      <c r="U61" s="234" t="str">
        <f>IF($A61="","",VLOOKUP($A61,生徒情報入力!$A$9:$AA$158,12))</f>
        <v/>
      </c>
      <c r="V61" s="236"/>
      <c r="W61" s="235"/>
      <c r="X61" s="223" t="str">
        <f>IF($A61="","",VLOOKUP($A61,生徒情報入力!$A$9:$AA$158,13))</f>
        <v/>
      </c>
      <c r="Y61" s="224" t="str">
        <f>IF($A61="","",VLOOKUP($A61,生徒情報入力!$A$9:$AA$158,14))</f>
        <v/>
      </c>
      <c r="Z61" s="225" t="s">
        <v>6</v>
      </c>
      <c r="AA61" s="224" t="str">
        <f>IF($A61="","",VLOOKUP($A61,生徒情報入力!$A$9:$AA$158,15))</f>
        <v/>
      </c>
      <c r="AB61" s="224" t="s">
        <v>6</v>
      </c>
      <c r="AC61" s="226" t="str">
        <f>IF($A61="","",VLOOKUP($A61,生徒情報入力!$A$9:$AA$158,16))</f>
        <v/>
      </c>
      <c r="AD61" s="896" t="str">
        <f>IF($A61="","",VLOOKUP($A61,生徒情報入力!$A$9:$AA$158,17))</f>
        <v/>
      </c>
      <c r="AE61" s="897"/>
      <c r="AF61" s="227"/>
      <c r="AG61" s="898" t="str">
        <f>IF($A61="","",VLOOKUP($A61,生徒情報入力!$A$9:$AA$158,19))</f>
        <v/>
      </c>
      <c r="AH61" s="898"/>
      <c r="AI61" s="898"/>
      <c r="AJ61" s="898"/>
      <c r="AK61" s="899"/>
      <c r="AL61" s="894" t="str">
        <f>IF($A61="","",VLOOKUP($A61,生徒情報入力!$A$9:$AA$158,20))</f>
        <v/>
      </c>
      <c r="AM61" s="895"/>
      <c r="AN61" s="895"/>
      <c r="AO61" s="895"/>
      <c r="AP61" s="895"/>
      <c r="AQ61" s="874" t="str">
        <f>IF($A61="","",VLOOKUP($A61,生徒情報入力!$A$9:$AA$158,21))</f>
        <v/>
      </c>
      <c r="AR61" s="875"/>
      <c r="AS61" s="876"/>
      <c r="AT61" s="877" t="str">
        <f>IF($A61="","",VLOOKUP($A61,生徒情報入力!$A$9:$AA$158,22))</f>
        <v/>
      </c>
      <c r="AU61" s="878"/>
      <c r="AV61" s="878"/>
      <c r="AW61" s="878"/>
      <c r="AX61" s="878"/>
      <c r="AY61" s="878"/>
      <c r="AZ61" s="878"/>
      <c r="BA61" s="878"/>
      <c r="BB61" s="878"/>
      <c r="BC61" s="878"/>
      <c r="BD61" s="878"/>
      <c r="BE61" s="879"/>
      <c r="BF61" s="880" t="str">
        <f>IF($A61="","",VLOOKUP($A61,生徒情報入力!$A$9:$AA$158,23))</f>
        <v/>
      </c>
      <c r="BG61" s="881"/>
      <c r="BH61" s="228" t="s">
        <v>1872</v>
      </c>
      <c r="BI61" s="882" t="str">
        <f>IF($A61="","",VLOOKUP($A61,生徒情報入力!$A$9:$AA$158,25))</f>
        <v/>
      </c>
      <c r="BJ61" s="882"/>
      <c r="BK61" s="229" t="s">
        <v>1873</v>
      </c>
      <c r="BL61" s="883" t="str">
        <f>IF($A61="","",VLOOKUP($A61,生徒情報入力!$A$9:$AA$158,27))</f>
        <v/>
      </c>
      <c r="BM61" s="884"/>
      <c r="BN61" s="230"/>
      <c r="BT61" s="200">
        <v>41</v>
      </c>
    </row>
    <row r="62" spans="1:72" s="194" customFormat="1" ht="27" customHeight="1">
      <c r="A62" s="890" t="str">
        <f t="shared" si="2"/>
        <v/>
      </c>
      <c r="B62" s="891"/>
      <c r="C62" s="215" t="str">
        <f>IF($A62="","",VLOOKUP($A62,生徒情報入力!$A$9:$AA$158,4))</f>
        <v/>
      </c>
      <c r="D62" s="892" t="str">
        <f>IF($A62="","",VLOOKUP($A62,生徒情報入力!$A$9:$AA$158,5))</f>
        <v/>
      </c>
      <c r="E62" s="892"/>
      <c r="F62" s="892"/>
      <c r="G62" s="892"/>
      <c r="H62" s="892"/>
      <c r="I62" s="892"/>
      <c r="J62" s="893"/>
      <c r="K62" s="234" t="str">
        <f>IF($A62="","",VLOOKUP($A62,生徒情報入力!$A$9:$AA$158,6))</f>
        <v/>
      </c>
      <c r="L62" s="235"/>
      <c r="M62" s="223" t="str">
        <f>IF($A62="","",VLOOKUP($A62,生徒情報入力!$A$9:$AA$158,7))</f>
        <v/>
      </c>
      <c r="N62" s="224" t="str">
        <f>IF($A62="","",VLOOKUP($A62,生徒情報入力!$A$9:$AA$158,8))</f>
        <v/>
      </c>
      <c r="O62" s="224" t="s">
        <v>6</v>
      </c>
      <c r="P62" s="224" t="str">
        <f>IF($A62="","",VLOOKUP($A62,生徒情報入力!$A$9:$AA$158,9))</f>
        <v/>
      </c>
      <c r="Q62" s="224" t="s">
        <v>6</v>
      </c>
      <c r="R62" s="224" t="str">
        <f>IF($A62="","",VLOOKUP($A62,生徒情報入力!$A$9:$AA$158,10))</f>
        <v/>
      </c>
      <c r="S62" s="894" t="str">
        <f>IF($A62="","",VLOOKUP($A62,生徒情報入力!$A$9:$AA$158,11))</f>
        <v/>
      </c>
      <c r="T62" s="941"/>
      <c r="U62" s="234" t="str">
        <f>IF($A62="","",VLOOKUP($A62,生徒情報入力!$A$9:$AA$158,12))</f>
        <v/>
      </c>
      <c r="V62" s="236"/>
      <c r="W62" s="235"/>
      <c r="X62" s="223" t="str">
        <f>IF($A62="","",VLOOKUP($A62,生徒情報入力!$A$9:$AA$158,13))</f>
        <v/>
      </c>
      <c r="Y62" s="224" t="str">
        <f>IF($A62="","",VLOOKUP($A62,生徒情報入力!$A$9:$AA$158,14))</f>
        <v/>
      </c>
      <c r="Z62" s="225" t="s">
        <v>6</v>
      </c>
      <c r="AA62" s="224" t="str">
        <f>IF($A62="","",VLOOKUP($A62,生徒情報入力!$A$9:$AA$158,15))</f>
        <v/>
      </c>
      <c r="AB62" s="224" t="s">
        <v>6</v>
      </c>
      <c r="AC62" s="226" t="str">
        <f>IF($A62="","",VLOOKUP($A62,生徒情報入力!$A$9:$AA$158,16))</f>
        <v/>
      </c>
      <c r="AD62" s="896" t="str">
        <f>IF($A62="","",VLOOKUP($A62,生徒情報入力!$A$9:$AA$158,17))</f>
        <v/>
      </c>
      <c r="AE62" s="897"/>
      <c r="AF62" s="227"/>
      <c r="AG62" s="898" t="str">
        <f>IF($A62="","",VLOOKUP($A62,生徒情報入力!$A$9:$AA$158,19))</f>
        <v/>
      </c>
      <c r="AH62" s="898"/>
      <c r="AI62" s="898"/>
      <c r="AJ62" s="898"/>
      <c r="AK62" s="899"/>
      <c r="AL62" s="894" t="str">
        <f>IF($A62="","",VLOOKUP($A62,生徒情報入力!$A$9:$AA$158,20))</f>
        <v/>
      </c>
      <c r="AM62" s="895"/>
      <c r="AN62" s="895"/>
      <c r="AO62" s="895"/>
      <c r="AP62" s="895"/>
      <c r="AQ62" s="874" t="str">
        <f>IF($A62="","",VLOOKUP($A62,生徒情報入力!$A$9:$AA$158,21))</f>
        <v/>
      </c>
      <c r="AR62" s="875"/>
      <c r="AS62" s="876"/>
      <c r="AT62" s="877" t="str">
        <f>IF($A62="","",VLOOKUP($A62,生徒情報入力!$A$9:$AA$158,22))</f>
        <v/>
      </c>
      <c r="AU62" s="878"/>
      <c r="AV62" s="878"/>
      <c r="AW62" s="878"/>
      <c r="AX62" s="878"/>
      <c r="AY62" s="878"/>
      <c r="AZ62" s="878"/>
      <c r="BA62" s="878"/>
      <c r="BB62" s="878"/>
      <c r="BC62" s="878"/>
      <c r="BD62" s="878"/>
      <c r="BE62" s="879"/>
      <c r="BF62" s="880" t="str">
        <f>IF($A62="","",VLOOKUP($A62,生徒情報入力!$A$9:$AA$158,23))</f>
        <v/>
      </c>
      <c r="BG62" s="881"/>
      <c r="BH62" s="228" t="s">
        <v>1872</v>
      </c>
      <c r="BI62" s="882" t="str">
        <f>IF($A62="","",VLOOKUP($A62,生徒情報入力!$A$9:$AA$158,25))</f>
        <v/>
      </c>
      <c r="BJ62" s="882"/>
      <c r="BK62" s="229" t="s">
        <v>1873</v>
      </c>
      <c r="BL62" s="883" t="str">
        <f>IF($A62="","",VLOOKUP($A62,生徒情報入力!$A$9:$AA$158,27))</f>
        <v/>
      </c>
      <c r="BM62" s="884"/>
      <c r="BN62" s="230"/>
      <c r="BT62" s="200">
        <v>42</v>
      </c>
    </row>
    <row r="63" spans="1:72" s="194" customFormat="1" ht="27" customHeight="1">
      <c r="A63" s="890" t="str">
        <f t="shared" si="2"/>
        <v/>
      </c>
      <c r="B63" s="891"/>
      <c r="C63" s="215" t="str">
        <f>IF($A63="","",VLOOKUP($A63,生徒情報入力!$A$9:$AA$158,4))</f>
        <v/>
      </c>
      <c r="D63" s="892" t="str">
        <f>IF($A63="","",VLOOKUP($A63,生徒情報入力!$A$9:$AA$158,5))</f>
        <v/>
      </c>
      <c r="E63" s="892"/>
      <c r="F63" s="892"/>
      <c r="G63" s="892"/>
      <c r="H63" s="892"/>
      <c r="I63" s="892"/>
      <c r="J63" s="893"/>
      <c r="K63" s="234" t="str">
        <f>IF($A63="","",VLOOKUP($A63,生徒情報入力!$A$9:$AA$158,6))</f>
        <v/>
      </c>
      <c r="L63" s="235"/>
      <c r="M63" s="223" t="str">
        <f>IF($A63="","",VLOOKUP($A63,生徒情報入力!$A$9:$AA$158,7))</f>
        <v/>
      </c>
      <c r="N63" s="224" t="str">
        <f>IF($A63="","",VLOOKUP($A63,生徒情報入力!$A$9:$AA$158,8))</f>
        <v/>
      </c>
      <c r="O63" s="224" t="s">
        <v>6</v>
      </c>
      <c r="P63" s="224" t="str">
        <f>IF($A63="","",VLOOKUP($A63,生徒情報入力!$A$9:$AA$158,9))</f>
        <v/>
      </c>
      <c r="Q63" s="224" t="s">
        <v>6</v>
      </c>
      <c r="R63" s="224" t="str">
        <f>IF($A63="","",VLOOKUP($A63,生徒情報入力!$A$9:$AA$158,10))</f>
        <v/>
      </c>
      <c r="S63" s="894" t="str">
        <f>IF($A63="","",VLOOKUP($A63,生徒情報入力!$A$9:$AA$158,11))</f>
        <v/>
      </c>
      <c r="T63" s="941"/>
      <c r="U63" s="234" t="str">
        <f>IF($A63="","",VLOOKUP($A63,生徒情報入力!$A$9:$AA$158,12))</f>
        <v/>
      </c>
      <c r="V63" s="236"/>
      <c r="W63" s="235"/>
      <c r="X63" s="223" t="str">
        <f>IF($A63="","",VLOOKUP($A63,生徒情報入力!$A$9:$AA$158,13))</f>
        <v/>
      </c>
      <c r="Y63" s="224" t="str">
        <f>IF($A63="","",VLOOKUP($A63,生徒情報入力!$A$9:$AA$158,14))</f>
        <v/>
      </c>
      <c r="Z63" s="225" t="s">
        <v>6</v>
      </c>
      <c r="AA63" s="224" t="str">
        <f>IF($A63="","",VLOOKUP($A63,生徒情報入力!$A$9:$AA$158,15))</f>
        <v/>
      </c>
      <c r="AB63" s="224" t="s">
        <v>6</v>
      </c>
      <c r="AC63" s="226" t="str">
        <f>IF($A63="","",VLOOKUP($A63,生徒情報入力!$A$9:$AA$158,16))</f>
        <v/>
      </c>
      <c r="AD63" s="896" t="str">
        <f>IF($A63="","",VLOOKUP($A63,生徒情報入力!$A$9:$AA$158,17))</f>
        <v/>
      </c>
      <c r="AE63" s="897"/>
      <c r="AF63" s="227"/>
      <c r="AG63" s="898" t="str">
        <f>IF($A63="","",VLOOKUP($A63,生徒情報入力!$A$9:$AA$158,19))</f>
        <v/>
      </c>
      <c r="AH63" s="898"/>
      <c r="AI63" s="898"/>
      <c r="AJ63" s="898"/>
      <c r="AK63" s="899"/>
      <c r="AL63" s="894" t="str">
        <f>IF($A63="","",VLOOKUP($A63,生徒情報入力!$A$9:$AA$158,20))</f>
        <v/>
      </c>
      <c r="AM63" s="895"/>
      <c r="AN63" s="895"/>
      <c r="AO63" s="895"/>
      <c r="AP63" s="895"/>
      <c r="AQ63" s="874" t="str">
        <f>IF($A63="","",VLOOKUP($A63,生徒情報入力!$A$9:$AA$158,21))</f>
        <v/>
      </c>
      <c r="AR63" s="875"/>
      <c r="AS63" s="876"/>
      <c r="AT63" s="877" t="str">
        <f>IF($A63="","",VLOOKUP($A63,生徒情報入力!$A$9:$AA$158,22))</f>
        <v/>
      </c>
      <c r="AU63" s="878"/>
      <c r="AV63" s="878"/>
      <c r="AW63" s="878"/>
      <c r="AX63" s="878"/>
      <c r="AY63" s="878"/>
      <c r="AZ63" s="878"/>
      <c r="BA63" s="878"/>
      <c r="BB63" s="878"/>
      <c r="BC63" s="878"/>
      <c r="BD63" s="878"/>
      <c r="BE63" s="879"/>
      <c r="BF63" s="880" t="str">
        <f>IF($A63="","",VLOOKUP($A63,生徒情報入力!$A$9:$AA$158,23))</f>
        <v/>
      </c>
      <c r="BG63" s="881"/>
      <c r="BH63" s="228" t="s">
        <v>1872</v>
      </c>
      <c r="BI63" s="882" t="str">
        <f>IF($A63="","",VLOOKUP($A63,生徒情報入力!$A$9:$AA$158,25))</f>
        <v/>
      </c>
      <c r="BJ63" s="882"/>
      <c r="BK63" s="229" t="s">
        <v>1873</v>
      </c>
      <c r="BL63" s="883" t="str">
        <f>IF($A63="","",VLOOKUP($A63,生徒情報入力!$A$9:$AA$158,27))</f>
        <v/>
      </c>
      <c r="BM63" s="884"/>
      <c r="BN63" s="230"/>
      <c r="BT63" s="200">
        <v>43</v>
      </c>
    </row>
    <row r="64" spans="1:72" s="194" customFormat="1" ht="27" customHeight="1">
      <c r="A64" s="890" t="str">
        <f t="shared" si="2"/>
        <v/>
      </c>
      <c r="B64" s="891"/>
      <c r="C64" s="215" t="str">
        <f>IF($A64="","",VLOOKUP($A64,生徒情報入力!$A$9:$AA$158,4))</f>
        <v/>
      </c>
      <c r="D64" s="892" t="str">
        <f>IF($A64="","",VLOOKUP($A64,生徒情報入力!$A$9:$AA$158,5))</f>
        <v/>
      </c>
      <c r="E64" s="892"/>
      <c r="F64" s="892"/>
      <c r="G64" s="892"/>
      <c r="H64" s="892"/>
      <c r="I64" s="892"/>
      <c r="J64" s="893"/>
      <c r="K64" s="234" t="str">
        <f>IF($A64="","",VLOOKUP($A64,生徒情報入力!$A$9:$AA$158,6))</f>
        <v/>
      </c>
      <c r="L64" s="235"/>
      <c r="M64" s="223" t="str">
        <f>IF($A64="","",VLOOKUP($A64,生徒情報入力!$A$9:$AA$158,7))</f>
        <v/>
      </c>
      <c r="N64" s="224" t="str">
        <f>IF($A64="","",VLOOKUP($A64,生徒情報入力!$A$9:$AA$158,8))</f>
        <v/>
      </c>
      <c r="O64" s="224" t="s">
        <v>6</v>
      </c>
      <c r="P64" s="224" t="str">
        <f>IF($A64="","",VLOOKUP($A64,生徒情報入力!$A$9:$AA$158,9))</f>
        <v/>
      </c>
      <c r="Q64" s="224" t="s">
        <v>6</v>
      </c>
      <c r="R64" s="224" t="str">
        <f>IF($A64="","",VLOOKUP($A64,生徒情報入力!$A$9:$AA$158,10))</f>
        <v/>
      </c>
      <c r="S64" s="894" t="str">
        <f>IF($A64="","",VLOOKUP($A64,生徒情報入力!$A$9:$AA$158,11))</f>
        <v/>
      </c>
      <c r="T64" s="941"/>
      <c r="U64" s="234" t="str">
        <f>IF($A64="","",VLOOKUP($A64,生徒情報入力!$A$9:$AA$158,12))</f>
        <v/>
      </c>
      <c r="V64" s="236"/>
      <c r="W64" s="235"/>
      <c r="X64" s="223" t="str">
        <f>IF($A64="","",VLOOKUP($A64,生徒情報入力!$A$9:$AA$158,13))</f>
        <v/>
      </c>
      <c r="Y64" s="224" t="str">
        <f>IF($A64="","",VLOOKUP($A64,生徒情報入力!$A$9:$AA$158,14))</f>
        <v/>
      </c>
      <c r="Z64" s="225" t="s">
        <v>6</v>
      </c>
      <c r="AA64" s="224" t="str">
        <f>IF($A64="","",VLOOKUP($A64,生徒情報入力!$A$9:$AA$158,15))</f>
        <v/>
      </c>
      <c r="AB64" s="224" t="s">
        <v>6</v>
      </c>
      <c r="AC64" s="226" t="str">
        <f>IF($A64="","",VLOOKUP($A64,生徒情報入力!$A$9:$AA$158,16))</f>
        <v/>
      </c>
      <c r="AD64" s="896" t="str">
        <f>IF($A64="","",VLOOKUP($A64,生徒情報入力!$A$9:$AA$158,17))</f>
        <v/>
      </c>
      <c r="AE64" s="897"/>
      <c r="AF64" s="227"/>
      <c r="AG64" s="898" t="str">
        <f>IF($A64="","",VLOOKUP($A64,生徒情報入力!$A$9:$AA$158,19))</f>
        <v/>
      </c>
      <c r="AH64" s="898"/>
      <c r="AI64" s="898"/>
      <c r="AJ64" s="898"/>
      <c r="AK64" s="899"/>
      <c r="AL64" s="894" t="str">
        <f>IF($A64="","",VLOOKUP($A64,生徒情報入力!$A$9:$AA$158,20))</f>
        <v/>
      </c>
      <c r="AM64" s="895"/>
      <c r="AN64" s="895"/>
      <c r="AO64" s="895"/>
      <c r="AP64" s="895"/>
      <c r="AQ64" s="874" t="str">
        <f>IF($A64="","",VLOOKUP($A64,生徒情報入力!$A$9:$AA$158,21))</f>
        <v/>
      </c>
      <c r="AR64" s="875"/>
      <c r="AS64" s="876"/>
      <c r="AT64" s="877" t="str">
        <f>IF($A64="","",VLOOKUP($A64,生徒情報入力!$A$9:$AA$158,22))</f>
        <v/>
      </c>
      <c r="AU64" s="878"/>
      <c r="AV64" s="878"/>
      <c r="AW64" s="878"/>
      <c r="AX64" s="878"/>
      <c r="AY64" s="878"/>
      <c r="AZ64" s="878"/>
      <c r="BA64" s="878"/>
      <c r="BB64" s="878"/>
      <c r="BC64" s="878"/>
      <c r="BD64" s="878"/>
      <c r="BE64" s="879"/>
      <c r="BF64" s="880" t="str">
        <f>IF($A64="","",VLOOKUP($A64,生徒情報入力!$A$9:$AA$158,23))</f>
        <v/>
      </c>
      <c r="BG64" s="881"/>
      <c r="BH64" s="228" t="s">
        <v>1872</v>
      </c>
      <c r="BI64" s="882" t="str">
        <f>IF($A64="","",VLOOKUP($A64,生徒情報入力!$A$9:$AA$158,25))</f>
        <v/>
      </c>
      <c r="BJ64" s="882"/>
      <c r="BK64" s="229" t="s">
        <v>1873</v>
      </c>
      <c r="BL64" s="883" t="str">
        <f>IF($A64="","",VLOOKUP($A64,生徒情報入力!$A$9:$AA$158,27))</f>
        <v/>
      </c>
      <c r="BM64" s="884"/>
      <c r="BN64" s="230"/>
      <c r="BT64" s="200">
        <v>44</v>
      </c>
    </row>
    <row r="65" spans="1:72" s="194" customFormat="1" ht="27" customHeight="1">
      <c r="A65" s="890" t="str">
        <f t="shared" si="2"/>
        <v/>
      </c>
      <c r="B65" s="891"/>
      <c r="C65" s="215" t="str">
        <f>IF($A65="","",VLOOKUP($A65,生徒情報入力!$A$9:$AA$158,4))</f>
        <v/>
      </c>
      <c r="D65" s="892" t="str">
        <f>IF($A65="","",VLOOKUP($A65,生徒情報入力!$A$9:$AA$158,5))</f>
        <v/>
      </c>
      <c r="E65" s="892"/>
      <c r="F65" s="892"/>
      <c r="G65" s="892"/>
      <c r="H65" s="892"/>
      <c r="I65" s="892"/>
      <c r="J65" s="893"/>
      <c r="K65" s="234" t="str">
        <f>IF($A65="","",VLOOKUP($A65,生徒情報入力!$A$9:$AA$158,6))</f>
        <v/>
      </c>
      <c r="L65" s="235"/>
      <c r="M65" s="223" t="str">
        <f>IF($A65="","",VLOOKUP($A65,生徒情報入力!$A$9:$AA$158,7))</f>
        <v/>
      </c>
      <c r="N65" s="224" t="str">
        <f>IF($A65="","",VLOOKUP($A65,生徒情報入力!$A$9:$AA$158,8))</f>
        <v/>
      </c>
      <c r="O65" s="224" t="s">
        <v>6</v>
      </c>
      <c r="P65" s="224" t="str">
        <f>IF($A65="","",VLOOKUP($A65,生徒情報入力!$A$9:$AA$158,9))</f>
        <v/>
      </c>
      <c r="Q65" s="224" t="s">
        <v>6</v>
      </c>
      <c r="R65" s="224" t="str">
        <f>IF($A65="","",VLOOKUP($A65,生徒情報入力!$A$9:$AA$158,10))</f>
        <v/>
      </c>
      <c r="S65" s="894" t="str">
        <f>IF($A65="","",VLOOKUP($A65,生徒情報入力!$A$9:$AA$158,11))</f>
        <v/>
      </c>
      <c r="T65" s="941"/>
      <c r="U65" s="234" t="str">
        <f>IF($A65="","",VLOOKUP($A65,生徒情報入力!$A$9:$AA$158,12))</f>
        <v/>
      </c>
      <c r="V65" s="236"/>
      <c r="W65" s="235"/>
      <c r="X65" s="223" t="str">
        <f>IF($A65="","",VLOOKUP($A65,生徒情報入力!$A$9:$AA$158,13))</f>
        <v/>
      </c>
      <c r="Y65" s="224" t="str">
        <f>IF($A65="","",VLOOKUP($A65,生徒情報入力!$A$9:$AA$158,14))</f>
        <v/>
      </c>
      <c r="Z65" s="225" t="s">
        <v>6</v>
      </c>
      <c r="AA65" s="224" t="str">
        <f>IF($A65="","",VLOOKUP($A65,生徒情報入力!$A$9:$AA$158,15))</f>
        <v/>
      </c>
      <c r="AB65" s="224" t="s">
        <v>6</v>
      </c>
      <c r="AC65" s="226" t="str">
        <f>IF($A65="","",VLOOKUP($A65,生徒情報入力!$A$9:$AA$158,16))</f>
        <v/>
      </c>
      <c r="AD65" s="896" t="str">
        <f>IF($A65="","",VLOOKUP($A65,生徒情報入力!$A$9:$AA$158,17))</f>
        <v/>
      </c>
      <c r="AE65" s="897"/>
      <c r="AF65" s="227"/>
      <c r="AG65" s="898" t="str">
        <f>IF($A65="","",VLOOKUP($A65,生徒情報入力!$A$9:$AA$158,19))</f>
        <v/>
      </c>
      <c r="AH65" s="898"/>
      <c r="AI65" s="898"/>
      <c r="AJ65" s="898"/>
      <c r="AK65" s="899"/>
      <c r="AL65" s="894" t="str">
        <f>IF($A65="","",VLOOKUP($A65,生徒情報入力!$A$9:$AA$158,20))</f>
        <v/>
      </c>
      <c r="AM65" s="895"/>
      <c r="AN65" s="895"/>
      <c r="AO65" s="895"/>
      <c r="AP65" s="895"/>
      <c r="AQ65" s="874" t="str">
        <f>IF($A65="","",VLOOKUP($A65,生徒情報入力!$A$9:$AA$158,21))</f>
        <v/>
      </c>
      <c r="AR65" s="875"/>
      <c r="AS65" s="876"/>
      <c r="AT65" s="877" t="str">
        <f>IF($A65="","",VLOOKUP($A65,生徒情報入力!$A$9:$AA$158,22))</f>
        <v/>
      </c>
      <c r="AU65" s="878"/>
      <c r="AV65" s="878"/>
      <c r="AW65" s="878"/>
      <c r="AX65" s="878"/>
      <c r="AY65" s="878"/>
      <c r="AZ65" s="878"/>
      <c r="BA65" s="878"/>
      <c r="BB65" s="878"/>
      <c r="BC65" s="878"/>
      <c r="BD65" s="878"/>
      <c r="BE65" s="879"/>
      <c r="BF65" s="880" t="str">
        <f>IF($A65="","",VLOOKUP($A65,生徒情報入力!$A$9:$AA$158,23))</f>
        <v/>
      </c>
      <c r="BG65" s="881"/>
      <c r="BH65" s="228" t="s">
        <v>1872</v>
      </c>
      <c r="BI65" s="882" t="str">
        <f>IF($A65="","",VLOOKUP($A65,生徒情報入力!$A$9:$AA$158,25))</f>
        <v/>
      </c>
      <c r="BJ65" s="882"/>
      <c r="BK65" s="229" t="s">
        <v>1873</v>
      </c>
      <c r="BL65" s="883" t="str">
        <f>IF($A65="","",VLOOKUP($A65,生徒情報入力!$A$9:$AA$158,27))</f>
        <v/>
      </c>
      <c r="BM65" s="884"/>
      <c r="BN65" s="230"/>
      <c r="BT65" s="200">
        <v>45</v>
      </c>
    </row>
    <row r="66" spans="1:72" s="194" customFormat="1" ht="15.75" customHeight="1">
      <c r="A66" s="199"/>
      <c r="B66" s="199"/>
      <c r="C66" s="199"/>
      <c r="D66" s="199"/>
      <c r="E66" s="232"/>
      <c r="F66" s="232" t="s">
        <v>2745</v>
      </c>
      <c r="G66" s="232"/>
      <c r="H66" s="232"/>
      <c r="I66" s="232"/>
      <c r="J66" s="232"/>
      <c r="K66" s="232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232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T66" s="200"/>
    </row>
    <row r="67" spans="1:72" s="194" customFormat="1" ht="15.75" customHeight="1">
      <c r="A67" s="199"/>
      <c r="B67" s="199"/>
      <c r="C67" s="199"/>
      <c r="D67" s="199"/>
      <c r="E67" s="232"/>
      <c r="F67" s="232" t="s">
        <v>2746</v>
      </c>
      <c r="G67" s="232"/>
      <c r="H67" s="232"/>
      <c r="I67" s="232"/>
      <c r="J67" s="232"/>
      <c r="K67" s="232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T67" s="200"/>
    </row>
    <row r="68" spans="1:72" s="194" customFormat="1" ht="27" customHeight="1">
      <c r="A68" s="201" t="s">
        <v>1903</v>
      </c>
      <c r="B68" s="201"/>
      <c r="C68" s="201"/>
      <c r="D68" s="939">
        <f>D46</f>
        <v>28</v>
      </c>
      <c r="E68" s="939"/>
      <c r="F68" s="201" t="s">
        <v>2</v>
      </c>
      <c r="G68" s="939">
        <f>G46</f>
        <v>10</v>
      </c>
      <c r="H68" s="939"/>
      <c r="I68" s="201" t="s">
        <v>3</v>
      </c>
      <c r="J68" s="939">
        <f>J46</f>
        <v>8</v>
      </c>
      <c r="K68" s="939"/>
      <c r="L68" s="202"/>
      <c r="M68" s="203" t="s">
        <v>1904</v>
      </c>
      <c r="N68" s="203"/>
      <c r="O68" s="203"/>
      <c r="P68" s="201"/>
      <c r="Q68" s="201"/>
      <c r="R68" s="204" t="s">
        <v>1905</v>
      </c>
      <c r="S68" s="205"/>
      <c r="T68" s="205"/>
      <c r="U68" s="940"/>
      <c r="V68" s="940"/>
      <c r="W68" s="940"/>
      <c r="X68" s="940"/>
      <c r="Y68" s="940"/>
      <c r="Z68" s="199"/>
      <c r="AA68" s="199"/>
      <c r="AB68" s="199"/>
      <c r="AC68" s="199"/>
      <c r="AD68" s="199"/>
      <c r="AE68" s="233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T68" s="200"/>
    </row>
    <row r="69" spans="1:72" s="194" customFormat="1" ht="27" customHeight="1">
      <c r="A69" s="206"/>
      <c r="B69" s="206"/>
      <c r="C69" s="206"/>
      <c r="D69" s="206"/>
      <c r="E69" s="207" t="s">
        <v>1906</v>
      </c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8"/>
      <c r="AE69" s="933" t="s">
        <v>1907</v>
      </c>
      <c r="AF69" s="916"/>
      <c r="AG69" s="916"/>
      <c r="AH69" s="916"/>
      <c r="AI69" s="916"/>
      <c r="AJ69" s="916"/>
      <c r="AK69" s="875" t="str">
        <f>基本情報入力!$B$5</f>
        <v/>
      </c>
      <c r="AL69" s="875"/>
      <c r="AM69" s="875"/>
      <c r="AN69" s="875"/>
      <c r="AO69" s="875"/>
      <c r="AP69" s="875"/>
      <c r="AQ69" s="875"/>
      <c r="AR69" s="875"/>
      <c r="AS69" s="875"/>
      <c r="AT69" s="875"/>
      <c r="AU69" s="875"/>
      <c r="AV69" s="875"/>
      <c r="AW69" s="916"/>
      <c r="AX69" s="916"/>
      <c r="AY69" s="916"/>
      <c r="AZ69" s="916"/>
      <c r="BA69" s="916"/>
      <c r="BB69" s="934"/>
      <c r="BC69" s="935" t="s">
        <v>1908</v>
      </c>
      <c r="BD69" s="936"/>
      <c r="BE69" s="936"/>
      <c r="BF69" s="936"/>
      <c r="BG69" s="937">
        <f>基本情報入力!$B$3</f>
        <v>0</v>
      </c>
      <c r="BH69" s="937"/>
      <c r="BI69" s="937"/>
      <c r="BJ69" s="209" t="s">
        <v>1909</v>
      </c>
      <c r="BK69" s="937">
        <f>基本情報入力!$D$3</f>
        <v>0</v>
      </c>
      <c r="BL69" s="937"/>
      <c r="BM69" s="937"/>
      <c r="BN69" s="938"/>
      <c r="BT69" s="200"/>
    </row>
    <row r="70" spans="1:72" s="194" customFormat="1" ht="27" customHeight="1">
      <c r="A70" s="930" t="s">
        <v>1910</v>
      </c>
      <c r="B70" s="931"/>
      <c r="C70" s="931"/>
      <c r="D70" s="210"/>
      <c r="E70" s="892" t="str">
        <f>基本情報入力!$B$6</f>
        <v/>
      </c>
      <c r="F70" s="892"/>
      <c r="G70" s="892"/>
      <c r="H70" s="892"/>
      <c r="I70" s="892"/>
      <c r="J70" s="892"/>
      <c r="K70" s="892"/>
      <c r="L70" s="892"/>
      <c r="M70" s="892"/>
      <c r="N70" s="892"/>
      <c r="O70" s="892"/>
      <c r="P70" s="892"/>
      <c r="Q70" s="892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2"/>
      <c r="AC70" s="892"/>
      <c r="AD70" s="211"/>
      <c r="AE70" s="206"/>
      <c r="AF70" s="206"/>
      <c r="AG70" s="916" t="s">
        <v>1911</v>
      </c>
      <c r="AH70" s="916"/>
      <c r="AI70" s="916"/>
      <c r="AJ70" s="916"/>
      <c r="AK70" s="932">
        <f>基本情報入力!$B$7</f>
        <v>0</v>
      </c>
      <c r="AL70" s="932"/>
      <c r="AM70" s="932"/>
      <c r="AN70" s="932"/>
      <c r="AO70" s="212" t="s">
        <v>1912</v>
      </c>
      <c r="AP70" s="895">
        <f>基本情報入力!$C$7</f>
        <v>0</v>
      </c>
      <c r="AQ70" s="895"/>
      <c r="AR70" s="895"/>
      <c r="AS70" s="213" t="s">
        <v>1913</v>
      </c>
      <c r="AT70" s="917">
        <f>基本情報入力!$D$7</f>
        <v>0</v>
      </c>
      <c r="AU70" s="917"/>
      <c r="AV70" s="917"/>
      <c r="AW70" s="208"/>
      <c r="AX70" s="916" t="s">
        <v>1914</v>
      </c>
      <c r="AY70" s="916"/>
      <c r="AZ70" s="916"/>
      <c r="BA70" s="916"/>
      <c r="BB70" s="916"/>
      <c r="BC70" s="875">
        <f>基本情報入力!$B$12</f>
        <v>0</v>
      </c>
      <c r="BD70" s="875"/>
      <c r="BE70" s="875"/>
      <c r="BF70" s="875"/>
      <c r="BG70" s="875"/>
      <c r="BH70" s="875"/>
      <c r="BI70" s="875"/>
      <c r="BJ70" s="875"/>
      <c r="BK70" s="875"/>
      <c r="BL70" s="875"/>
      <c r="BM70" s="875"/>
      <c r="BN70" s="876"/>
      <c r="BT70" s="200"/>
    </row>
    <row r="71" spans="1:72" s="194" customFormat="1" ht="15.75" customHeight="1">
      <c r="A71" s="918" t="s">
        <v>19</v>
      </c>
      <c r="B71" s="919"/>
      <c r="C71" s="922" t="s">
        <v>20</v>
      </c>
      <c r="D71" s="923"/>
      <c r="E71" s="923"/>
      <c r="F71" s="923"/>
      <c r="G71" s="923"/>
      <c r="H71" s="923"/>
      <c r="I71" s="923"/>
      <c r="J71" s="924"/>
      <c r="K71" s="922" t="s">
        <v>1879</v>
      </c>
      <c r="L71" s="924"/>
      <c r="M71" s="922" t="s">
        <v>1880</v>
      </c>
      <c r="N71" s="923"/>
      <c r="O71" s="923"/>
      <c r="P71" s="923"/>
      <c r="Q71" s="923"/>
      <c r="R71" s="923"/>
      <c r="S71" s="922" t="s">
        <v>21</v>
      </c>
      <c r="T71" s="924"/>
      <c r="U71" s="926" t="s">
        <v>1915</v>
      </c>
      <c r="V71" s="927"/>
      <c r="W71" s="928"/>
      <c r="X71" s="926" t="s">
        <v>1916</v>
      </c>
      <c r="Y71" s="927"/>
      <c r="Z71" s="927"/>
      <c r="AA71" s="927"/>
      <c r="AB71" s="927"/>
      <c r="AC71" s="927"/>
      <c r="AD71" s="929" t="s">
        <v>1917</v>
      </c>
      <c r="AE71" s="929"/>
      <c r="AF71" s="929"/>
      <c r="AG71" s="929"/>
      <c r="AH71" s="929"/>
      <c r="AI71" s="929"/>
      <c r="AJ71" s="929"/>
      <c r="AK71" s="929"/>
      <c r="AL71" s="900" t="s">
        <v>1918</v>
      </c>
      <c r="AM71" s="901"/>
      <c r="AN71" s="901"/>
      <c r="AO71" s="901"/>
      <c r="AP71" s="901"/>
      <c r="AQ71" s="900" t="s">
        <v>1919</v>
      </c>
      <c r="AR71" s="901"/>
      <c r="AS71" s="902"/>
      <c r="AT71" s="900" t="s">
        <v>1920</v>
      </c>
      <c r="AU71" s="901"/>
      <c r="AV71" s="901"/>
      <c r="AW71" s="901"/>
      <c r="AX71" s="901"/>
      <c r="AY71" s="901"/>
      <c r="AZ71" s="901"/>
      <c r="BA71" s="901"/>
      <c r="BB71" s="901"/>
      <c r="BC71" s="901"/>
      <c r="BD71" s="901"/>
      <c r="BE71" s="902"/>
      <c r="BF71" s="900" t="s">
        <v>1921</v>
      </c>
      <c r="BG71" s="901"/>
      <c r="BH71" s="901"/>
      <c r="BI71" s="901"/>
      <c r="BJ71" s="901"/>
      <c r="BK71" s="901"/>
      <c r="BL71" s="901"/>
      <c r="BM71" s="901"/>
      <c r="BN71" s="902"/>
      <c r="BT71" s="200"/>
    </row>
    <row r="72" spans="1:72" s="194" customFormat="1" ht="15.75" customHeight="1">
      <c r="A72" s="920"/>
      <c r="B72" s="921"/>
      <c r="C72" s="925"/>
      <c r="D72" s="912"/>
      <c r="E72" s="912"/>
      <c r="F72" s="912"/>
      <c r="G72" s="912"/>
      <c r="H72" s="912"/>
      <c r="I72" s="912"/>
      <c r="J72" s="911"/>
      <c r="K72" s="925"/>
      <c r="L72" s="911"/>
      <c r="M72" s="925"/>
      <c r="N72" s="912"/>
      <c r="O72" s="912"/>
      <c r="P72" s="912"/>
      <c r="Q72" s="912"/>
      <c r="R72" s="912"/>
      <c r="S72" s="925"/>
      <c r="T72" s="911"/>
      <c r="U72" s="909" t="s">
        <v>1922</v>
      </c>
      <c r="V72" s="910"/>
      <c r="W72" s="911"/>
      <c r="X72" s="909" t="s">
        <v>1923</v>
      </c>
      <c r="Y72" s="912"/>
      <c r="Z72" s="912"/>
      <c r="AA72" s="912"/>
      <c r="AB72" s="912"/>
      <c r="AC72" s="911"/>
      <c r="AD72" s="913" t="s">
        <v>1924</v>
      </c>
      <c r="AE72" s="914"/>
      <c r="AF72" s="914"/>
      <c r="AG72" s="914"/>
      <c r="AH72" s="914"/>
      <c r="AI72" s="914"/>
      <c r="AJ72" s="914"/>
      <c r="AK72" s="915"/>
      <c r="AL72" s="903"/>
      <c r="AM72" s="904"/>
      <c r="AN72" s="904"/>
      <c r="AO72" s="904"/>
      <c r="AP72" s="904"/>
      <c r="AQ72" s="903"/>
      <c r="AR72" s="904"/>
      <c r="AS72" s="905"/>
      <c r="AT72" s="903"/>
      <c r="AU72" s="904"/>
      <c r="AV72" s="904"/>
      <c r="AW72" s="904"/>
      <c r="AX72" s="904"/>
      <c r="AY72" s="904"/>
      <c r="AZ72" s="904"/>
      <c r="BA72" s="904"/>
      <c r="BB72" s="904"/>
      <c r="BC72" s="904"/>
      <c r="BD72" s="904"/>
      <c r="BE72" s="905"/>
      <c r="BF72" s="906"/>
      <c r="BG72" s="907"/>
      <c r="BH72" s="907"/>
      <c r="BI72" s="907"/>
      <c r="BJ72" s="907"/>
      <c r="BK72" s="907"/>
      <c r="BL72" s="907"/>
      <c r="BM72" s="907"/>
      <c r="BN72" s="908"/>
      <c r="BT72" s="200"/>
    </row>
    <row r="73" spans="1:72" s="194" customFormat="1" ht="27" customHeight="1">
      <c r="A73" s="890" t="str">
        <f>IF(AF$1+BT65&lt;=AK$1,AF$1+BT65,"")</f>
        <v/>
      </c>
      <c r="B73" s="891"/>
      <c r="C73" s="215" t="str">
        <f>IF($A73="","",VLOOKUP($A73,生徒情報入力!$A$9:$AA$158,4))</f>
        <v/>
      </c>
      <c r="D73" s="892" t="str">
        <f>IF($A73="","",VLOOKUP($A73,生徒情報入力!$A$9:$AA$158,5))</f>
        <v/>
      </c>
      <c r="E73" s="892"/>
      <c r="F73" s="892"/>
      <c r="G73" s="892"/>
      <c r="H73" s="892"/>
      <c r="I73" s="892"/>
      <c r="J73" s="893"/>
      <c r="K73" s="234" t="str">
        <f>IF($A73="","",VLOOKUP($A73,生徒情報入力!$A$9:$AA$158,6))</f>
        <v/>
      </c>
      <c r="L73" s="235"/>
      <c r="M73" s="223" t="str">
        <f>IF($A73="","",VLOOKUP($A73,生徒情報入力!$A$9:$AA$158,7))</f>
        <v/>
      </c>
      <c r="N73" s="224" t="str">
        <f>IF($A73="","",VLOOKUP($A73,生徒情報入力!$A$9:$AA$158,8))</f>
        <v/>
      </c>
      <c r="O73" s="224" t="s">
        <v>6</v>
      </c>
      <c r="P73" s="224" t="str">
        <f>IF($A73="","",VLOOKUP($A73,生徒情報入力!$A$9:$AA$158,9))</f>
        <v/>
      </c>
      <c r="Q73" s="224" t="s">
        <v>6</v>
      </c>
      <c r="R73" s="224" t="str">
        <f>IF($A73="","",VLOOKUP($A73,生徒情報入力!$A$9:$AA$158,10))</f>
        <v/>
      </c>
      <c r="S73" s="234" t="str">
        <f>IF($A73="","",VLOOKUP($A73,生徒情報入力!$A$9:$AA$158,11))</f>
        <v/>
      </c>
      <c r="T73" s="235"/>
      <c r="U73" s="894" t="str">
        <f>IF($A73="","",VLOOKUP($A73,生徒情報入力!$A$9:$AA$158,12))</f>
        <v/>
      </c>
      <c r="V73" s="895"/>
      <c r="W73" s="895"/>
      <c r="X73" s="223" t="str">
        <f>IF($A73="","",VLOOKUP($A73,生徒情報入力!$A$9:$AA$158,13))</f>
        <v/>
      </c>
      <c r="Y73" s="224" t="str">
        <f>IF($A73="","",VLOOKUP($A73,生徒情報入力!$A$9:$AA$158,14))</f>
        <v/>
      </c>
      <c r="Z73" s="225" t="s">
        <v>6</v>
      </c>
      <c r="AA73" s="224" t="str">
        <f>IF($A73="","",VLOOKUP($A73,生徒情報入力!$A$9:$AA$158,15))</f>
        <v/>
      </c>
      <c r="AB73" s="224" t="s">
        <v>6</v>
      </c>
      <c r="AC73" s="226" t="str">
        <f>IF($A73="","",VLOOKUP($A73,生徒情報入力!$A$9:$AA$158,16))</f>
        <v/>
      </c>
      <c r="AD73" s="896" t="str">
        <f>IF($A73="","",VLOOKUP($A73,生徒情報入力!$A$9:$AA$158,17))</f>
        <v/>
      </c>
      <c r="AE73" s="897"/>
      <c r="AF73" s="227"/>
      <c r="AG73" s="898" t="str">
        <f>IF($A73="","",VLOOKUP($A73,生徒情報入力!$A$9:$AA$158,19))</f>
        <v/>
      </c>
      <c r="AH73" s="898"/>
      <c r="AI73" s="898"/>
      <c r="AJ73" s="898"/>
      <c r="AK73" s="899"/>
      <c r="AL73" s="894" t="str">
        <f>IF($A73="","",VLOOKUP($A73,生徒情報入力!$A$9:$AA$158,20))</f>
        <v/>
      </c>
      <c r="AM73" s="895"/>
      <c r="AN73" s="895"/>
      <c r="AO73" s="895"/>
      <c r="AP73" s="895"/>
      <c r="AQ73" s="874" t="str">
        <f>IF($A73="","",VLOOKUP($A73,生徒情報入力!$A$9:$AA$158,21))</f>
        <v/>
      </c>
      <c r="AR73" s="875"/>
      <c r="AS73" s="876"/>
      <c r="AT73" s="877" t="str">
        <f>IF($A73="","",VLOOKUP($A73,生徒情報入力!$A$9:$AA$158,22))</f>
        <v/>
      </c>
      <c r="AU73" s="878"/>
      <c r="AV73" s="878"/>
      <c r="AW73" s="878"/>
      <c r="AX73" s="878"/>
      <c r="AY73" s="878"/>
      <c r="AZ73" s="878"/>
      <c r="BA73" s="878"/>
      <c r="BB73" s="878"/>
      <c r="BC73" s="878"/>
      <c r="BD73" s="878"/>
      <c r="BE73" s="879"/>
      <c r="BF73" s="880" t="str">
        <f>IF($A73="","",VLOOKUP($A73,生徒情報入力!$A$9:$AA$158,23))</f>
        <v/>
      </c>
      <c r="BG73" s="881"/>
      <c r="BH73" s="228" t="s">
        <v>1872</v>
      </c>
      <c r="BI73" s="882" t="str">
        <f>IF($A73="","",VLOOKUP($A73,生徒情報入力!$A$9:$AA$158,25))</f>
        <v/>
      </c>
      <c r="BJ73" s="882"/>
      <c r="BK73" s="229" t="s">
        <v>1873</v>
      </c>
      <c r="BL73" s="883" t="str">
        <f>IF($A73="","",VLOOKUP($A73,生徒情報入力!$A$9:$AA$158,27))</f>
        <v/>
      </c>
      <c r="BM73" s="884"/>
      <c r="BN73" s="230"/>
      <c r="BT73" s="200">
        <v>46</v>
      </c>
    </row>
    <row r="74" spans="1:72" s="194" customFormat="1" ht="27" customHeight="1">
      <c r="A74" s="890" t="str">
        <f t="shared" ref="A74:A87" si="3">IF(AF$1+BT73&lt;=AK$1,AF$1+BT73,"")</f>
        <v/>
      </c>
      <c r="B74" s="891"/>
      <c r="C74" s="215" t="str">
        <f>IF($A74="","",VLOOKUP($A74,生徒情報入力!$A$9:$AA$158,4))</f>
        <v/>
      </c>
      <c r="D74" s="892" t="str">
        <f>IF($A74="","",VLOOKUP($A74,生徒情報入力!$A$9:$AA$158,5))</f>
        <v/>
      </c>
      <c r="E74" s="892"/>
      <c r="F74" s="892"/>
      <c r="G74" s="892"/>
      <c r="H74" s="892"/>
      <c r="I74" s="892"/>
      <c r="J74" s="893"/>
      <c r="K74" s="234" t="str">
        <f>IF($A74="","",VLOOKUP($A74,生徒情報入力!$A$9:$AA$158,6))</f>
        <v/>
      </c>
      <c r="L74" s="235"/>
      <c r="M74" s="223" t="str">
        <f>IF($A74="","",VLOOKUP($A74,生徒情報入力!$A$9:$AA$158,7))</f>
        <v/>
      </c>
      <c r="N74" s="224" t="str">
        <f>IF($A74="","",VLOOKUP($A74,生徒情報入力!$A$9:$AA$158,8))</f>
        <v/>
      </c>
      <c r="O74" s="224" t="s">
        <v>6</v>
      </c>
      <c r="P74" s="224" t="str">
        <f>IF($A74="","",VLOOKUP($A74,生徒情報入力!$A$9:$AA$158,9))</f>
        <v/>
      </c>
      <c r="Q74" s="224" t="s">
        <v>6</v>
      </c>
      <c r="R74" s="224" t="str">
        <f>IF($A74="","",VLOOKUP($A74,生徒情報入力!$A$9:$AA$158,10))</f>
        <v/>
      </c>
      <c r="S74" s="234" t="str">
        <f>IF($A74="","",VLOOKUP($A74,生徒情報入力!$A$9:$AA$158,11))</f>
        <v/>
      </c>
      <c r="T74" s="235"/>
      <c r="U74" s="894" t="str">
        <f>IF($A74="","",VLOOKUP($A74,生徒情報入力!$A$9:$AA$158,12))</f>
        <v/>
      </c>
      <c r="V74" s="895"/>
      <c r="W74" s="895"/>
      <c r="X74" s="223" t="str">
        <f>IF($A74="","",VLOOKUP($A74,生徒情報入力!$A$9:$AA$158,13))</f>
        <v/>
      </c>
      <c r="Y74" s="224" t="str">
        <f>IF($A74="","",VLOOKUP($A74,生徒情報入力!$A$9:$AA$158,14))</f>
        <v/>
      </c>
      <c r="Z74" s="225" t="s">
        <v>6</v>
      </c>
      <c r="AA74" s="224" t="str">
        <f>IF($A74="","",VLOOKUP($A74,生徒情報入力!$A$9:$AA$158,15))</f>
        <v/>
      </c>
      <c r="AB74" s="224" t="s">
        <v>6</v>
      </c>
      <c r="AC74" s="226" t="str">
        <f>IF($A74="","",VLOOKUP($A74,生徒情報入力!$A$9:$AA$158,16))</f>
        <v/>
      </c>
      <c r="AD74" s="896" t="str">
        <f>IF($A74="","",VLOOKUP($A74,生徒情報入力!$A$9:$AA$158,17))</f>
        <v/>
      </c>
      <c r="AE74" s="897"/>
      <c r="AF74" s="227"/>
      <c r="AG74" s="898" t="str">
        <f>IF($A74="","",VLOOKUP($A74,生徒情報入力!$A$9:$AA$158,19))</f>
        <v/>
      </c>
      <c r="AH74" s="898"/>
      <c r="AI74" s="898"/>
      <c r="AJ74" s="898"/>
      <c r="AK74" s="899"/>
      <c r="AL74" s="894" t="str">
        <f>IF($A74="","",VLOOKUP($A74,生徒情報入力!$A$9:$AA$158,20))</f>
        <v/>
      </c>
      <c r="AM74" s="895"/>
      <c r="AN74" s="895"/>
      <c r="AO74" s="895"/>
      <c r="AP74" s="895"/>
      <c r="AQ74" s="874" t="str">
        <f>IF($A74="","",VLOOKUP($A74,生徒情報入力!$A$9:$AA$158,21))</f>
        <v/>
      </c>
      <c r="AR74" s="875"/>
      <c r="AS74" s="876"/>
      <c r="AT74" s="877" t="str">
        <f>IF($A74="","",VLOOKUP($A74,生徒情報入力!$A$9:$AA$158,22))</f>
        <v/>
      </c>
      <c r="AU74" s="878"/>
      <c r="AV74" s="878"/>
      <c r="AW74" s="878"/>
      <c r="AX74" s="878"/>
      <c r="AY74" s="878"/>
      <c r="AZ74" s="878"/>
      <c r="BA74" s="878"/>
      <c r="BB74" s="878"/>
      <c r="BC74" s="878"/>
      <c r="BD74" s="878"/>
      <c r="BE74" s="879"/>
      <c r="BF74" s="880" t="str">
        <f>IF($A74="","",VLOOKUP($A74,生徒情報入力!$A$9:$AA$158,23))</f>
        <v/>
      </c>
      <c r="BG74" s="881"/>
      <c r="BH74" s="228" t="s">
        <v>1872</v>
      </c>
      <c r="BI74" s="882" t="str">
        <f>IF($A74="","",VLOOKUP($A74,生徒情報入力!$A$9:$AA$158,25))</f>
        <v/>
      </c>
      <c r="BJ74" s="882"/>
      <c r="BK74" s="229" t="s">
        <v>1873</v>
      </c>
      <c r="BL74" s="883" t="str">
        <f>IF($A74="","",VLOOKUP($A74,生徒情報入力!$A$9:$AA$158,27))</f>
        <v/>
      </c>
      <c r="BM74" s="884"/>
      <c r="BN74" s="230"/>
      <c r="BT74" s="200">
        <v>47</v>
      </c>
    </row>
    <row r="75" spans="1:72" s="194" customFormat="1" ht="27" customHeight="1">
      <c r="A75" s="890" t="str">
        <f t="shared" si="3"/>
        <v/>
      </c>
      <c r="B75" s="891"/>
      <c r="C75" s="215" t="str">
        <f>IF($A75="","",VLOOKUP($A75,生徒情報入力!$A$9:$AA$158,4))</f>
        <v/>
      </c>
      <c r="D75" s="892" t="str">
        <f>IF($A75="","",VLOOKUP($A75,生徒情報入力!$A$9:$AA$158,5))</f>
        <v/>
      </c>
      <c r="E75" s="892"/>
      <c r="F75" s="892"/>
      <c r="G75" s="892"/>
      <c r="H75" s="892"/>
      <c r="I75" s="892"/>
      <c r="J75" s="893"/>
      <c r="K75" s="234" t="str">
        <f>IF($A75="","",VLOOKUP($A75,生徒情報入力!$A$9:$AA$158,6))</f>
        <v/>
      </c>
      <c r="L75" s="235"/>
      <c r="M75" s="223" t="str">
        <f>IF($A75="","",VLOOKUP($A75,生徒情報入力!$A$9:$AA$158,7))</f>
        <v/>
      </c>
      <c r="N75" s="224" t="str">
        <f>IF($A75="","",VLOOKUP($A75,生徒情報入力!$A$9:$AA$158,8))</f>
        <v/>
      </c>
      <c r="O75" s="224" t="s">
        <v>6</v>
      </c>
      <c r="P75" s="224" t="str">
        <f>IF($A75="","",VLOOKUP($A75,生徒情報入力!$A$9:$AA$158,9))</f>
        <v/>
      </c>
      <c r="Q75" s="224" t="s">
        <v>6</v>
      </c>
      <c r="R75" s="224" t="str">
        <f>IF($A75="","",VLOOKUP($A75,生徒情報入力!$A$9:$AA$158,10))</f>
        <v/>
      </c>
      <c r="S75" s="234" t="str">
        <f>IF($A75="","",VLOOKUP($A75,生徒情報入力!$A$9:$AA$158,11))</f>
        <v/>
      </c>
      <c r="T75" s="235"/>
      <c r="U75" s="894" t="str">
        <f>IF($A75="","",VLOOKUP($A75,生徒情報入力!$A$9:$AA$158,12))</f>
        <v/>
      </c>
      <c r="V75" s="895"/>
      <c r="W75" s="895"/>
      <c r="X75" s="223" t="str">
        <f>IF($A75="","",VLOOKUP($A75,生徒情報入力!$A$9:$AA$158,13))</f>
        <v/>
      </c>
      <c r="Y75" s="224" t="str">
        <f>IF($A75="","",VLOOKUP($A75,生徒情報入力!$A$9:$AA$158,14))</f>
        <v/>
      </c>
      <c r="Z75" s="225" t="s">
        <v>6</v>
      </c>
      <c r="AA75" s="224" t="str">
        <f>IF($A75="","",VLOOKUP($A75,生徒情報入力!$A$9:$AA$158,15))</f>
        <v/>
      </c>
      <c r="AB75" s="224" t="s">
        <v>6</v>
      </c>
      <c r="AC75" s="226" t="str">
        <f>IF($A75="","",VLOOKUP($A75,生徒情報入力!$A$9:$AA$158,16))</f>
        <v/>
      </c>
      <c r="AD75" s="896" t="str">
        <f>IF($A75="","",VLOOKUP($A75,生徒情報入力!$A$9:$AA$158,17))</f>
        <v/>
      </c>
      <c r="AE75" s="897"/>
      <c r="AF75" s="227"/>
      <c r="AG75" s="898" t="str">
        <f>IF($A75="","",VLOOKUP($A75,生徒情報入力!$A$9:$AA$158,19))</f>
        <v/>
      </c>
      <c r="AH75" s="898"/>
      <c r="AI75" s="898"/>
      <c r="AJ75" s="898"/>
      <c r="AK75" s="899"/>
      <c r="AL75" s="894" t="str">
        <f>IF($A75="","",VLOOKUP($A75,生徒情報入力!$A$9:$AA$158,20))</f>
        <v/>
      </c>
      <c r="AM75" s="895"/>
      <c r="AN75" s="895"/>
      <c r="AO75" s="895"/>
      <c r="AP75" s="895"/>
      <c r="AQ75" s="874" t="str">
        <f>IF($A75="","",VLOOKUP($A75,生徒情報入力!$A$9:$AA$158,21))</f>
        <v/>
      </c>
      <c r="AR75" s="875"/>
      <c r="AS75" s="876"/>
      <c r="AT75" s="877" t="str">
        <f>IF($A75="","",VLOOKUP($A75,生徒情報入力!$A$9:$AA$158,22))</f>
        <v/>
      </c>
      <c r="AU75" s="878"/>
      <c r="AV75" s="878"/>
      <c r="AW75" s="878"/>
      <c r="AX75" s="878"/>
      <c r="AY75" s="878"/>
      <c r="AZ75" s="878"/>
      <c r="BA75" s="878"/>
      <c r="BB75" s="878"/>
      <c r="BC75" s="878"/>
      <c r="BD75" s="878"/>
      <c r="BE75" s="879"/>
      <c r="BF75" s="880" t="str">
        <f>IF($A75="","",VLOOKUP($A75,生徒情報入力!$A$9:$AA$158,23))</f>
        <v/>
      </c>
      <c r="BG75" s="881"/>
      <c r="BH75" s="228" t="s">
        <v>1872</v>
      </c>
      <c r="BI75" s="882" t="str">
        <f>IF($A75="","",VLOOKUP($A75,生徒情報入力!$A$9:$AA$158,25))</f>
        <v/>
      </c>
      <c r="BJ75" s="882"/>
      <c r="BK75" s="229" t="s">
        <v>1873</v>
      </c>
      <c r="BL75" s="883" t="str">
        <f>IF($A75="","",VLOOKUP($A75,生徒情報入力!$A$9:$AA$158,27))</f>
        <v/>
      </c>
      <c r="BM75" s="884"/>
      <c r="BN75" s="230"/>
      <c r="BT75" s="200">
        <v>48</v>
      </c>
    </row>
    <row r="76" spans="1:72" s="194" customFormat="1" ht="27" customHeight="1">
      <c r="A76" s="890" t="str">
        <f t="shared" si="3"/>
        <v/>
      </c>
      <c r="B76" s="891"/>
      <c r="C76" s="215" t="str">
        <f>IF($A76="","",VLOOKUP($A76,生徒情報入力!$A$9:$AA$158,4))</f>
        <v/>
      </c>
      <c r="D76" s="892" t="str">
        <f>IF($A76="","",VLOOKUP($A76,生徒情報入力!$A$9:$AA$158,5))</f>
        <v/>
      </c>
      <c r="E76" s="892"/>
      <c r="F76" s="892"/>
      <c r="G76" s="892"/>
      <c r="H76" s="892"/>
      <c r="I76" s="892"/>
      <c r="J76" s="893"/>
      <c r="K76" s="234" t="str">
        <f>IF($A76="","",VLOOKUP($A76,生徒情報入力!$A$9:$AA$158,6))</f>
        <v/>
      </c>
      <c r="L76" s="235"/>
      <c r="M76" s="223" t="str">
        <f>IF($A76="","",VLOOKUP($A76,生徒情報入力!$A$9:$AA$158,7))</f>
        <v/>
      </c>
      <c r="N76" s="224" t="str">
        <f>IF($A76="","",VLOOKUP($A76,生徒情報入力!$A$9:$AA$158,8))</f>
        <v/>
      </c>
      <c r="O76" s="224" t="s">
        <v>6</v>
      </c>
      <c r="P76" s="224" t="str">
        <f>IF($A76="","",VLOOKUP($A76,生徒情報入力!$A$9:$AA$158,9))</f>
        <v/>
      </c>
      <c r="Q76" s="224" t="s">
        <v>6</v>
      </c>
      <c r="R76" s="224" t="str">
        <f>IF($A76="","",VLOOKUP($A76,生徒情報入力!$A$9:$AA$158,10))</f>
        <v/>
      </c>
      <c r="S76" s="234" t="str">
        <f>IF($A76="","",VLOOKUP($A76,生徒情報入力!$A$9:$AA$158,11))</f>
        <v/>
      </c>
      <c r="T76" s="235"/>
      <c r="U76" s="894" t="str">
        <f>IF($A76="","",VLOOKUP($A76,生徒情報入力!$A$9:$AA$158,12))</f>
        <v/>
      </c>
      <c r="V76" s="895"/>
      <c r="W76" s="895"/>
      <c r="X76" s="223" t="str">
        <f>IF($A76="","",VLOOKUP($A76,生徒情報入力!$A$9:$AA$158,13))</f>
        <v/>
      </c>
      <c r="Y76" s="224" t="str">
        <f>IF($A76="","",VLOOKUP($A76,生徒情報入力!$A$9:$AA$158,14))</f>
        <v/>
      </c>
      <c r="Z76" s="225" t="s">
        <v>6</v>
      </c>
      <c r="AA76" s="224" t="str">
        <f>IF($A76="","",VLOOKUP($A76,生徒情報入力!$A$9:$AA$158,15))</f>
        <v/>
      </c>
      <c r="AB76" s="224" t="s">
        <v>6</v>
      </c>
      <c r="AC76" s="226" t="str">
        <f>IF($A76="","",VLOOKUP($A76,生徒情報入力!$A$9:$AA$158,16))</f>
        <v/>
      </c>
      <c r="AD76" s="896" t="str">
        <f>IF($A76="","",VLOOKUP($A76,生徒情報入力!$A$9:$AA$158,17))</f>
        <v/>
      </c>
      <c r="AE76" s="897"/>
      <c r="AF76" s="227"/>
      <c r="AG76" s="898" t="str">
        <f>IF($A76="","",VLOOKUP($A76,生徒情報入力!$A$9:$AA$158,19))</f>
        <v/>
      </c>
      <c r="AH76" s="898"/>
      <c r="AI76" s="898"/>
      <c r="AJ76" s="898"/>
      <c r="AK76" s="899"/>
      <c r="AL76" s="894" t="str">
        <f>IF($A76="","",VLOOKUP($A76,生徒情報入力!$A$9:$AA$158,20))</f>
        <v/>
      </c>
      <c r="AM76" s="895"/>
      <c r="AN76" s="895"/>
      <c r="AO76" s="895"/>
      <c r="AP76" s="895"/>
      <c r="AQ76" s="874" t="str">
        <f>IF($A76="","",VLOOKUP($A76,生徒情報入力!$A$9:$AA$158,21))</f>
        <v/>
      </c>
      <c r="AR76" s="875"/>
      <c r="AS76" s="876"/>
      <c r="AT76" s="877" t="str">
        <f>IF($A76="","",VLOOKUP($A76,生徒情報入力!$A$9:$AA$158,22))</f>
        <v/>
      </c>
      <c r="AU76" s="878"/>
      <c r="AV76" s="878"/>
      <c r="AW76" s="878"/>
      <c r="AX76" s="878"/>
      <c r="AY76" s="878"/>
      <c r="AZ76" s="878"/>
      <c r="BA76" s="878"/>
      <c r="BB76" s="878"/>
      <c r="BC76" s="878"/>
      <c r="BD76" s="878"/>
      <c r="BE76" s="879"/>
      <c r="BF76" s="880" t="str">
        <f>IF($A76="","",VLOOKUP($A76,生徒情報入力!$A$9:$AA$158,23))</f>
        <v/>
      </c>
      <c r="BG76" s="881"/>
      <c r="BH76" s="228" t="s">
        <v>1872</v>
      </c>
      <c r="BI76" s="882" t="str">
        <f>IF($A76="","",VLOOKUP($A76,生徒情報入力!$A$9:$AA$158,25))</f>
        <v/>
      </c>
      <c r="BJ76" s="882"/>
      <c r="BK76" s="229" t="s">
        <v>1873</v>
      </c>
      <c r="BL76" s="883" t="str">
        <f>IF($A76="","",VLOOKUP($A76,生徒情報入力!$A$9:$AA$158,27))</f>
        <v/>
      </c>
      <c r="BM76" s="884"/>
      <c r="BN76" s="230"/>
      <c r="BT76" s="200">
        <v>49</v>
      </c>
    </row>
    <row r="77" spans="1:72" s="194" customFormat="1" ht="27" customHeight="1">
      <c r="A77" s="890" t="str">
        <f t="shared" si="3"/>
        <v/>
      </c>
      <c r="B77" s="891"/>
      <c r="C77" s="215" t="str">
        <f>IF($A77="","",VLOOKUP($A77,生徒情報入力!$A$9:$AA$158,4))</f>
        <v/>
      </c>
      <c r="D77" s="892" t="str">
        <f>IF($A77="","",VLOOKUP($A77,生徒情報入力!$A$9:$AA$158,5))</f>
        <v/>
      </c>
      <c r="E77" s="892"/>
      <c r="F77" s="892"/>
      <c r="G77" s="892"/>
      <c r="H77" s="892"/>
      <c r="I77" s="892"/>
      <c r="J77" s="893"/>
      <c r="K77" s="234" t="str">
        <f>IF($A77="","",VLOOKUP($A77,生徒情報入力!$A$9:$AA$158,6))</f>
        <v/>
      </c>
      <c r="L77" s="235"/>
      <c r="M77" s="223" t="str">
        <f>IF($A77="","",VLOOKUP($A77,生徒情報入力!$A$9:$AA$158,7))</f>
        <v/>
      </c>
      <c r="N77" s="224" t="str">
        <f>IF($A77="","",VLOOKUP($A77,生徒情報入力!$A$9:$AA$158,8))</f>
        <v/>
      </c>
      <c r="O77" s="224" t="s">
        <v>6</v>
      </c>
      <c r="P77" s="224" t="str">
        <f>IF($A77="","",VLOOKUP($A77,生徒情報入力!$A$9:$AA$158,9))</f>
        <v/>
      </c>
      <c r="Q77" s="224" t="s">
        <v>6</v>
      </c>
      <c r="R77" s="224" t="str">
        <f>IF($A77="","",VLOOKUP($A77,生徒情報入力!$A$9:$AA$158,10))</f>
        <v/>
      </c>
      <c r="S77" s="234" t="str">
        <f>IF($A77="","",VLOOKUP($A77,生徒情報入力!$A$9:$AA$158,11))</f>
        <v/>
      </c>
      <c r="T77" s="235"/>
      <c r="U77" s="894" t="str">
        <f>IF($A77="","",VLOOKUP($A77,生徒情報入力!$A$9:$AA$158,12))</f>
        <v/>
      </c>
      <c r="V77" s="895"/>
      <c r="W77" s="895"/>
      <c r="X77" s="223" t="str">
        <f>IF($A77="","",VLOOKUP($A77,生徒情報入力!$A$9:$AA$158,13))</f>
        <v/>
      </c>
      <c r="Y77" s="224" t="str">
        <f>IF($A77="","",VLOOKUP($A77,生徒情報入力!$A$9:$AA$158,14))</f>
        <v/>
      </c>
      <c r="Z77" s="225" t="s">
        <v>6</v>
      </c>
      <c r="AA77" s="224" t="str">
        <f>IF($A77="","",VLOOKUP($A77,生徒情報入力!$A$9:$AA$158,15))</f>
        <v/>
      </c>
      <c r="AB77" s="224" t="s">
        <v>6</v>
      </c>
      <c r="AC77" s="226" t="str">
        <f>IF($A77="","",VLOOKUP($A77,生徒情報入力!$A$9:$AA$158,16))</f>
        <v/>
      </c>
      <c r="AD77" s="896" t="str">
        <f>IF($A77="","",VLOOKUP($A77,生徒情報入力!$A$9:$AA$158,17))</f>
        <v/>
      </c>
      <c r="AE77" s="897"/>
      <c r="AF77" s="227"/>
      <c r="AG77" s="898" t="str">
        <f>IF($A77="","",VLOOKUP($A77,生徒情報入力!$A$9:$AA$158,19))</f>
        <v/>
      </c>
      <c r="AH77" s="898"/>
      <c r="AI77" s="898"/>
      <c r="AJ77" s="898"/>
      <c r="AK77" s="899"/>
      <c r="AL77" s="894" t="str">
        <f>IF($A77="","",VLOOKUP($A77,生徒情報入力!$A$9:$AA$158,20))</f>
        <v/>
      </c>
      <c r="AM77" s="895"/>
      <c r="AN77" s="895"/>
      <c r="AO77" s="895"/>
      <c r="AP77" s="895"/>
      <c r="AQ77" s="874" t="str">
        <f>IF($A77="","",VLOOKUP($A77,生徒情報入力!$A$9:$AA$158,21))</f>
        <v/>
      </c>
      <c r="AR77" s="875"/>
      <c r="AS77" s="876"/>
      <c r="AT77" s="877" t="str">
        <f>IF($A77="","",VLOOKUP($A77,生徒情報入力!$A$9:$AA$158,22))</f>
        <v/>
      </c>
      <c r="AU77" s="878"/>
      <c r="AV77" s="878"/>
      <c r="AW77" s="878"/>
      <c r="AX77" s="878"/>
      <c r="AY77" s="878"/>
      <c r="AZ77" s="878"/>
      <c r="BA77" s="878"/>
      <c r="BB77" s="878"/>
      <c r="BC77" s="878"/>
      <c r="BD77" s="878"/>
      <c r="BE77" s="879"/>
      <c r="BF77" s="880" t="str">
        <f>IF($A77="","",VLOOKUP($A77,生徒情報入力!$A$9:$AA$158,23))</f>
        <v/>
      </c>
      <c r="BG77" s="881"/>
      <c r="BH77" s="228" t="s">
        <v>1872</v>
      </c>
      <c r="BI77" s="882" t="str">
        <f>IF($A77="","",VLOOKUP($A77,生徒情報入力!$A$9:$AA$158,25))</f>
        <v/>
      </c>
      <c r="BJ77" s="882"/>
      <c r="BK77" s="229" t="s">
        <v>1873</v>
      </c>
      <c r="BL77" s="883" t="str">
        <f>IF($A77="","",VLOOKUP($A77,生徒情報入力!$A$9:$AA$158,27))</f>
        <v/>
      </c>
      <c r="BM77" s="884"/>
      <c r="BN77" s="230"/>
      <c r="BT77" s="200">
        <v>50</v>
      </c>
    </row>
    <row r="78" spans="1:72" s="194" customFormat="1" ht="27" customHeight="1">
      <c r="A78" s="890" t="str">
        <f t="shared" si="3"/>
        <v/>
      </c>
      <c r="B78" s="891"/>
      <c r="C78" s="215" t="str">
        <f>IF($A78="","",VLOOKUP($A78,生徒情報入力!$A$9:$AA$158,4))</f>
        <v/>
      </c>
      <c r="D78" s="892" t="str">
        <f>IF($A78="","",VLOOKUP($A78,生徒情報入力!$A$9:$AA$158,5))</f>
        <v/>
      </c>
      <c r="E78" s="892"/>
      <c r="F78" s="892"/>
      <c r="G78" s="892"/>
      <c r="H78" s="892"/>
      <c r="I78" s="892"/>
      <c r="J78" s="893"/>
      <c r="K78" s="234" t="str">
        <f>IF($A78="","",VLOOKUP($A78,生徒情報入力!$A$9:$AA$158,6))</f>
        <v/>
      </c>
      <c r="L78" s="235"/>
      <c r="M78" s="223" t="str">
        <f>IF($A78="","",VLOOKUP($A78,生徒情報入力!$A$9:$AA$158,7))</f>
        <v/>
      </c>
      <c r="N78" s="224" t="str">
        <f>IF($A78="","",VLOOKUP($A78,生徒情報入力!$A$9:$AA$158,8))</f>
        <v/>
      </c>
      <c r="O78" s="224" t="s">
        <v>6</v>
      </c>
      <c r="P78" s="224" t="str">
        <f>IF($A78="","",VLOOKUP($A78,生徒情報入力!$A$9:$AA$158,9))</f>
        <v/>
      </c>
      <c r="Q78" s="224" t="s">
        <v>6</v>
      </c>
      <c r="R78" s="224" t="str">
        <f>IF($A78="","",VLOOKUP($A78,生徒情報入力!$A$9:$AA$158,10))</f>
        <v/>
      </c>
      <c r="S78" s="234" t="str">
        <f>IF($A78="","",VLOOKUP($A78,生徒情報入力!$A$9:$AA$158,11))</f>
        <v/>
      </c>
      <c r="T78" s="235"/>
      <c r="U78" s="894" t="str">
        <f>IF($A78="","",VLOOKUP($A78,生徒情報入力!$A$9:$AA$158,12))</f>
        <v/>
      </c>
      <c r="V78" s="895"/>
      <c r="W78" s="895"/>
      <c r="X78" s="223" t="str">
        <f>IF($A78="","",VLOOKUP($A78,生徒情報入力!$A$9:$AA$158,13))</f>
        <v/>
      </c>
      <c r="Y78" s="224" t="str">
        <f>IF($A78="","",VLOOKUP($A78,生徒情報入力!$A$9:$AA$158,14))</f>
        <v/>
      </c>
      <c r="Z78" s="225" t="s">
        <v>6</v>
      </c>
      <c r="AA78" s="224" t="str">
        <f>IF($A78="","",VLOOKUP($A78,生徒情報入力!$A$9:$AA$158,15))</f>
        <v/>
      </c>
      <c r="AB78" s="224" t="s">
        <v>6</v>
      </c>
      <c r="AC78" s="226" t="str">
        <f>IF($A78="","",VLOOKUP($A78,生徒情報入力!$A$9:$AA$158,16))</f>
        <v/>
      </c>
      <c r="AD78" s="896" t="str">
        <f>IF($A78="","",VLOOKUP($A78,生徒情報入力!$A$9:$AA$158,17))</f>
        <v/>
      </c>
      <c r="AE78" s="897"/>
      <c r="AF78" s="227"/>
      <c r="AG78" s="898" t="str">
        <f>IF($A78="","",VLOOKUP($A78,生徒情報入力!$A$9:$AA$158,19))</f>
        <v/>
      </c>
      <c r="AH78" s="898"/>
      <c r="AI78" s="898"/>
      <c r="AJ78" s="898"/>
      <c r="AK78" s="899"/>
      <c r="AL78" s="894" t="str">
        <f>IF($A78="","",VLOOKUP($A78,生徒情報入力!$A$9:$AA$158,20))</f>
        <v/>
      </c>
      <c r="AM78" s="895"/>
      <c r="AN78" s="895"/>
      <c r="AO78" s="895"/>
      <c r="AP78" s="895"/>
      <c r="AQ78" s="874" t="str">
        <f>IF($A78="","",VLOOKUP($A78,生徒情報入力!$A$9:$AA$158,21))</f>
        <v/>
      </c>
      <c r="AR78" s="875"/>
      <c r="AS78" s="876"/>
      <c r="AT78" s="877" t="str">
        <f>IF($A78="","",VLOOKUP($A78,生徒情報入力!$A$9:$AA$158,22))</f>
        <v/>
      </c>
      <c r="AU78" s="878"/>
      <c r="AV78" s="878"/>
      <c r="AW78" s="878"/>
      <c r="AX78" s="878"/>
      <c r="AY78" s="878"/>
      <c r="AZ78" s="878"/>
      <c r="BA78" s="878"/>
      <c r="BB78" s="878"/>
      <c r="BC78" s="878"/>
      <c r="BD78" s="878"/>
      <c r="BE78" s="879"/>
      <c r="BF78" s="880" t="str">
        <f>IF($A78="","",VLOOKUP($A78,生徒情報入力!$A$9:$AA$158,23))</f>
        <v/>
      </c>
      <c r="BG78" s="881"/>
      <c r="BH78" s="228" t="s">
        <v>1872</v>
      </c>
      <c r="BI78" s="882" t="str">
        <f>IF($A78="","",VLOOKUP($A78,生徒情報入力!$A$9:$AA$158,25))</f>
        <v/>
      </c>
      <c r="BJ78" s="882"/>
      <c r="BK78" s="229" t="s">
        <v>1873</v>
      </c>
      <c r="BL78" s="883" t="str">
        <f>IF($A78="","",VLOOKUP($A78,生徒情報入力!$A$9:$AA$158,27))</f>
        <v/>
      </c>
      <c r="BM78" s="884"/>
      <c r="BN78" s="230"/>
      <c r="BT78" s="200">
        <v>51</v>
      </c>
    </row>
    <row r="79" spans="1:72" s="194" customFormat="1" ht="27" customHeight="1">
      <c r="A79" s="890" t="str">
        <f t="shared" si="3"/>
        <v/>
      </c>
      <c r="B79" s="891"/>
      <c r="C79" s="215" t="str">
        <f>IF($A79="","",VLOOKUP($A79,生徒情報入力!$A$9:$AA$158,4))</f>
        <v/>
      </c>
      <c r="D79" s="892" t="str">
        <f>IF($A79="","",VLOOKUP($A79,生徒情報入力!$A$9:$AA$158,5))</f>
        <v/>
      </c>
      <c r="E79" s="892"/>
      <c r="F79" s="892"/>
      <c r="G79" s="892"/>
      <c r="H79" s="892"/>
      <c r="I79" s="892"/>
      <c r="J79" s="893"/>
      <c r="K79" s="234" t="str">
        <f>IF($A79="","",VLOOKUP($A79,生徒情報入力!$A$9:$AA$158,6))</f>
        <v/>
      </c>
      <c r="L79" s="235"/>
      <c r="M79" s="223" t="str">
        <f>IF($A79="","",VLOOKUP($A79,生徒情報入力!$A$9:$AA$158,7))</f>
        <v/>
      </c>
      <c r="N79" s="224" t="str">
        <f>IF($A79="","",VLOOKUP($A79,生徒情報入力!$A$9:$AA$158,8))</f>
        <v/>
      </c>
      <c r="O79" s="224" t="s">
        <v>6</v>
      </c>
      <c r="P79" s="224" t="str">
        <f>IF($A79="","",VLOOKUP($A79,生徒情報入力!$A$9:$AA$158,9))</f>
        <v/>
      </c>
      <c r="Q79" s="224" t="s">
        <v>6</v>
      </c>
      <c r="R79" s="224" t="str">
        <f>IF($A79="","",VLOOKUP($A79,生徒情報入力!$A$9:$AA$158,10))</f>
        <v/>
      </c>
      <c r="S79" s="234" t="str">
        <f>IF($A79="","",VLOOKUP($A79,生徒情報入力!$A$9:$AA$158,11))</f>
        <v/>
      </c>
      <c r="T79" s="235"/>
      <c r="U79" s="894" t="str">
        <f>IF($A79="","",VLOOKUP($A79,生徒情報入力!$A$9:$AA$158,12))</f>
        <v/>
      </c>
      <c r="V79" s="895"/>
      <c r="W79" s="895"/>
      <c r="X79" s="223" t="str">
        <f>IF($A79="","",VLOOKUP($A79,生徒情報入力!$A$9:$AA$158,13))</f>
        <v/>
      </c>
      <c r="Y79" s="224" t="str">
        <f>IF($A79="","",VLOOKUP($A79,生徒情報入力!$A$9:$AA$158,14))</f>
        <v/>
      </c>
      <c r="Z79" s="225" t="s">
        <v>6</v>
      </c>
      <c r="AA79" s="224" t="str">
        <f>IF($A79="","",VLOOKUP($A79,生徒情報入力!$A$9:$AA$158,15))</f>
        <v/>
      </c>
      <c r="AB79" s="224" t="s">
        <v>6</v>
      </c>
      <c r="AC79" s="226" t="str">
        <f>IF($A79="","",VLOOKUP($A79,生徒情報入力!$A$9:$AA$158,16))</f>
        <v/>
      </c>
      <c r="AD79" s="896" t="str">
        <f>IF($A79="","",VLOOKUP($A79,生徒情報入力!$A$9:$AA$158,17))</f>
        <v/>
      </c>
      <c r="AE79" s="897"/>
      <c r="AF79" s="227"/>
      <c r="AG79" s="898" t="str">
        <f>IF($A79="","",VLOOKUP($A79,生徒情報入力!$A$9:$AA$158,19))</f>
        <v/>
      </c>
      <c r="AH79" s="898"/>
      <c r="AI79" s="898"/>
      <c r="AJ79" s="898"/>
      <c r="AK79" s="899"/>
      <c r="AL79" s="894" t="str">
        <f>IF($A79="","",VLOOKUP($A79,生徒情報入力!$A$9:$AA$158,20))</f>
        <v/>
      </c>
      <c r="AM79" s="895"/>
      <c r="AN79" s="895"/>
      <c r="AO79" s="895"/>
      <c r="AP79" s="895"/>
      <c r="AQ79" s="874" t="str">
        <f>IF($A79="","",VLOOKUP($A79,生徒情報入力!$A$9:$AA$158,21))</f>
        <v/>
      </c>
      <c r="AR79" s="875"/>
      <c r="AS79" s="876"/>
      <c r="AT79" s="877" t="str">
        <f>IF($A79="","",VLOOKUP($A79,生徒情報入力!$A$9:$AA$158,22))</f>
        <v/>
      </c>
      <c r="AU79" s="878"/>
      <c r="AV79" s="878"/>
      <c r="AW79" s="878"/>
      <c r="AX79" s="878"/>
      <c r="AY79" s="878"/>
      <c r="AZ79" s="878"/>
      <c r="BA79" s="878"/>
      <c r="BB79" s="878"/>
      <c r="BC79" s="878"/>
      <c r="BD79" s="878"/>
      <c r="BE79" s="879"/>
      <c r="BF79" s="880" t="str">
        <f>IF($A79="","",VLOOKUP($A79,生徒情報入力!$A$9:$AA$158,23))</f>
        <v/>
      </c>
      <c r="BG79" s="881"/>
      <c r="BH79" s="228" t="s">
        <v>1872</v>
      </c>
      <c r="BI79" s="882" t="str">
        <f>IF($A79="","",VLOOKUP($A79,生徒情報入力!$A$9:$AA$158,25))</f>
        <v/>
      </c>
      <c r="BJ79" s="882"/>
      <c r="BK79" s="229" t="s">
        <v>1873</v>
      </c>
      <c r="BL79" s="883" t="str">
        <f>IF($A79="","",VLOOKUP($A79,生徒情報入力!$A$9:$AA$158,27))</f>
        <v/>
      </c>
      <c r="BM79" s="884"/>
      <c r="BN79" s="230"/>
      <c r="BT79" s="200">
        <v>52</v>
      </c>
    </row>
    <row r="80" spans="1:72" s="194" customFormat="1" ht="27" customHeight="1">
      <c r="A80" s="890" t="str">
        <f t="shared" si="3"/>
        <v/>
      </c>
      <c r="B80" s="891"/>
      <c r="C80" s="215" t="str">
        <f>IF($A80="","",VLOOKUP($A80,生徒情報入力!$A$9:$AA$158,4))</f>
        <v/>
      </c>
      <c r="D80" s="892" t="str">
        <f>IF($A80="","",VLOOKUP($A80,生徒情報入力!$A$9:$AA$158,5))</f>
        <v/>
      </c>
      <c r="E80" s="892"/>
      <c r="F80" s="892"/>
      <c r="G80" s="892"/>
      <c r="H80" s="892"/>
      <c r="I80" s="892"/>
      <c r="J80" s="893"/>
      <c r="K80" s="234" t="str">
        <f>IF($A80="","",VLOOKUP($A80,生徒情報入力!$A$9:$AA$158,6))</f>
        <v/>
      </c>
      <c r="L80" s="235"/>
      <c r="M80" s="223" t="str">
        <f>IF($A80="","",VLOOKUP($A80,生徒情報入力!$A$9:$AA$158,7))</f>
        <v/>
      </c>
      <c r="N80" s="224" t="str">
        <f>IF($A80="","",VLOOKUP($A80,生徒情報入力!$A$9:$AA$158,8))</f>
        <v/>
      </c>
      <c r="O80" s="224" t="s">
        <v>6</v>
      </c>
      <c r="P80" s="224" t="str">
        <f>IF($A80="","",VLOOKUP($A80,生徒情報入力!$A$9:$AA$158,9))</f>
        <v/>
      </c>
      <c r="Q80" s="224" t="s">
        <v>6</v>
      </c>
      <c r="R80" s="224" t="str">
        <f>IF($A80="","",VLOOKUP($A80,生徒情報入力!$A$9:$AA$158,10))</f>
        <v/>
      </c>
      <c r="S80" s="234" t="str">
        <f>IF($A80="","",VLOOKUP($A80,生徒情報入力!$A$9:$AA$158,11))</f>
        <v/>
      </c>
      <c r="T80" s="235"/>
      <c r="U80" s="894" t="str">
        <f>IF($A80="","",VLOOKUP($A80,生徒情報入力!$A$9:$AA$158,12))</f>
        <v/>
      </c>
      <c r="V80" s="895"/>
      <c r="W80" s="895"/>
      <c r="X80" s="223" t="str">
        <f>IF($A80="","",VLOOKUP($A80,生徒情報入力!$A$9:$AA$158,13))</f>
        <v/>
      </c>
      <c r="Y80" s="224" t="str">
        <f>IF($A80="","",VLOOKUP($A80,生徒情報入力!$A$9:$AA$158,14))</f>
        <v/>
      </c>
      <c r="Z80" s="225" t="s">
        <v>6</v>
      </c>
      <c r="AA80" s="224" t="str">
        <f>IF($A80="","",VLOOKUP($A80,生徒情報入力!$A$9:$AA$158,15))</f>
        <v/>
      </c>
      <c r="AB80" s="224" t="s">
        <v>6</v>
      </c>
      <c r="AC80" s="226" t="str">
        <f>IF($A80="","",VLOOKUP($A80,生徒情報入力!$A$9:$AA$158,16))</f>
        <v/>
      </c>
      <c r="AD80" s="896" t="str">
        <f>IF($A80="","",VLOOKUP($A80,生徒情報入力!$A$9:$AA$158,17))</f>
        <v/>
      </c>
      <c r="AE80" s="897"/>
      <c r="AF80" s="227"/>
      <c r="AG80" s="898" t="str">
        <f>IF($A80="","",VLOOKUP($A80,生徒情報入力!$A$9:$AA$158,19))</f>
        <v/>
      </c>
      <c r="AH80" s="898"/>
      <c r="AI80" s="898"/>
      <c r="AJ80" s="898"/>
      <c r="AK80" s="899"/>
      <c r="AL80" s="894" t="str">
        <f>IF($A80="","",VLOOKUP($A80,生徒情報入力!$A$9:$AA$158,20))</f>
        <v/>
      </c>
      <c r="AM80" s="895"/>
      <c r="AN80" s="895"/>
      <c r="AO80" s="895"/>
      <c r="AP80" s="895"/>
      <c r="AQ80" s="874" t="str">
        <f>IF($A80="","",VLOOKUP($A80,生徒情報入力!$A$9:$AA$158,21))</f>
        <v/>
      </c>
      <c r="AR80" s="875"/>
      <c r="AS80" s="876"/>
      <c r="AT80" s="877" t="str">
        <f>IF($A80="","",VLOOKUP($A80,生徒情報入力!$A$9:$AA$158,22))</f>
        <v/>
      </c>
      <c r="AU80" s="878"/>
      <c r="AV80" s="878"/>
      <c r="AW80" s="878"/>
      <c r="AX80" s="878"/>
      <c r="AY80" s="878"/>
      <c r="AZ80" s="878"/>
      <c r="BA80" s="878"/>
      <c r="BB80" s="878"/>
      <c r="BC80" s="878"/>
      <c r="BD80" s="878"/>
      <c r="BE80" s="879"/>
      <c r="BF80" s="880" t="str">
        <f>IF($A80="","",VLOOKUP($A80,生徒情報入力!$A$9:$AA$158,23))</f>
        <v/>
      </c>
      <c r="BG80" s="881"/>
      <c r="BH80" s="228" t="s">
        <v>1872</v>
      </c>
      <c r="BI80" s="882" t="str">
        <f>IF($A80="","",VLOOKUP($A80,生徒情報入力!$A$9:$AA$158,25))</f>
        <v/>
      </c>
      <c r="BJ80" s="882"/>
      <c r="BK80" s="229" t="s">
        <v>1873</v>
      </c>
      <c r="BL80" s="883" t="str">
        <f>IF($A80="","",VLOOKUP($A80,生徒情報入力!$A$9:$AA$158,27))</f>
        <v/>
      </c>
      <c r="BM80" s="884"/>
      <c r="BN80" s="230"/>
      <c r="BT80" s="200">
        <v>53</v>
      </c>
    </row>
    <row r="81" spans="1:72" s="194" customFormat="1" ht="27" customHeight="1">
      <c r="A81" s="890" t="str">
        <f t="shared" si="3"/>
        <v/>
      </c>
      <c r="B81" s="891"/>
      <c r="C81" s="215" t="str">
        <f>IF($A81="","",VLOOKUP($A81,生徒情報入力!$A$9:$AA$158,4))</f>
        <v/>
      </c>
      <c r="D81" s="892" t="str">
        <f>IF($A81="","",VLOOKUP($A81,生徒情報入力!$A$9:$AA$158,5))</f>
        <v/>
      </c>
      <c r="E81" s="892"/>
      <c r="F81" s="892"/>
      <c r="G81" s="892"/>
      <c r="H81" s="892"/>
      <c r="I81" s="892"/>
      <c r="J81" s="893"/>
      <c r="K81" s="234" t="str">
        <f>IF($A81="","",VLOOKUP($A81,生徒情報入力!$A$9:$AA$158,6))</f>
        <v/>
      </c>
      <c r="L81" s="235"/>
      <c r="M81" s="223" t="str">
        <f>IF($A81="","",VLOOKUP($A81,生徒情報入力!$A$9:$AA$158,7))</f>
        <v/>
      </c>
      <c r="N81" s="224" t="str">
        <f>IF($A81="","",VLOOKUP($A81,生徒情報入力!$A$9:$AA$158,8))</f>
        <v/>
      </c>
      <c r="O81" s="224" t="s">
        <v>6</v>
      </c>
      <c r="P81" s="224" t="str">
        <f>IF($A81="","",VLOOKUP($A81,生徒情報入力!$A$9:$AA$158,9))</f>
        <v/>
      </c>
      <c r="Q81" s="224" t="s">
        <v>6</v>
      </c>
      <c r="R81" s="224" t="str">
        <f>IF($A81="","",VLOOKUP($A81,生徒情報入力!$A$9:$AA$158,10))</f>
        <v/>
      </c>
      <c r="S81" s="234" t="str">
        <f>IF($A81="","",VLOOKUP($A81,生徒情報入力!$A$9:$AA$158,11))</f>
        <v/>
      </c>
      <c r="T81" s="235"/>
      <c r="U81" s="894" t="str">
        <f>IF($A81="","",VLOOKUP($A81,生徒情報入力!$A$9:$AA$158,12))</f>
        <v/>
      </c>
      <c r="V81" s="895"/>
      <c r="W81" s="895"/>
      <c r="X81" s="223" t="str">
        <f>IF($A81="","",VLOOKUP($A81,生徒情報入力!$A$9:$AA$158,13))</f>
        <v/>
      </c>
      <c r="Y81" s="224" t="str">
        <f>IF($A81="","",VLOOKUP($A81,生徒情報入力!$A$9:$AA$158,14))</f>
        <v/>
      </c>
      <c r="Z81" s="225" t="s">
        <v>6</v>
      </c>
      <c r="AA81" s="224" t="str">
        <f>IF($A81="","",VLOOKUP($A81,生徒情報入力!$A$9:$AA$158,15))</f>
        <v/>
      </c>
      <c r="AB81" s="224" t="s">
        <v>6</v>
      </c>
      <c r="AC81" s="226" t="str">
        <f>IF($A81="","",VLOOKUP($A81,生徒情報入力!$A$9:$AA$158,16))</f>
        <v/>
      </c>
      <c r="AD81" s="896" t="str">
        <f>IF($A81="","",VLOOKUP($A81,生徒情報入力!$A$9:$AA$158,17))</f>
        <v/>
      </c>
      <c r="AE81" s="897"/>
      <c r="AF81" s="227"/>
      <c r="AG81" s="898" t="str">
        <f>IF($A81="","",VLOOKUP($A81,生徒情報入力!$A$9:$AA$158,19))</f>
        <v/>
      </c>
      <c r="AH81" s="898"/>
      <c r="AI81" s="898"/>
      <c r="AJ81" s="898"/>
      <c r="AK81" s="899"/>
      <c r="AL81" s="894" t="str">
        <f>IF($A81="","",VLOOKUP($A81,生徒情報入力!$A$9:$AA$158,20))</f>
        <v/>
      </c>
      <c r="AM81" s="895"/>
      <c r="AN81" s="895"/>
      <c r="AO81" s="895"/>
      <c r="AP81" s="895"/>
      <c r="AQ81" s="874" t="str">
        <f>IF($A81="","",VLOOKUP($A81,生徒情報入力!$A$9:$AA$158,21))</f>
        <v/>
      </c>
      <c r="AR81" s="875"/>
      <c r="AS81" s="876"/>
      <c r="AT81" s="877" t="str">
        <f>IF($A81="","",VLOOKUP($A81,生徒情報入力!$A$9:$AA$158,22))</f>
        <v/>
      </c>
      <c r="AU81" s="878"/>
      <c r="AV81" s="878"/>
      <c r="AW81" s="878"/>
      <c r="AX81" s="878"/>
      <c r="AY81" s="878"/>
      <c r="AZ81" s="878"/>
      <c r="BA81" s="878"/>
      <c r="BB81" s="878"/>
      <c r="BC81" s="878"/>
      <c r="BD81" s="878"/>
      <c r="BE81" s="879"/>
      <c r="BF81" s="880" t="str">
        <f>IF($A81="","",VLOOKUP($A81,生徒情報入力!$A$9:$AA$158,23))</f>
        <v/>
      </c>
      <c r="BG81" s="881"/>
      <c r="BH81" s="228" t="s">
        <v>1872</v>
      </c>
      <c r="BI81" s="882" t="str">
        <f>IF($A81="","",VLOOKUP($A81,生徒情報入力!$A$9:$AA$158,25))</f>
        <v/>
      </c>
      <c r="BJ81" s="882"/>
      <c r="BK81" s="229" t="s">
        <v>1873</v>
      </c>
      <c r="BL81" s="883" t="str">
        <f>IF($A81="","",VLOOKUP($A81,生徒情報入力!$A$9:$AA$158,27))</f>
        <v/>
      </c>
      <c r="BM81" s="884"/>
      <c r="BN81" s="230"/>
      <c r="BT81" s="200">
        <v>54</v>
      </c>
    </row>
    <row r="82" spans="1:72" s="194" customFormat="1" ht="27" customHeight="1">
      <c r="A82" s="890" t="str">
        <f t="shared" si="3"/>
        <v/>
      </c>
      <c r="B82" s="891"/>
      <c r="C82" s="215" t="str">
        <f>IF($A82="","",VLOOKUP($A82,生徒情報入力!$A$9:$AA$158,4))</f>
        <v/>
      </c>
      <c r="D82" s="892" t="str">
        <f>IF($A82="","",VLOOKUP($A82,生徒情報入力!$A$9:$AA$158,5))</f>
        <v/>
      </c>
      <c r="E82" s="892"/>
      <c r="F82" s="892"/>
      <c r="G82" s="892"/>
      <c r="H82" s="892"/>
      <c r="I82" s="892"/>
      <c r="J82" s="893"/>
      <c r="K82" s="234" t="str">
        <f>IF($A82="","",VLOOKUP($A82,生徒情報入力!$A$9:$AA$158,6))</f>
        <v/>
      </c>
      <c r="L82" s="235"/>
      <c r="M82" s="223" t="str">
        <f>IF($A82="","",VLOOKUP($A82,生徒情報入力!$A$9:$AA$158,7))</f>
        <v/>
      </c>
      <c r="N82" s="224" t="str">
        <f>IF($A82="","",VLOOKUP($A82,生徒情報入力!$A$9:$AA$158,8))</f>
        <v/>
      </c>
      <c r="O82" s="224" t="s">
        <v>6</v>
      </c>
      <c r="P82" s="224" t="str">
        <f>IF($A82="","",VLOOKUP($A82,生徒情報入力!$A$9:$AA$158,9))</f>
        <v/>
      </c>
      <c r="Q82" s="224" t="s">
        <v>6</v>
      </c>
      <c r="R82" s="224" t="str">
        <f>IF($A82="","",VLOOKUP($A82,生徒情報入力!$A$9:$AA$158,10))</f>
        <v/>
      </c>
      <c r="S82" s="234" t="str">
        <f>IF($A82="","",VLOOKUP($A82,生徒情報入力!$A$9:$AA$158,11))</f>
        <v/>
      </c>
      <c r="T82" s="235"/>
      <c r="U82" s="894" t="str">
        <f>IF($A82="","",VLOOKUP($A82,生徒情報入力!$A$9:$AA$158,12))</f>
        <v/>
      </c>
      <c r="V82" s="895"/>
      <c r="W82" s="895"/>
      <c r="X82" s="223" t="str">
        <f>IF($A82="","",VLOOKUP($A82,生徒情報入力!$A$9:$AA$158,13))</f>
        <v/>
      </c>
      <c r="Y82" s="224" t="str">
        <f>IF($A82="","",VLOOKUP($A82,生徒情報入力!$A$9:$AA$158,14))</f>
        <v/>
      </c>
      <c r="Z82" s="225" t="s">
        <v>6</v>
      </c>
      <c r="AA82" s="224" t="str">
        <f>IF($A82="","",VLOOKUP($A82,生徒情報入力!$A$9:$AA$158,15))</f>
        <v/>
      </c>
      <c r="AB82" s="224" t="s">
        <v>6</v>
      </c>
      <c r="AC82" s="226" t="str">
        <f>IF($A82="","",VLOOKUP($A82,生徒情報入力!$A$9:$AA$158,16))</f>
        <v/>
      </c>
      <c r="AD82" s="896" t="str">
        <f>IF($A82="","",VLOOKUP($A82,生徒情報入力!$A$9:$AA$158,17))</f>
        <v/>
      </c>
      <c r="AE82" s="897"/>
      <c r="AF82" s="227"/>
      <c r="AG82" s="898" t="str">
        <f>IF($A82="","",VLOOKUP($A82,生徒情報入力!$A$9:$AA$158,19))</f>
        <v/>
      </c>
      <c r="AH82" s="898"/>
      <c r="AI82" s="898"/>
      <c r="AJ82" s="898"/>
      <c r="AK82" s="899"/>
      <c r="AL82" s="894" t="str">
        <f>IF($A82="","",VLOOKUP($A82,生徒情報入力!$A$9:$AA$158,20))</f>
        <v/>
      </c>
      <c r="AM82" s="895"/>
      <c r="AN82" s="895"/>
      <c r="AO82" s="895"/>
      <c r="AP82" s="895"/>
      <c r="AQ82" s="874" t="str">
        <f>IF($A82="","",VLOOKUP($A82,生徒情報入力!$A$9:$AA$158,21))</f>
        <v/>
      </c>
      <c r="AR82" s="875"/>
      <c r="AS82" s="876"/>
      <c r="AT82" s="877" t="str">
        <f>IF($A82="","",VLOOKUP($A82,生徒情報入力!$A$9:$AA$158,22))</f>
        <v/>
      </c>
      <c r="AU82" s="878"/>
      <c r="AV82" s="878"/>
      <c r="AW82" s="878"/>
      <c r="AX82" s="878"/>
      <c r="AY82" s="878"/>
      <c r="AZ82" s="878"/>
      <c r="BA82" s="878"/>
      <c r="BB82" s="878"/>
      <c r="BC82" s="878"/>
      <c r="BD82" s="878"/>
      <c r="BE82" s="879"/>
      <c r="BF82" s="880" t="str">
        <f>IF($A82="","",VLOOKUP($A82,生徒情報入力!$A$9:$AA$158,23))</f>
        <v/>
      </c>
      <c r="BG82" s="881"/>
      <c r="BH82" s="228" t="s">
        <v>1872</v>
      </c>
      <c r="BI82" s="882" t="str">
        <f>IF($A82="","",VLOOKUP($A82,生徒情報入力!$A$9:$AA$158,25))</f>
        <v/>
      </c>
      <c r="BJ82" s="882"/>
      <c r="BK82" s="229" t="s">
        <v>1873</v>
      </c>
      <c r="BL82" s="883" t="str">
        <f>IF($A82="","",VLOOKUP($A82,生徒情報入力!$A$9:$AA$158,27))</f>
        <v/>
      </c>
      <c r="BM82" s="884"/>
      <c r="BN82" s="230"/>
      <c r="BT82" s="200">
        <v>55</v>
      </c>
    </row>
    <row r="83" spans="1:72" s="194" customFormat="1" ht="27" customHeight="1">
      <c r="A83" s="890" t="str">
        <f t="shared" si="3"/>
        <v/>
      </c>
      <c r="B83" s="891"/>
      <c r="C83" s="215" t="str">
        <f>IF($A83="","",VLOOKUP($A83,生徒情報入力!$A$9:$AA$158,4))</f>
        <v/>
      </c>
      <c r="D83" s="892" t="str">
        <f>IF($A83="","",VLOOKUP($A83,生徒情報入力!$A$9:$AA$158,5))</f>
        <v/>
      </c>
      <c r="E83" s="892"/>
      <c r="F83" s="892"/>
      <c r="G83" s="892"/>
      <c r="H83" s="892"/>
      <c r="I83" s="892"/>
      <c r="J83" s="893"/>
      <c r="K83" s="234" t="str">
        <f>IF($A83="","",VLOOKUP($A83,生徒情報入力!$A$9:$AA$158,6))</f>
        <v/>
      </c>
      <c r="L83" s="235"/>
      <c r="M83" s="223" t="str">
        <f>IF($A83="","",VLOOKUP($A83,生徒情報入力!$A$9:$AA$158,7))</f>
        <v/>
      </c>
      <c r="N83" s="224" t="str">
        <f>IF($A83="","",VLOOKUP($A83,生徒情報入力!$A$9:$AA$158,8))</f>
        <v/>
      </c>
      <c r="O83" s="224" t="s">
        <v>6</v>
      </c>
      <c r="P83" s="224" t="str">
        <f>IF($A83="","",VLOOKUP($A83,生徒情報入力!$A$9:$AA$158,9))</f>
        <v/>
      </c>
      <c r="Q83" s="224" t="s">
        <v>6</v>
      </c>
      <c r="R83" s="224" t="str">
        <f>IF($A83="","",VLOOKUP($A83,生徒情報入力!$A$9:$AA$158,10))</f>
        <v/>
      </c>
      <c r="S83" s="234" t="str">
        <f>IF($A83="","",VLOOKUP($A83,生徒情報入力!$A$9:$AA$158,11))</f>
        <v/>
      </c>
      <c r="T83" s="235"/>
      <c r="U83" s="894" t="str">
        <f>IF($A83="","",VLOOKUP($A83,生徒情報入力!$A$9:$AA$158,12))</f>
        <v/>
      </c>
      <c r="V83" s="895"/>
      <c r="W83" s="895"/>
      <c r="X83" s="223" t="str">
        <f>IF($A83="","",VLOOKUP($A83,生徒情報入力!$A$9:$AA$158,13))</f>
        <v/>
      </c>
      <c r="Y83" s="224" t="str">
        <f>IF($A83="","",VLOOKUP($A83,生徒情報入力!$A$9:$AA$158,14))</f>
        <v/>
      </c>
      <c r="Z83" s="225" t="s">
        <v>6</v>
      </c>
      <c r="AA83" s="224" t="str">
        <f>IF($A83="","",VLOOKUP($A83,生徒情報入力!$A$9:$AA$158,15))</f>
        <v/>
      </c>
      <c r="AB83" s="224" t="s">
        <v>6</v>
      </c>
      <c r="AC83" s="226" t="str">
        <f>IF($A83="","",VLOOKUP($A83,生徒情報入力!$A$9:$AA$158,16))</f>
        <v/>
      </c>
      <c r="AD83" s="896" t="str">
        <f>IF($A83="","",VLOOKUP($A83,生徒情報入力!$A$9:$AA$158,17))</f>
        <v/>
      </c>
      <c r="AE83" s="897"/>
      <c r="AF83" s="227"/>
      <c r="AG83" s="898" t="str">
        <f>IF($A83="","",VLOOKUP($A83,生徒情報入力!$A$9:$AA$158,19))</f>
        <v/>
      </c>
      <c r="AH83" s="898"/>
      <c r="AI83" s="898"/>
      <c r="AJ83" s="898"/>
      <c r="AK83" s="899"/>
      <c r="AL83" s="894" t="str">
        <f>IF($A83="","",VLOOKUP($A83,生徒情報入力!$A$9:$AA$158,20))</f>
        <v/>
      </c>
      <c r="AM83" s="895"/>
      <c r="AN83" s="895"/>
      <c r="AO83" s="895"/>
      <c r="AP83" s="895"/>
      <c r="AQ83" s="874" t="str">
        <f>IF($A83="","",VLOOKUP($A83,生徒情報入力!$A$9:$AA$158,21))</f>
        <v/>
      </c>
      <c r="AR83" s="875"/>
      <c r="AS83" s="876"/>
      <c r="AT83" s="877" t="str">
        <f>IF($A83="","",VLOOKUP($A83,生徒情報入力!$A$9:$AA$158,22))</f>
        <v/>
      </c>
      <c r="AU83" s="878"/>
      <c r="AV83" s="878"/>
      <c r="AW83" s="878"/>
      <c r="AX83" s="878"/>
      <c r="AY83" s="878"/>
      <c r="AZ83" s="878"/>
      <c r="BA83" s="878"/>
      <c r="BB83" s="878"/>
      <c r="BC83" s="878"/>
      <c r="BD83" s="878"/>
      <c r="BE83" s="879"/>
      <c r="BF83" s="880" t="str">
        <f>IF($A83="","",VLOOKUP($A83,生徒情報入力!$A$9:$AA$158,23))</f>
        <v/>
      </c>
      <c r="BG83" s="881"/>
      <c r="BH83" s="228" t="s">
        <v>1872</v>
      </c>
      <c r="BI83" s="882" t="str">
        <f>IF($A83="","",VLOOKUP($A83,生徒情報入力!$A$9:$AA$158,25))</f>
        <v/>
      </c>
      <c r="BJ83" s="882"/>
      <c r="BK83" s="229" t="s">
        <v>1873</v>
      </c>
      <c r="BL83" s="883" t="str">
        <f>IF($A83="","",VLOOKUP($A83,生徒情報入力!$A$9:$AA$158,27))</f>
        <v/>
      </c>
      <c r="BM83" s="884"/>
      <c r="BN83" s="230"/>
      <c r="BT83" s="200">
        <v>56</v>
      </c>
    </row>
    <row r="84" spans="1:72" s="194" customFormat="1" ht="27" customHeight="1">
      <c r="A84" s="890" t="str">
        <f t="shared" si="3"/>
        <v/>
      </c>
      <c r="B84" s="891"/>
      <c r="C84" s="215" t="str">
        <f>IF($A84="","",VLOOKUP($A84,生徒情報入力!$A$9:$AA$158,4))</f>
        <v/>
      </c>
      <c r="D84" s="892" t="str">
        <f>IF($A84="","",VLOOKUP($A84,生徒情報入力!$A$9:$AA$158,5))</f>
        <v/>
      </c>
      <c r="E84" s="892"/>
      <c r="F84" s="892"/>
      <c r="G84" s="892"/>
      <c r="H84" s="892"/>
      <c r="I84" s="892"/>
      <c r="J84" s="893"/>
      <c r="K84" s="234" t="str">
        <f>IF($A84="","",VLOOKUP($A84,生徒情報入力!$A$9:$AA$158,6))</f>
        <v/>
      </c>
      <c r="L84" s="235"/>
      <c r="M84" s="223" t="str">
        <f>IF($A84="","",VLOOKUP($A84,生徒情報入力!$A$9:$AA$158,7))</f>
        <v/>
      </c>
      <c r="N84" s="224" t="str">
        <f>IF($A84="","",VLOOKUP($A84,生徒情報入力!$A$9:$AA$158,8))</f>
        <v/>
      </c>
      <c r="O84" s="224" t="s">
        <v>6</v>
      </c>
      <c r="P84" s="224" t="str">
        <f>IF($A84="","",VLOOKUP($A84,生徒情報入力!$A$9:$AA$158,9))</f>
        <v/>
      </c>
      <c r="Q84" s="224" t="s">
        <v>6</v>
      </c>
      <c r="R84" s="224" t="str">
        <f>IF($A84="","",VLOOKUP($A84,生徒情報入力!$A$9:$AA$158,10))</f>
        <v/>
      </c>
      <c r="S84" s="234" t="str">
        <f>IF($A84="","",VLOOKUP($A84,生徒情報入力!$A$9:$AA$158,11))</f>
        <v/>
      </c>
      <c r="T84" s="235"/>
      <c r="U84" s="894" t="str">
        <f>IF($A84="","",VLOOKUP($A84,生徒情報入力!$A$9:$AA$158,12))</f>
        <v/>
      </c>
      <c r="V84" s="895"/>
      <c r="W84" s="895"/>
      <c r="X84" s="223" t="str">
        <f>IF($A84="","",VLOOKUP($A84,生徒情報入力!$A$9:$AA$158,13))</f>
        <v/>
      </c>
      <c r="Y84" s="224" t="str">
        <f>IF($A84="","",VLOOKUP($A84,生徒情報入力!$A$9:$AA$158,14))</f>
        <v/>
      </c>
      <c r="Z84" s="225" t="s">
        <v>6</v>
      </c>
      <c r="AA84" s="224" t="str">
        <f>IF($A84="","",VLOOKUP($A84,生徒情報入力!$A$9:$AA$158,15))</f>
        <v/>
      </c>
      <c r="AB84" s="224" t="s">
        <v>6</v>
      </c>
      <c r="AC84" s="226" t="str">
        <f>IF($A84="","",VLOOKUP($A84,生徒情報入力!$A$9:$AA$158,16))</f>
        <v/>
      </c>
      <c r="AD84" s="896" t="str">
        <f>IF($A84="","",VLOOKUP($A84,生徒情報入力!$A$9:$AA$158,17))</f>
        <v/>
      </c>
      <c r="AE84" s="897"/>
      <c r="AF84" s="227"/>
      <c r="AG84" s="898" t="str">
        <f>IF($A84="","",VLOOKUP($A84,生徒情報入力!$A$9:$AA$158,19))</f>
        <v/>
      </c>
      <c r="AH84" s="898"/>
      <c r="AI84" s="898"/>
      <c r="AJ84" s="898"/>
      <c r="AK84" s="899"/>
      <c r="AL84" s="894" t="str">
        <f>IF($A84="","",VLOOKUP($A84,生徒情報入力!$A$9:$AA$158,20))</f>
        <v/>
      </c>
      <c r="AM84" s="895"/>
      <c r="AN84" s="895"/>
      <c r="AO84" s="895"/>
      <c r="AP84" s="895"/>
      <c r="AQ84" s="874" t="str">
        <f>IF($A84="","",VLOOKUP($A84,生徒情報入力!$A$9:$AA$158,21))</f>
        <v/>
      </c>
      <c r="AR84" s="875"/>
      <c r="AS84" s="876"/>
      <c r="AT84" s="877" t="str">
        <f>IF($A84="","",VLOOKUP($A84,生徒情報入力!$A$9:$AA$158,22))</f>
        <v/>
      </c>
      <c r="AU84" s="878"/>
      <c r="AV84" s="878"/>
      <c r="AW84" s="878"/>
      <c r="AX84" s="878"/>
      <c r="AY84" s="878"/>
      <c r="AZ84" s="878"/>
      <c r="BA84" s="878"/>
      <c r="BB84" s="878"/>
      <c r="BC84" s="878"/>
      <c r="BD84" s="878"/>
      <c r="BE84" s="879"/>
      <c r="BF84" s="880" t="str">
        <f>IF($A84="","",VLOOKUP($A84,生徒情報入力!$A$9:$AA$158,23))</f>
        <v/>
      </c>
      <c r="BG84" s="881"/>
      <c r="BH84" s="228" t="s">
        <v>1872</v>
      </c>
      <c r="BI84" s="882" t="str">
        <f>IF($A84="","",VLOOKUP($A84,生徒情報入力!$A$9:$AA$158,25))</f>
        <v/>
      </c>
      <c r="BJ84" s="882"/>
      <c r="BK84" s="229" t="s">
        <v>1873</v>
      </c>
      <c r="BL84" s="883" t="str">
        <f>IF($A84="","",VLOOKUP($A84,生徒情報入力!$A$9:$AA$158,27))</f>
        <v/>
      </c>
      <c r="BM84" s="884"/>
      <c r="BN84" s="230"/>
      <c r="BT84" s="200">
        <v>57</v>
      </c>
    </row>
    <row r="85" spans="1:72" s="194" customFormat="1" ht="27" customHeight="1">
      <c r="A85" s="890" t="str">
        <f t="shared" si="3"/>
        <v/>
      </c>
      <c r="B85" s="891"/>
      <c r="C85" s="215" t="str">
        <f>IF($A85="","",VLOOKUP($A85,生徒情報入力!$A$9:$AA$158,4))</f>
        <v/>
      </c>
      <c r="D85" s="892" t="str">
        <f>IF($A85="","",VLOOKUP($A85,生徒情報入力!$A$9:$AA$158,5))</f>
        <v/>
      </c>
      <c r="E85" s="892"/>
      <c r="F85" s="892"/>
      <c r="G85" s="892"/>
      <c r="H85" s="892"/>
      <c r="I85" s="892"/>
      <c r="J85" s="893"/>
      <c r="K85" s="234" t="str">
        <f>IF($A85="","",VLOOKUP($A85,生徒情報入力!$A$9:$AA$158,6))</f>
        <v/>
      </c>
      <c r="L85" s="235"/>
      <c r="M85" s="223" t="str">
        <f>IF($A85="","",VLOOKUP($A85,生徒情報入力!$A$9:$AA$158,7))</f>
        <v/>
      </c>
      <c r="N85" s="224" t="str">
        <f>IF($A85="","",VLOOKUP($A85,生徒情報入力!$A$9:$AA$158,8))</f>
        <v/>
      </c>
      <c r="O85" s="224" t="s">
        <v>6</v>
      </c>
      <c r="P85" s="224" t="str">
        <f>IF($A85="","",VLOOKUP($A85,生徒情報入力!$A$9:$AA$158,9))</f>
        <v/>
      </c>
      <c r="Q85" s="224" t="s">
        <v>6</v>
      </c>
      <c r="R85" s="224" t="str">
        <f>IF($A85="","",VLOOKUP($A85,生徒情報入力!$A$9:$AA$158,10))</f>
        <v/>
      </c>
      <c r="S85" s="234" t="str">
        <f>IF($A85="","",VLOOKUP($A85,生徒情報入力!$A$9:$AA$158,11))</f>
        <v/>
      </c>
      <c r="T85" s="235"/>
      <c r="U85" s="894" t="str">
        <f>IF($A85="","",VLOOKUP($A85,生徒情報入力!$A$9:$AA$158,12))</f>
        <v/>
      </c>
      <c r="V85" s="895"/>
      <c r="W85" s="895"/>
      <c r="X85" s="223" t="str">
        <f>IF($A85="","",VLOOKUP($A85,生徒情報入力!$A$9:$AA$158,13))</f>
        <v/>
      </c>
      <c r="Y85" s="224" t="str">
        <f>IF($A85="","",VLOOKUP($A85,生徒情報入力!$A$9:$AA$158,14))</f>
        <v/>
      </c>
      <c r="Z85" s="225" t="s">
        <v>6</v>
      </c>
      <c r="AA85" s="224" t="str">
        <f>IF($A85="","",VLOOKUP($A85,生徒情報入力!$A$9:$AA$158,15))</f>
        <v/>
      </c>
      <c r="AB85" s="224" t="s">
        <v>6</v>
      </c>
      <c r="AC85" s="226" t="str">
        <f>IF($A85="","",VLOOKUP($A85,生徒情報入力!$A$9:$AA$158,16))</f>
        <v/>
      </c>
      <c r="AD85" s="896" t="str">
        <f>IF($A85="","",VLOOKUP($A85,生徒情報入力!$A$9:$AA$158,17))</f>
        <v/>
      </c>
      <c r="AE85" s="897"/>
      <c r="AF85" s="227"/>
      <c r="AG85" s="898" t="str">
        <f>IF($A85="","",VLOOKUP($A85,生徒情報入力!$A$9:$AA$158,19))</f>
        <v/>
      </c>
      <c r="AH85" s="898"/>
      <c r="AI85" s="898"/>
      <c r="AJ85" s="898"/>
      <c r="AK85" s="899"/>
      <c r="AL85" s="894" t="str">
        <f>IF($A85="","",VLOOKUP($A85,生徒情報入力!$A$9:$AA$158,20))</f>
        <v/>
      </c>
      <c r="AM85" s="895"/>
      <c r="AN85" s="895"/>
      <c r="AO85" s="895"/>
      <c r="AP85" s="895"/>
      <c r="AQ85" s="874" t="str">
        <f>IF($A85="","",VLOOKUP($A85,生徒情報入力!$A$9:$AA$158,21))</f>
        <v/>
      </c>
      <c r="AR85" s="875"/>
      <c r="AS85" s="876"/>
      <c r="AT85" s="877" t="str">
        <f>IF($A85="","",VLOOKUP($A85,生徒情報入力!$A$9:$AA$158,22))</f>
        <v/>
      </c>
      <c r="AU85" s="878"/>
      <c r="AV85" s="878"/>
      <c r="AW85" s="878"/>
      <c r="AX85" s="878"/>
      <c r="AY85" s="878"/>
      <c r="AZ85" s="878"/>
      <c r="BA85" s="878"/>
      <c r="BB85" s="878"/>
      <c r="BC85" s="878"/>
      <c r="BD85" s="878"/>
      <c r="BE85" s="879"/>
      <c r="BF85" s="880" t="str">
        <f>IF($A85="","",VLOOKUP($A85,生徒情報入力!$A$9:$AA$158,23))</f>
        <v/>
      </c>
      <c r="BG85" s="881"/>
      <c r="BH85" s="228" t="s">
        <v>1872</v>
      </c>
      <c r="BI85" s="882" t="str">
        <f>IF($A85="","",VLOOKUP($A85,生徒情報入力!$A$9:$AA$158,25))</f>
        <v/>
      </c>
      <c r="BJ85" s="882"/>
      <c r="BK85" s="229" t="s">
        <v>1873</v>
      </c>
      <c r="BL85" s="883" t="str">
        <f>IF($A85="","",VLOOKUP($A85,生徒情報入力!$A$9:$AA$158,27))</f>
        <v/>
      </c>
      <c r="BM85" s="884"/>
      <c r="BN85" s="230"/>
      <c r="BT85" s="200">
        <v>58</v>
      </c>
    </row>
    <row r="86" spans="1:72" s="194" customFormat="1" ht="27" customHeight="1">
      <c r="A86" s="890" t="str">
        <f t="shared" si="3"/>
        <v/>
      </c>
      <c r="B86" s="891"/>
      <c r="C86" s="215" t="str">
        <f>IF($A86="","",VLOOKUP($A86,生徒情報入力!$A$9:$AA$158,4))</f>
        <v/>
      </c>
      <c r="D86" s="892" t="str">
        <f>IF($A86="","",VLOOKUP($A86,生徒情報入力!$A$9:$AA$158,5))</f>
        <v/>
      </c>
      <c r="E86" s="892"/>
      <c r="F86" s="892"/>
      <c r="G86" s="892"/>
      <c r="H86" s="892"/>
      <c r="I86" s="892"/>
      <c r="J86" s="893"/>
      <c r="K86" s="234" t="str">
        <f>IF($A86="","",VLOOKUP($A86,生徒情報入力!$A$9:$AA$158,6))</f>
        <v/>
      </c>
      <c r="L86" s="235"/>
      <c r="M86" s="223" t="str">
        <f>IF($A86="","",VLOOKUP($A86,生徒情報入力!$A$9:$AA$158,7))</f>
        <v/>
      </c>
      <c r="N86" s="224" t="str">
        <f>IF($A86="","",VLOOKUP($A86,生徒情報入力!$A$9:$AA$158,8))</f>
        <v/>
      </c>
      <c r="O86" s="224" t="s">
        <v>6</v>
      </c>
      <c r="P86" s="224" t="str">
        <f>IF($A86="","",VLOOKUP($A86,生徒情報入力!$A$9:$AA$158,9))</f>
        <v/>
      </c>
      <c r="Q86" s="224" t="s">
        <v>6</v>
      </c>
      <c r="R86" s="224" t="str">
        <f>IF($A86="","",VLOOKUP($A86,生徒情報入力!$A$9:$AA$158,10))</f>
        <v/>
      </c>
      <c r="S86" s="234" t="str">
        <f>IF($A86="","",VLOOKUP($A86,生徒情報入力!$A$9:$AA$158,11))</f>
        <v/>
      </c>
      <c r="T86" s="235"/>
      <c r="U86" s="894" t="str">
        <f>IF($A86="","",VLOOKUP($A86,生徒情報入力!$A$9:$AA$158,12))</f>
        <v/>
      </c>
      <c r="V86" s="895"/>
      <c r="W86" s="895"/>
      <c r="X86" s="223" t="str">
        <f>IF($A86="","",VLOOKUP($A86,生徒情報入力!$A$9:$AA$158,13))</f>
        <v/>
      </c>
      <c r="Y86" s="224" t="str">
        <f>IF($A86="","",VLOOKUP($A86,生徒情報入力!$A$9:$AA$158,14))</f>
        <v/>
      </c>
      <c r="Z86" s="225" t="s">
        <v>6</v>
      </c>
      <c r="AA86" s="224" t="str">
        <f>IF($A86="","",VLOOKUP($A86,生徒情報入力!$A$9:$AA$158,15))</f>
        <v/>
      </c>
      <c r="AB86" s="224" t="s">
        <v>6</v>
      </c>
      <c r="AC86" s="226" t="str">
        <f>IF($A86="","",VLOOKUP($A86,生徒情報入力!$A$9:$AA$158,16))</f>
        <v/>
      </c>
      <c r="AD86" s="896" t="str">
        <f>IF($A86="","",VLOOKUP($A86,生徒情報入力!$A$9:$AA$158,17))</f>
        <v/>
      </c>
      <c r="AE86" s="897"/>
      <c r="AF86" s="227"/>
      <c r="AG86" s="898" t="str">
        <f>IF($A86="","",VLOOKUP($A86,生徒情報入力!$A$9:$AA$158,19))</f>
        <v/>
      </c>
      <c r="AH86" s="898"/>
      <c r="AI86" s="898"/>
      <c r="AJ86" s="898"/>
      <c r="AK86" s="899"/>
      <c r="AL86" s="894" t="str">
        <f>IF($A86="","",VLOOKUP($A86,生徒情報入力!$A$9:$AA$158,20))</f>
        <v/>
      </c>
      <c r="AM86" s="895"/>
      <c r="AN86" s="895"/>
      <c r="AO86" s="895"/>
      <c r="AP86" s="895"/>
      <c r="AQ86" s="874" t="str">
        <f>IF($A86="","",VLOOKUP($A86,生徒情報入力!$A$9:$AA$158,21))</f>
        <v/>
      </c>
      <c r="AR86" s="875"/>
      <c r="AS86" s="876"/>
      <c r="AT86" s="877" t="str">
        <f>IF($A86="","",VLOOKUP($A86,生徒情報入力!$A$9:$AA$158,22))</f>
        <v/>
      </c>
      <c r="AU86" s="878"/>
      <c r="AV86" s="878"/>
      <c r="AW86" s="878"/>
      <c r="AX86" s="878"/>
      <c r="AY86" s="878"/>
      <c r="AZ86" s="878"/>
      <c r="BA86" s="878"/>
      <c r="BB86" s="878"/>
      <c r="BC86" s="878"/>
      <c r="BD86" s="878"/>
      <c r="BE86" s="879"/>
      <c r="BF86" s="880" t="str">
        <f>IF($A86="","",VLOOKUP($A86,生徒情報入力!$A$9:$AA$158,23))</f>
        <v/>
      </c>
      <c r="BG86" s="881"/>
      <c r="BH86" s="228" t="s">
        <v>1872</v>
      </c>
      <c r="BI86" s="882" t="str">
        <f>IF($A86="","",VLOOKUP($A86,生徒情報入力!$A$9:$AA$158,25))</f>
        <v/>
      </c>
      <c r="BJ86" s="882"/>
      <c r="BK86" s="229" t="s">
        <v>1873</v>
      </c>
      <c r="BL86" s="883" t="str">
        <f>IF($A86="","",VLOOKUP($A86,生徒情報入力!$A$9:$AA$158,27))</f>
        <v/>
      </c>
      <c r="BM86" s="884"/>
      <c r="BN86" s="230"/>
      <c r="BT86" s="200">
        <v>59</v>
      </c>
    </row>
    <row r="87" spans="1:72" s="194" customFormat="1" ht="27" customHeight="1">
      <c r="A87" s="890" t="str">
        <f t="shared" si="3"/>
        <v/>
      </c>
      <c r="B87" s="891"/>
      <c r="C87" s="215" t="str">
        <f>IF($A87="","",VLOOKUP($A87,生徒情報入力!$A$9:$AA$158,4))</f>
        <v/>
      </c>
      <c r="D87" s="892" t="str">
        <f>IF($A87="","",VLOOKUP($A87,生徒情報入力!$A$9:$AA$158,5))</f>
        <v/>
      </c>
      <c r="E87" s="892"/>
      <c r="F87" s="892"/>
      <c r="G87" s="892"/>
      <c r="H87" s="892"/>
      <c r="I87" s="892"/>
      <c r="J87" s="893"/>
      <c r="K87" s="234" t="str">
        <f>IF($A87="","",VLOOKUP($A87,生徒情報入力!$A$9:$AA$158,6))</f>
        <v/>
      </c>
      <c r="L87" s="235"/>
      <c r="M87" s="223" t="str">
        <f>IF($A87="","",VLOOKUP($A87,生徒情報入力!$A$9:$AA$158,7))</f>
        <v/>
      </c>
      <c r="N87" s="224" t="str">
        <f>IF($A87="","",VLOOKUP($A87,生徒情報入力!$A$9:$AA$158,8))</f>
        <v/>
      </c>
      <c r="O87" s="224" t="s">
        <v>6</v>
      </c>
      <c r="P87" s="224" t="str">
        <f>IF($A87="","",VLOOKUP($A87,生徒情報入力!$A$9:$AA$158,9))</f>
        <v/>
      </c>
      <c r="Q87" s="224" t="s">
        <v>6</v>
      </c>
      <c r="R87" s="224" t="str">
        <f>IF($A87="","",VLOOKUP($A87,生徒情報入力!$A$9:$AA$158,10))</f>
        <v/>
      </c>
      <c r="S87" s="234" t="str">
        <f>IF($A87="","",VLOOKUP($A87,生徒情報入力!$A$9:$AA$158,11))</f>
        <v/>
      </c>
      <c r="T87" s="235"/>
      <c r="U87" s="894" t="str">
        <f>IF($A87="","",VLOOKUP($A87,生徒情報入力!$A$9:$AA$158,12))</f>
        <v/>
      </c>
      <c r="V87" s="895"/>
      <c r="W87" s="895"/>
      <c r="X87" s="223" t="str">
        <f>IF($A87="","",VLOOKUP($A87,生徒情報入力!$A$9:$AA$158,13))</f>
        <v/>
      </c>
      <c r="Y87" s="224" t="str">
        <f>IF($A87="","",VLOOKUP($A87,生徒情報入力!$A$9:$AA$158,14))</f>
        <v/>
      </c>
      <c r="Z87" s="225" t="s">
        <v>6</v>
      </c>
      <c r="AA87" s="224" t="str">
        <f>IF($A87="","",VLOOKUP($A87,生徒情報入力!$A$9:$AA$158,15))</f>
        <v/>
      </c>
      <c r="AB87" s="224" t="s">
        <v>6</v>
      </c>
      <c r="AC87" s="226" t="str">
        <f>IF($A87="","",VLOOKUP($A87,生徒情報入力!$A$9:$AA$158,16))</f>
        <v/>
      </c>
      <c r="AD87" s="896" t="str">
        <f>IF($A87="","",VLOOKUP($A87,生徒情報入力!$A$9:$AA$158,17))</f>
        <v/>
      </c>
      <c r="AE87" s="897"/>
      <c r="AF87" s="227"/>
      <c r="AG87" s="898" t="str">
        <f>IF($A87="","",VLOOKUP($A87,生徒情報入力!$A$9:$AA$158,19))</f>
        <v/>
      </c>
      <c r="AH87" s="898"/>
      <c r="AI87" s="898"/>
      <c r="AJ87" s="898"/>
      <c r="AK87" s="899"/>
      <c r="AL87" s="894" t="str">
        <f>IF($A87="","",VLOOKUP($A87,生徒情報入力!$A$9:$AA$158,20))</f>
        <v/>
      </c>
      <c r="AM87" s="895"/>
      <c r="AN87" s="895"/>
      <c r="AO87" s="895"/>
      <c r="AP87" s="895"/>
      <c r="AQ87" s="874" t="str">
        <f>IF($A87="","",VLOOKUP($A87,生徒情報入力!$A$9:$AA$158,21))</f>
        <v/>
      </c>
      <c r="AR87" s="875"/>
      <c r="AS87" s="876"/>
      <c r="AT87" s="877" t="str">
        <f>IF($A87="","",VLOOKUP($A87,生徒情報入力!$A$9:$AA$158,22))</f>
        <v/>
      </c>
      <c r="AU87" s="878"/>
      <c r="AV87" s="878"/>
      <c r="AW87" s="878"/>
      <c r="AX87" s="878"/>
      <c r="AY87" s="878"/>
      <c r="AZ87" s="878"/>
      <c r="BA87" s="878"/>
      <c r="BB87" s="878"/>
      <c r="BC87" s="878"/>
      <c r="BD87" s="878"/>
      <c r="BE87" s="879"/>
      <c r="BF87" s="880" t="str">
        <f>IF($A87="","",VLOOKUP($A87,生徒情報入力!$A$9:$AA$158,23))</f>
        <v/>
      </c>
      <c r="BG87" s="881"/>
      <c r="BH87" s="228" t="s">
        <v>1872</v>
      </c>
      <c r="BI87" s="882" t="str">
        <f>IF($A87="","",VLOOKUP($A87,生徒情報入力!$A$9:$AA$158,25))</f>
        <v/>
      </c>
      <c r="BJ87" s="882"/>
      <c r="BK87" s="229" t="s">
        <v>1873</v>
      </c>
      <c r="BL87" s="883" t="str">
        <f>IF($A87="","",VLOOKUP($A87,生徒情報入力!$A$9:$AA$158,27))</f>
        <v/>
      </c>
      <c r="BM87" s="884"/>
      <c r="BN87" s="230"/>
      <c r="BT87" s="200">
        <v>60</v>
      </c>
    </row>
    <row r="88" spans="1:72" s="194" customFormat="1" ht="15.75" customHeight="1">
      <c r="A88" s="199"/>
      <c r="B88" s="199"/>
      <c r="C88" s="199"/>
      <c r="D88" s="199"/>
      <c r="E88" s="232"/>
      <c r="F88" s="232" t="s">
        <v>2745</v>
      </c>
      <c r="G88" s="232"/>
      <c r="H88" s="232"/>
      <c r="I88" s="232"/>
      <c r="J88" s="232"/>
      <c r="K88" s="232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232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T88" s="200"/>
    </row>
    <row r="89" spans="1:72" s="194" customFormat="1" ht="15.75" customHeight="1">
      <c r="A89" s="199"/>
      <c r="B89" s="199"/>
      <c r="C89" s="199"/>
      <c r="D89" s="199"/>
      <c r="E89" s="232"/>
      <c r="F89" s="232" t="s">
        <v>2746</v>
      </c>
      <c r="G89" s="232"/>
      <c r="H89" s="232"/>
      <c r="I89" s="232"/>
      <c r="J89" s="232"/>
      <c r="K89" s="232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T89" s="200"/>
    </row>
  </sheetData>
  <sheetProtection password="F282" sheet="1" objects="1" scenarios="1"/>
  <mergeCells count="794">
    <mergeCell ref="U1:AE1"/>
    <mergeCell ref="AF1:AG1"/>
    <mergeCell ref="AK1:AL1"/>
    <mergeCell ref="A5:B6"/>
    <mergeCell ref="C5:J6"/>
    <mergeCell ref="K5:L6"/>
    <mergeCell ref="M5:R6"/>
    <mergeCell ref="S5:T6"/>
    <mergeCell ref="U5:W5"/>
    <mergeCell ref="X5:AC5"/>
    <mergeCell ref="AD5:AK5"/>
    <mergeCell ref="A4:C4"/>
    <mergeCell ref="E4:AC4"/>
    <mergeCell ref="AG4:AJ4"/>
    <mergeCell ref="AK4:AN4"/>
    <mergeCell ref="AL5:AP6"/>
    <mergeCell ref="D2:E2"/>
    <mergeCell ref="G2:H2"/>
    <mergeCell ref="J2:K2"/>
    <mergeCell ref="AE3:AJ3"/>
    <mergeCell ref="AK3:AV3"/>
    <mergeCell ref="AQ5:AS6"/>
    <mergeCell ref="AT5:BE6"/>
    <mergeCell ref="BF5:BN6"/>
    <mergeCell ref="U6:W6"/>
    <mergeCell ref="X6:AC6"/>
    <mergeCell ref="AD6:AK6"/>
    <mergeCell ref="AX4:BB4"/>
    <mergeCell ref="BC4:BN4"/>
    <mergeCell ref="AP4:AR4"/>
    <mergeCell ref="AT4:AV4"/>
    <mergeCell ref="AW3:BB3"/>
    <mergeCell ref="BC3:BF3"/>
    <mergeCell ref="BG3:BI3"/>
    <mergeCell ref="BK3:BN3"/>
    <mergeCell ref="A8:B8"/>
    <mergeCell ref="D8:J8"/>
    <mergeCell ref="S8:T8"/>
    <mergeCell ref="AD8:AE8"/>
    <mergeCell ref="AG8:AK8"/>
    <mergeCell ref="A7:B7"/>
    <mergeCell ref="D7:J7"/>
    <mergeCell ref="S7:T7"/>
    <mergeCell ref="AD7:AE7"/>
    <mergeCell ref="AG7:AK7"/>
    <mergeCell ref="AL8:AP8"/>
    <mergeCell ref="AQ8:AS8"/>
    <mergeCell ref="AT8:BE8"/>
    <mergeCell ref="BF8:BG8"/>
    <mergeCell ref="BI8:BJ8"/>
    <mergeCell ref="BL8:BM8"/>
    <mergeCell ref="AQ7:AS7"/>
    <mergeCell ref="AT7:BE7"/>
    <mergeCell ref="BF7:BG7"/>
    <mergeCell ref="BI7:BJ7"/>
    <mergeCell ref="BL7:BM7"/>
    <mergeCell ref="AL7:AP7"/>
    <mergeCell ref="A10:B10"/>
    <mergeCell ref="D10:J10"/>
    <mergeCell ref="S10:T10"/>
    <mergeCell ref="AD10:AE10"/>
    <mergeCell ref="AG10:AK10"/>
    <mergeCell ref="A9:B9"/>
    <mergeCell ref="D9:J9"/>
    <mergeCell ref="S9:T9"/>
    <mergeCell ref="AD9:AE9"/>
    <mergeCell ref="AG9:AK9"/>
    <mergeCell ref="AL10:AP10"/>
    <mergeCell ref="AQ10:AS10"/>
    <mergeCell ref="AT10:BE10"/>
    <mergeCell ref="BF10:BG10"/>
    <mergeCell ref="BI10:BJ10"/>
    <mergeCell ref="BL10:BM10"/>
    <mergeCell ref="AQ9:AS9"/>
    <mergeCell ref="AT9:BE9"/>
    <mergeCell ref="BF9:BG9"/>
    <mergeCell ref="BI9:BJ9"/>
    <mergeCell ref="BL9:BM9"/>
    <mergeCell ref="AL9:AP9"/>
    <mergeCell ref="A12:B12"/>
    <mergeCell ref="D12:J12"/>
    <mergeCell ref="S12:T12"/>
    <mergeCell ref="AD12:AE12"/>
    <mergeCell ref="AG12:AK12"/>
    <mergeCell ref="A11:B11"/>
    <mergeCell ref="D11:J11"/>
    <mergeCell ref="S11:T11"/>
    <mergeCell ref="AD11:AE11"/>
    <mergeCell ref="AG11:AK11"/>
    <mergeCell ref="AL12:AP12"/>
    <mergeCell ref="AQ12:AS12"/>
    <mergeCell ref="AT12:BE12"/>
    <mergeCell ref="BF12:BG12"/>
    <mergeCell ref="BI12:BJ12"/>
    <mergeCell ref="BL12:BM12"/>
    <mergeCell ref="AQ11:AS11"/>
    <mergeCell ref="AT11:BE11"/>
    <mergeCell ref="BF11:BG11"/>
    <mergeCell ref="BI11:BJ11"/>
    <mergeCell ref="BL11:BM11"/>
    <mergeCell ref="AL11:AP11"/>
    <mergeCell ref="A14:B14"/>
    <mergeCell ref="D14:J14"/>
    <mergeCell ref="S14:T14"/>
    <mergeCell ref="AD14:AE14"/>
    <mergeCell ref="AG14:AK14"/>
    <mergeCell ref="A13:B13"/>
    <mergeCell ref="D13:J13"/>
    <mergeCell ref="S13:T13"/>
    <mergeCell ref="AD13:AE13"/>
    <mergeCell ref="AG13:AK13"/>
    <mergeCell ref="AL14:AP14"/>
    <mergeCell ref="AQ14:AS14"/>
    <mergeCell ref="AT14:BE14"/>
    <mergeCell ref="BF14:BG14"/>
    <mergeCell ref="BI14:BJ14"/>
    <mergeCell ref="BL14:BM14"/>
    <mergeCell ref="AQ13:AS13"/>
    <mergeCell ref="AT13:BE13"/>
    <mergeCell ref="BF13:BG13"/>
    <mergeCell ref="BI13:BJ13"/>
    <mergeCell ref="BL13:BM13"/>
    <mergeCell ref="AL13:AP13"/>
    <mergeCell ref="A16:B16"/>
    <mergeCell ref="D16:J16"/>
    <mergeCell ref="S16:T16"/>
    <mergeCell ref="AD16:AE16"/>
    <mergeCell ref="AG16:AK16"/>
    <mergeCell ref="A15:B15"/>
    <mergeCell ref="D15:J15"/>
    <mergeCell ref="S15:T15"/>
    <mergeCell ref="AD15:AE15"/>
    <mergeCell ref="AG15:AK15"/>
    <mergeCell ref="AL16:AP16"/>
    <mergeCell ref="AQ16:AS16"/>
    <mergeCell ref="AT16:BE16"/>
    <mergeCell ref="BF16:BG16"/>
    <mergeCell ref="BI16:BJ16"/>
    <mergeCell ref="BL16:BM16"/>
    <mergeCell ref="AQ15:AS15"/>
    <mergeCell ref="AT15:BE15"/>
    <mergeCell ref="BF15:BG15"/>
    <mergeCell ref="BI15:BJ15"/>
    <mergeCell ref="BL15:BM15"/>
    <mergeCell ref="AL15:AP15"/>
    <mergeCell ref="A18:B18"/>
    <mergeCell ref="D18:J18"/>
    <mergeCell ref="S18:T18"/>
    <mergeCell ref="AD18:AE18"/>
    <mergeCell ref="AG18:AK18"/>
    <mergeCell ref="A17:B17"/>
    <mergeCell ref="D17:J17"/>
    <mergeCell ref="S17:T17"/>
    <mergeCell ref="AD17:AE17"/>
    <mergeCell ref="AG17:AK17"/>
    <mergeCell ref="AL18:AP18"/>
    <mergeCell ref="AQ18:AS18"/>
    <mergeCell ref="AT18:BE18"/>
    <mergeCell ref="BF18:BG18"/>
    <mergeCell ref="BI18:BJ18"/>
    <mergeCell ref="BL18:BM18"/>
    <mergeCell ref="AQ17:AS17"/>
    <mergeCell ref="AT17:BE17"/>
    <mergeCell ref="BF17:BG17"/>
    <mergeCell ref="BI17:BJ17"/>
    <mergeCell ref="BL17:BM17"/>
    <mergeCell ref="AL17:AP17"/>
    <mergeCell ref="A20:B20"/>
    <mergeCell ref="D20:J20"/>
    <mergeCell ref="S20:T20"/>
    <mergeCell ref="AD20:AE20"/>
    <mergeCell ref="AG20:AK20"/>
    <mergeCell ref="A19:B19"/>
    <mergeCell ref="D19:J19"/>
    <mergeCell ref="S19:T19"/>
    <mergeCell ref="AD19:AE19"/>
    <mergeCell ref="AG19:AK19"/>
    <mergeCell ref="AL20:AP20"/>
    <mergeCell ref="AQ20:AS20"/>
    <mergeCell ref="AT20:BE20"/>
    <mergeCell ref="BF20:BG20"/>
    <mergeCell ref="BI20:BJ20"/>
    <mergeCell ref="BL20:BM20"/>
    <mergeCell ref="AQ19:AS19"/>
    <mergeCell ref="AT19:BE19"/>
    <mergeCell ref="BF19:BG19"/>
    <mergeCell ref="BI19:BJ19"/>
    <mergeCell ref="BL19:BM19"/>
    <mergeCell ref="AL19:AP19"/>
    <mergeCell ref="D24:E24"/>
    <mergeCell ref="G24:H24"/>
    <mergeCell ref="J24:K24"/>
    <mergeCell ref="U24:Y24"/>
    <mergeCell ref="A21:B21"/>
    <mergeCell ref="D21:J21"/>
    <mergeCell ref="S21:T21"/>
    <mergeCell ref="AD21:AE21"/>
    <mergeCell ref="AG21:AK21"/>
    <mergeCell ref="AE25:AJ25"/>
    <mergeCell ref="AK25:AV25"/>
    <mergeCell ref="AW25:BB25"/>
    <mergeCell ref="BC25:BF25"/>
    <mergeCell ref="BG25:BI25"/>
    <mergeCell ref="BK25:BN25"/>
    <mergeCell ref="AQ21:AS21"/>
    <mergeCell ref="AT21:BE21"/>
    <mergeCell ref="BF21:BG21"/>
    <mergeCell ref="BI21:BJ21"/>
    <mergeCell ref="BL21:BM21"/>
    <mergeCell ref="AL21:AP21"/>
    <mergeCell ref="A27:B28"/>
    <mergeCell ref="C27:J28"/>
    <mergeCell ref="K27:L28"/>
    <mergeCell ref="M27:R28"/>
    <mergeCell ref="S27:T28"/>
    <mergeCell ref="U27:W27"/>
    <mergeCell ref="X27:AC27"/>
    <mergeCell ref="AD27:AK27"/>
    <mergeCell ref="A26:C26"/>
    <mergeCell ref="E26:AC26"/>
    <mergeCell ref="AG26:AJ26"/>
    <mergeCell ref="AK26:AN26"/>
    <mergeCell ref="AL27:AP28"/>
    <mergeCell ref="AQ27:AS28"/>
    <mergeCell ref="AT27:BE28"/>
    <mergeCell ref="BF27:BN28"/>
    <mergeCell ref="U28:W28"/>
    <mergeCell ref="X28:AC28"/>
    <mergeCell ref="AD28:AK28"/>
    <mergeCell ref="AX26:BB26"/>
    <mergeCell ref="BC26:BN26"/>
    <mergeCell ref="AP26:AR26"/>
    <mergeCell ref="AT26:AV26"/>
    <mergeCell ref="A30:B30"/>
    <mergeCell ref="D30:J30"/>
    <mergeCell ref="U30:W30"/>
    <mergeCell ref="AD30:AE30"/>
    <mergeCell ref="AG30:AK30"/>
    <mergeCell ref="A29:B29"/>
    <mergeCell ref="D29:J29"/>
    <mergeCell ref="U29:W29"/>
    <mergeCell ref="AD29:AE29"/>
    <mergeCell ref="AG29:AK29"/>
    <mergeCell ref="AL30:AP30"/>
    <mergeCell ref="AQ30:AS30"/>
    <mergeCell ref="AT30:BE30"/>
    <mergeCell ref="BF30:BG30"/>
    <mergeCell ref="BI30:BJ30"/>
    <mergeCell ref="BL30:BM30"/>
    <mergeCell ref="AQ29:AS29"/>
    <mergeCell ref="AT29:BE29"/>
    <mergeCell ref="BF29:BG29"/>
    <mergeCell ref="BI29:BJ29"/>
    <mergeCell ref="BL29:BM29"/>
    <mergeCell ref="AL29:AP29"/>
    <mergeCell ref="A32:B32"/>
    <mergeCell ref="D32:J32"/>
    <mergeCell ref="U32:W32"/>
    <mergeCell ref="AD32:AE32"/>
    <mergeCell ref="AG32:AK32"/>
    <mergeCell ref="A31:B31"/>
    <mergeCell ref="D31:J31"/>
    <mergeCell ref="U31:W31"/>
    <mergeCell ref="AD31:AE31"/>
    <mergeCell ref="AG31:AK31"/>
    <mergeCell ref="AL32:AP32"/>
    <mergeCell ref="AQ32:AS32"/>
    <mergeCell ref="AT32:BE32"/>
    <mergeCell ref="BF32:BG32"/>
    <mergeCell ref="BI32:BJ32"/>
    <mergeCell ref="BL32:BM32"/>
    <mergeCell ref="AQ31:AS31"/>
    <mergeCell ref="AT31:BE31"/>
    <mergeCell ref="BF31:BG31"/>
    <mergeCell ref="BI31:BJ31"/>
    <mergeCell ref="BL31:BM31"/>
    <mergeCell ref="AL31:AP31"/>
    <mergeCell ref="A34:B34"/>
    <mergeCell ref="D34:J34"/>
    <mergeCell ref="U34:W34"/>
    <mergeCell ref="AD34:AE34"/>
    <mergeCell ref="AG34:AK34"/>
    <mergeCell ref="A33:B33"/>
    <mergeCell ref="D33:J33"/>
    <mergeCell ref="U33:W33"/>
    <mergeCell ref="AD33:AE33"/>
    <mergeCell ref="AG33:AK33"/>
    <mergeCell ref="AL34:AP34"/>
    <mergeCell ref="AQ34:AS34"/>
    <mergeCell ref="AT34:BE34"/>
    <mergeCell ref="BF34:BG34"/>
    <mergeCell ref="BI34:BJ34"/>
    <mergeCell ref="BL34:BM34"/>
    <mergeCell ref="AQ33:AS33"/>
    <mergeCell ref="AT33:BE33"/>
    <mergeCell ref="BF33:BG33"/>
    <mergeCell ref="BI33:BJ33"/>
    <mergeCell ref="BL33:BM33"/>
    <mergeCell ref="AL33:AP33"/>
    <mergeCell ref="A36:B36"/>
    <mergeCell ref="D36:J36"/>
    <mergeCell ref="U36:W36"/>
    <mergeCell ref="AD36:AE36"/>
    <mergeCell ref="AG36:AK36"/>
    <mergeCell ref="A35:B35"/>
    <mergeCell ref="D35:J35"/>
    <mergeCell ref="U35:W35"/>
    <mergeCell ref="AD35:AE35"/>
    <mergeCell ref="AG35:AK35"/>
    <mergeCell ref="AL36:AP36"/>
    <mergeCell ref="AQ36:AS36"/>
    <mergeCell ref="AT36:BE36"/>
    <mergeCell ref="BF36:BG36"/>
    <mergeCell ref="BI36:BJ36"/>
    <mergeCell ref="BL36:BM36"/>
    <mergeCell ref="AQ35:AS35"/>
    <mergeCell ref="AT35:BE35"/>
    <mergeCell ref="BF35:BG35"/>
    <mergeCell ref="BI35:BJ35"/>
    <mergeCell ref="BL35:BM35"/>
    <mergeCell ref="AL35:AP35"/>
    <mergeCell ref="A38:B38"/>
    <mergeCell ref="D38:J38"/>
    <mergeCell ref="U38:W38"/>
    <mergeCell ref="AD38:AE38"/>
    <mergeCell ref="AG38:AK38"/>
    <mergeCell ref="A37:B37"/>
    <mergeCell ref="D37:J37"/>
    <mergeCell ref="U37:W37"/>
    <mergeCell ref="AD37:AE37"/>
    <mergeCell ref="AG37:AK37"/>
    <mergeCell ref="AL38:AP38"/>
    <mergeCell ref="AQ38:AS38"/>
    <mergeCell ref="AT38:BE38"/>
    <mergeCell ref="BF38:BG38"/>
    <mergeCell ref="BI38:BJ38"/>
    <mergeCell ref="BL38:BM38"/>
    <mergeCell ref="AQ37:AS37"/>
    <mergeCell ref="AT37:BE37"/>
    <mergeCell ref="BF37:BG37"/>
    <mergeCell ref="BI37:BJ37"/>
    <mergeCell ref="BL37:BM37"/>
    <mergeCell ref="AL37:AP37"/>
    <mergeCell ref="A40:B40"/>
    <mergeCell ref="D40:J40"/>
    <mergeCell ref="U40:W40"/>
    <mergeCell ref="AD40:AE40"/>
    <mergeCell ref="AG40:AK40"/>
    <mergeCell ref="A39:B39"/>
    <mergeCell ref="D39:J39"/>
    <mergeCell ref="U39:W39"/>
    <mergeCell ref="AD39:AE39"/>
    <mergeCell ref="AG39:AK39"/>
    <mergeCell ref="AL40:AP40"/>
    <mergeCell ref="AQ40:AS40"/>
    <mergeCell ref="AT40:BE40"/>
    <mergeCell ref="BF40:BG40"/>
    <mergeCell ref="BI40:BJ40"/>
    <mergeCell ref="BL40:BM40"/>
    <mergeCell ref="AQ39:AS39"/>
    <mergeCell ref="AT39:BE39"/>
    <mergeCell ref="BF39:BG39"/>
    <mergeCell ref="BI39:BJ39"/>
    <mergeCell ref="BL39:BM39"/>
    <mergeCell ref="AL39:AP39"/>
    <mergeCell ref="A42:B42"/>
    <mergeCell ref="D42:J42"/>
    <mergeCell ref="U42:W42"/>
    <mergeCell ref="AD42:AE42"/>
    <mergeCell ref="AG42:AK42"/>
    <mergeCell ref="A41:B41"/>
    <mergeCell ref="D41:J41"/>
    <mergeCell ref="U41:W41"/>
    <mergeCell ref="AD41:AE41"/>
    <mergeCell ref="AG41:AK41"/>
    <mergeCell ref="AL42:AP42"/>
    <mergeCell ref="AQ42:AS42"/>
    <mergeCell ref="AT42:BE42"/>
    <mergeCell ref="BF42:BG42"/>
    <mergeCell ref="BI42:BJ42"/>
    <mergeCell ref="BL42:BM42"/>
    <mergeCell ref="AQ41:AS41"/>
    <mergeCell ref="AT41:BE41"/>
    <mergeCell ref="BF41:BG41"/>
    <mergeCell ref="BI41:BJ41"/>
    <mergeCell ref="BL41:BM41"/>
    <mergeCell ref="AL41:AP41"/>
    <mergeCell ref="D46:E46"/>
    <mergeCell ref="G46:H46"/>
    <mergeCell ref="J46:K46"/>
    <mergeCell ref="U46:Y46"/>
    <mergeCell ref="A43:B43"/>
    <mergeCell ref="D43:J43"/>
    <mergeCell ref="U43:W43"/>
    <mergeCell ref="AD43:AE43"/>
    <mergeCell ref="AG43:AK43"/>
    <mergeCell ref="AE47:AJ47"/>
    <mergeCell ref="AK47:AV47"/>
    <mergeCell ref="AW47:BB47"/>
    <mergeCell ref="BC47:BF47"/>
    <mergeCell ref="BG47:BI47"/>
    <mergeCell ref="BK47:BN47"/>
    <mergeCell ref="AQ43:AS43"/>
    <mergeCell ref="AT43:BE43"/>
    <mergeCell ref="BF43:BG43"/>
    <mergeCell ref="BI43:BJ43"/>
    <mergeCell ref="BL43:BM43"/>
    <mergeCell ref="AL43:AP43"/>
    <mergeCell ref="A49:B50"/>
    <mergeCell ref="C49:J50"/>
    <mergeCell ref="K49:L50"/>
    <mergeCell ref="M49:R50"/>
    <mergeCell ref="S49:T50"/>
    <mergeCell ref="U49:W49"/>
    <mergeCell ref="X49:AC49"/>
    <mergeCell ref="AD49:AK49"/>
    <mergeCell ref="A48:C48"/>
    <mergeCell ref="E48:AC48"/>
    <mergeCell ref="AG48:AJ48"/>
    <mergeCell ref="AK48:AN48"/>
    <mergeCell ref="AL49:AP50"/>
    <mergeCell ref="AQ49:AS50"/>
    <mergeCell ref="AT49:BE50"/>
    <mergeCell ref="BF49:BN50"/>
    <mergeCell ref="U50:W50"/>
    <mergeCell ref="X50:AC50"/>
    <mergeCell ref="AD50:AK50"/>
    <mergeCell ref="AX48:BB48"/>
    <mergeCell ref="BC48:BN48"/>
    <mergeCell ref="AP48:AR48"/>
    <mergeCell ref="AT48:AV48"/>
    <mergeCell ref="A52:B52"/>
    <mergeCell ref="D52:J52"/>
    <mergeCell ref="S52:T52"/>
    <mergeCell ref="AD52:AE52"/>
    <mergeCell ref="AG52:AK52"/>
    <mergeCell ref="A51:B51"/>
    <mergeCell ref="D51:J51"/>
    <mergeCell ref="S51:T51"/>
    <mergeCell ref="AD51:AE51"/>
    <mergeCell ref="AG51:AK51"/>
    <mergeCell ref="AL52:AP52"/>
    <mergeCell ref="AQ52:AS52"/>
    <mergeCell ref="AT52:BE52"/>
    <mergeCell ref="BF52:BG52"/>
    <mergeCell ref="BI52:BJ52"/>
    <mergeCell ref="BL52:BM52"/>
    <mergeCell ref="AQ51:AS51"/>
    <mergeCell ref="AT51:BE51"/>
    <mergeCell ref="BF51:BG51"/>
    <mergeCell ref="BI51:BJ51"/>
    <mergeCell ref="BL51:BM51"/>
    <mergeCell ref="AL51:AP51"/>
    <mergeCell ref="A54:B54"/>
    <mergeCell ref="D54:J54"/>
    <mergeCell ref="S54:T54"/>
    <mergeCell ref="AD54:AE54"/>
    <mergeCell ref="AG54:AK54"/>
    <mergeCell ref="A53:B53"/>
    <mergeCell ref="D53:J53"/>
    <mergeCell ref="S53:T53"/>
    <mergeCell ref="AD53:AE53"/>
    <mergeCell ref="AG53:AK53"/>
    <mergeCell ref="AL54:AP54"/>
    <mergeCell ref="AQ54:AS54"/>
    <mergeCell ref="AT54:BE54"/>
    <mergeCell ref="BF54:BG54"/>
    <mergeCell ref="BI54:BJ54"/>
    <mergeCell ref="BL54:BM54"/>
    <mergeCell ref="AQ53:AS53"/>
    <mergeCell ref="AT53:BE53"/>
    <mergeCell ref="BF53:BG53"/>
    <mergeCell ref="BI53:BJ53"/>
    <mergeCell ref="BL53:BM53"/>
    <mergeCell ref="AL53:AP53"/>
    <mergeCell ref="A56:B56"/>
    <mergeCell ref="D56:J56"/>
    <mergeCell ref="S56:T56"/>
    <mergeCell ref="AD56:AE56"/>
    <mergeCell ref="AG56:AK56"/>
    <mergeCell ref="A55:B55"/>
    <mergeCell ref="D55:J55"/>
    <mergeCell ref="S55:T55"/>
    <mergeCell ref="AD55:AE55"/>
    <mergeCell ref="AG55:AK55"/>
    <mergeCell ref="AL56:AP56"/>
    <mergeCell ref="AQ56:AS56"/>
    <mergeCell ref="AT56:BE56"/>
    <mergeCell ref="BF56:BG56"/>
    <mergeCell ref="BI56:BJ56"/>
    <mergeCell ref="BL56:BM56"/>
    <mergeCell ref="AQ55:AS55"/>
    <mergeCell ref="AT55:BE55"/>
    <mergeCell ref="BF55:BG55"/>
    <mergeCell ref="BI55:BJ55"/>
    <mergeCell ref="BL55:BM55"/>
    <mergeCell ref="AL55:AP55"/>
    <mergeCell ref="A58:B58"/>
    <mergeCell ref="D58:J58"/>
    <mergeCell ref="S58:T58"/>
    <mergeCell ref="AD58:AE58"/>
    <mergeCell ref="AG58:AK58"/>
    <mergeCell ref="A57:B57"/>
    <mergeCell ref="D57:J57"/>
    <mergeCell ref="S57:T57"/>
    <mergeCell ref="AD57:AE57"/>
    <mergeCell ref="AG57:AK57"/>
    <mergeCell ref="AL58:AP58"/>
    <mergeCell ref="AQ58:AS58"/>
    <mergeCell ref="AT58:BE58"/>
    <mergeCell ref="BF58:BG58"/>
    <mergeCell ref="BI58:BJ58"/>
    <mergeCell ref="BL58:BM58"/>
    <mergeCell ref="AQ57:AS57"/>
    <mergeCell ref="AT57:BE57"/>
    <mergeCell ref="BF57:BG57"/>
    <mergeCell ref="BI57:BJ57"/>
    <mergeCell ref="BL57:BM57"/>
    <mergeCell ref="AL57:AP57"/>
    <mergeCell ref="A60:B60"/>
    <mergeCell ref="D60:J60"/>
    <mergeCell ref="S60:T60"/>
    <mergeCell ref="AD60:AE60"/>
    <mergeCell ref="AG60:AK60"/>
    <mergeCell ref="A59:B59"/>
    <mergeCell ref="D59:J59"/>
    <mergeCell ref="S59:T59"/>
    <mergeCell ref="AD59:AE59"/>
    <mergeCell ref="AG59:AK59"/>
    <mergeCell ref="AL60:AP60"/>
    <mergeCell ref="AQ60:AS60"/>
    <mergeCell ref="AT60:BE60"/>
    <mergeCell ref="BF60:BG60"/>
    <mergeCell ref="BI60:BJ60"/>
    <mergeCell ref="BL60:BM60"/>
    <mergeCell ref="AQ59:AS59"/>
    <mergeCell ref="AT59:BE59"/>
    <mergeCell ref="BF59:BG59"/>
    <mergeCell ref="BI59:BJ59"/>
    <mergeCell ref="BL59:BM59"/>
    <mergeCell ref="AL59:AP59"/>
    <mergeCell ref="A62:B62"/>
    <mergeCell ref="D62:J62"/>
    <mergeCell ref="S62:T62"/>
    <mergeCell ref="AD62:AE62"/>
    <mergeCell ref="AG62:AK62"/>
    <mergeCell ref="A61:B61"/>
    <mergeCell ref="D61:J61"/>
    <mergeCell ref="S61:T61"/>
    <mergeCell ref="AD61:AE61"/>
    <mergeCell ref="AG61:AK61"/>
    <mergeCell ref="AL62:AP62"/>
    <mergeCell ref="AQ62:AS62"/>
    <mergeCell ref="AT62:BE62"/>
    <mergeCell ref="BF62:BG62"/>
    <mergeCell ref="BI62:BJ62"/>
    <mergeCell ref="BL62:BM62"/>
    <mergeCell ref="AQ61:AS61"/>
    <mergeCell ref="AT61:BE61"/>
    <mergeCell ref="BF61:BG61"/>
    <mergeCell ref="BI61:BJ61"/>
    <mergeCell ref="BL61:BM61"/>
    <mergeCell ref="AL61:AP61"/>
    <mergeCell ref="A64:B64"/>
    <mergeCell ref="D64:J64"/>
    <mergeCell ref="S64:T64"/>
    <mergeCell ref="AD64:AE64"/>
    <mergeCell ref="AG64:AK64"/>
    <mergeCell ref="A63:B63"/>
    <mergeCell ref="D63:J63"/>
    <mergeCell ref="S63:T63"/>
    <mergeCell ref="AD63:AE63"/>
    <mergeCell ref="AG63:AK63"/>
    <mergeCell ref="AL64:AP64"/>
    <mergeCell ref="AQ64:AS64"/>
    <mergeCell ref="AT64:BE64"/>
    <mergeCell ref="BF64:BG64"/>
    <mergeCell ref="BI64:BJ64"/>
    <mergeCell ref="BL64:BM64"/>
    <mergeCell ref="AQ63:AS63"/>
    <mergeCell ref="AT63:BE63"/>
    <mergeCell ref="BF63:BG63"/>
    <mergeCell ref="BI63:BJ63"/>
    <mergeCell ref="BL63:BM63"/>
    <mergeCell ref="AL63:AP63"/>
    <mergeCell ref="D68:E68"/>
    <mergeCell ref="G68:H68"/>
    <mergeCell ref="J68:K68"/>
    <mergeCell ref="U68:Y68"/>
    <mergeCell ref="A65:B65"/>
    <mergeCell ref="D65:J65"/>
    <mergeCell ref="S65:T65"/>
    <mergeCell ref="AD65:AE65"/>
    <mergeCell ref="AG65:AK65"/>
    <mergeCell ref="AE69:AJ69"/>
    <mergeCell ref="AK69:AV69"/>
    <mergeCell ref="AW69:BB69"/>
    <mergeCell ref="BC69:BF69"/>
    <mergeCell ref="BG69:BI69"/>
    <mergeCell ref="BK69:BN69"/>
    <mergeCell ref="AQ65:AS65"/>
    <mergeCell ref="AT65:BE65"/>
    <mergeCell ref="BF65:BG65"/>
    <mergeCell ref="BI65:BJ65"/>
    <mergeCell ref="BL65:BM65"/>
    <mergeCell ref="AL65:AP65"/>
    <mergeCell ref="A71:B72"/>
    <mergeCell ref="C71:J72"/>
    <mergeCell ref="K71:L72"/>
    <mergeCell ref="M71:R72"/>
    <mergeCell ref="S71:T72"/>
    <mergeCell ref="U71:W71"/>
    <mergeCell ref="X71:AC71"/>
    <mergeCell ref="AD71:AK71"/>
    <mergeCell ref="A70:C70"/>
    <mergeCell ref="E70:AC70"/>
    <mergeCell ref="AG70:AJ70"/>
    <mergeCell ref="AK70:AN70"/>
    <mergeCell ref="AL71:AP72"/>
    <mergeCell ref="AQ71:AS72"/>
    <mergeCell ref="AT71:BE72"/>
    <mergeCell ref="BF71:BN72"/>
    <mergeCell ref="U72:W72"/>
    <mergeCell ref="X72:AC72"/>
    <mergeCell ref="AD72:AK72"/>
    <mergeCell ref="AX70:BB70"/>
    <mergeCell ref="BC70:BN70"/>
    <mergeCell ref="AP70:AR70"/>
    <mergeCell ref="AT70:AV70"/>
    <mergeCell ref="A74:B74"/>
    <mergeCell ref="D74:J74"/>
    <mergeCell ref="U74:W74"/>
    <mergeCell ref="AD74:AE74"/>
    <mergeCell ref="AG74:AK74"/>
    <mergeCell ref="A73:B73"/>
    <mergeCell ref="D73:J73"/>
    <mergeCell ref="U73:W73"/>
    <mergeCell ref="AD73:AE73"/>
    <mergeCell ref="AG73:AK73"/>
    <mergeCell ref="AL74:AP74"/>
    <mergeCell ref="AQ74:AS74"/>
    <mergeCell ref="AT74:BE74"/>
    <mergeCell ref="BF74:BG74"/>
    <mergeCell ref="BI74:BJ74"/>
    <mergeCell ref="BL74:BM74"/>
    <mergeCell ref="AQ73:AS73"/>
    <mergeCell ref="AT73:BE73"/>
    <mergeCell ref="BF73:BG73"/>
    <mergeCell ref="BI73:BJ73"/>
    <mergeCell ref="BL73:BM73"/>
    <mergeCell ref="AL73:AP73"/>
    <mergeCell ref="A76:B76"/>
    <mergeCell ref="D76:J76"/>
    <mergeCell ref="U76:W76"/>
    <mergeCell ref="AD76:AE76"/>
    <mergeCell ref="AG76:AK76"/>
    <mergeCell ref="A75:B75"/>
    <mergeCell ref="D75:J75"/>
    <mergeCell ref="U75:W75"/>
    <mergeCell ref="AD75:AE75"/>
    <mergeCell ref="AG75:AK75"/>
    <mergeCell ref="AL76:AP76"/>
    <mergeCell ref="AQ76:AS76"/>
    <mergeCell ref="AT76:BE76"/>
    <mergeCell ref="BF76:BG76"/>
    <mergeCell ref="BI76:BJ76"/>
    <mergeCell ref="BL76:BM76"/>
    <mergeCell ref="AQ75:AS75"/>
    <mergeCell ref="AT75:BE75"/>
    <mergeCell ref="BF75:BG75"/>
    <mergeCell ref="BI75:BJ75"/>
    <mergeCell ref="BL75:BM75"/>
    <mergeCell ref="AL75:AP75"/>
    <mergeCell ref="A78:B78"/>
    <mergeCell ref="D78:J78"/>
    <mergeCell ref="U78:W78"/>
    <mergeCell ref="AD78:AE78"/>
    <mergeCell ref="AG78:AK78"/>
    <mergeCell ref="A77:B77"/>
    <mergeCell ref="D77:J77"/>
    <mergeCell ref="U77:W77"/>
    <mergeCell ref="AD77:AE77"/>
    <mergeCell ref="AG77:AK77"/>
    <mergeCell ref="AL78:AP78"/>
    <mergeCell ref="AQ78:AS78"/>
    <mergeCell ref="AT78:BE78"/>
    <mergeCell ref="BF78:BG78"/>
    <mergeCell ref="BI78:BJ78"/>
    <mergeCell ref="BL78:BM78"/>
    <mergeCell ref="AQ77:AS77"/>
    <mergeCell ref="AT77:BE77"/>
    <mergeCell ref="BF77:BG77"/>
    <mergeCell ref="BI77:BJ77"/>
    <mergeCell ref="BL77:BM77"/>
    <mergeCell ref="AL77:AP77"/>
    <mergeCell ref="A80:B80"/>
    <mergeCell ref="D80:J80"/>
    <mergeCell ref="U80:W80"/>
    <mergeCell ref="AD80:AE80"/>
    <mergeCell ref="AG80:AK80"/>
    <mergeCell ref="A79:B79"/>
    <mergeCell ref="D79:J79"/>
    <mergeCell ref="U79:W79"/>
    <mergeCell ref="AD79:AE79"/>
    <mergeCell ref="AG79:AK79"/>
    <mergeCell ref="AL80:AP80"/>
    <mergeCell ref="AQ80:AS80"/>
    <mergeCell ref="AT80:BE80"/>
    <mergeCell ref="BF80:BG80"/>
    <mergeCell ref="BI80:BJ80"/>
    <mergeCell ref="BL80:BM80"/>
    <mergeCell ref="AQ79:AS79"/>
    <mergeCell ref="AT79:BE79"/>
    <mergeCell ref="BF79:BG79"/>
    <mergeCell ref="BI79:BJ79"/>
    <mergeCell ref="BL79:BM79"/>
    <mergeCell ref="AL79:AP79"/>
    <mergeCell ref="A82:B82"/>
    <mergeCell ref="D82:J82"/>
    <mergeCell ref="U82:W82"/>
    <mergeCell ref="AD82:AE82"/>
    <mergeCell ref="AG82:AK82"/>
    <mergeCell ref="A81:B81"/>
    <mergeCell ref="D81:J81"/>
    <mergeCell ref="U81:W81"/>
    <mergeCell ref="AD81:AE81"/>
    <mergeCell ref="AG81:AK81"/>
    <mergeCell ref="AL82:AP82"/>
    <mergeCell ref="AQ82:AS82"/>
    <mergeCell ref="AT82:BE82"/>
    <mergeCell ref="BF82:BG82"/>
    <mergeCell ref="BI82:BJ82"/>
    <mergeCell ref="BL82:BM82"/>
    <mergeCell ref="AQ81:AS81"/>
    <mergeCell ref="AT81:BE81"/>
    <mergeCell ref="BF81:BG81"/>
    <mergeCell ref="BI81:BJ81"/>
    <mergeCell ref="BL81:BM81"/>
    <mergeCell ref="AL81:AP81"/>
    <mergeCell ref="A84:B84"/>
    <mergeCell ref="D84:J84"/>
    <mergeCell ref="U84:W84"/>
    <mergeCell ref="AD84:AE84"/>
    <mergeCell ref="AG84:AK84"/>
    <mergeCell ref="A83:B83"/>
    <mergeCell ref="D83:J83"/>
    <mergeCell ref="U83:W83"/>
    <mergeCell ref="AD83:AE83"/>
    <mergeCell ref="AG83:AK83"/>
    <mergeCell ref="AL84:AP84"/>
    <mergeCell ref="AQ84:AS84"/>
    <mergeCell ref="AT84:BE84"/>
    <mergeCell ref="BF84:BG84"/>
    <mergeCell ref="BI84:BJ84"/>
    <mergeCell ref="BL84:BM84"/>
    <mergeCell ref="AQ83:AS83"/>
    <mergeCell ref="AT83:BE83"/>
    <mergeCell ref="BF83:BG83"/>
    <mergeCell ref="BI83:BJ83"/>
    <mergeCell ref="BL83:BM83"/>
    <mergeCell ref="AL83:AP83"/>
    <mergeCell ref="A86:B86"/>
    <mergeCell ref="D86:J86"/>
    <mergeCell ref="U86:W86"/>
    <mergeCell ref="AD86:AE86"/>
    <mergeCell ref="AG86:AK86"/>
    <mergeCell ref="A85:B85"/>
    <mergeCell ref="D85:J85"/>
    <mergeCell ref="U85:W85"/>
    <mergeCell ref="AD85:AE85"/>
    <mergeCell ref="AG85:AK85"/>
    <mergeCell ref="AL86:AP86"/>
    <mergeCell ref="AQ86:AS86"/>
    <mergeCell ref="AT86:BE86"/>
    <mergeCell ref="BF86:BG86"/>
    <mergeCell ref="BI86:BJ86"/>
    <mergeCell ref="BL86:BM86"/>
    <mergeCell ref="AQ85:AS85"/>
    <mergeCell ref="AT85:BE85"/>
    <mergeCell ref="BF85:BG85"/>
    <mergeCell ref="BI85:BJ85"/>
    <mergeCell ref="BL85:BM85"/>
    <mergeCell ref="AL85:AP85"/>
    <mergeCell ref="AQ87:AS87"/>
    <mergeCell ref="AT87:BE87"/>
    <mergeCell ref="BF87:BG87"/>
    <mergeCell ref="BI87:BJ87"/>
    <mergeCell ref="BL87:BM87"/>
    <mergeCell ref="A87:B87"/>
    <mergeCell ref="D87:J87"/>
    <mergeCell ref="U87:W87"/>
    <mergeCell ref="AD87:AE87"/>
    <mergeCell ref="AG87:AK87"/>
    <mergeCell ref="AL87:AP87"/>
  </mergeCells>
  <phoneticPr fontId="2"/>
  <dataValidations count="1">
    <dataValidation imeMode="off" allowBlank="1" showInputMessage="1" showErrorMessage="1" sqref="AF1:AG1 AK1:AL1"/>
  </dataValidations>
  <pageMargins left="0.70866141732283472" right="0.70866141732283472" top="0.74803149606299213" bottom="0.74803149606299213" header="0.31496062992125984" footer="0.31496062992125984"/>
  <pageSetup paperSize="9" scale="94" orientation="landscape" horizontalDpi="4294967293" verticalDpi="0" r:id="rId1"/>
  <rowBreaks count="3" manualBreakCount="3">
    <brk id="23" max="65" man="1"/>
    <brk id="45" max="65" man="1"/>
    <brk id="67" max="65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AO39"/>
  <sheetViews>
    <sheetView view="pageBreakPreview" zoomScaleNormal="100" zoomScaleSheetLayoutView="100" workbookViewId="0"/>
  </sheetViews>
  <sheetFormatPr defaultRowHeight="13.5"/>
  <cols>
    <col min="1" max="41" width="2.375" style="351" customWidth="1"/>
    <col min="42" max="42" width="2.5" style="351" customWidth="1"/>
    <col min="43" max="62" width="2.125" style="351" customWidth="1"/>
    <col min="63" max="186" width="9" style="351"/>
    <col min="187" max="198" width="2.125" style="351" customWidth="1"/>
    <col min="199" max="204" width="2" style="351" customWidth="1"/>
    <col min="205" max="242" width="2.125" style="351" customWidth="1"/>
    <col min="243" max="243" width="3.5" style="351" customWidth="1"/>
    <col min="244" max="318" width="2.125" style="351" customWidth="1"/>
    <col min="319" max="442" width="9" style="351"/>
    <col min="443" max="454" width="2.125" style="351" customWidth="1"/>
    <col min="455" max="460" width="2" style="351" customWidth="1"/>
    <col min="461" max="498" width="2.125" style="351" customWidth="1"/>
    <col min="499" max="499" width="3.5" style="351" customWidth="1"/>
    <col min="500" max="574" width="2.125" style="351" customWidth="1"/>
    <col min="575" max="698" width="9" style="351"/>
    <col min="699" max="710" width="2.125" style="351" customWidth="1"/>
    <col min="711" max="716" width="2" style="351" customWidth="1"/>
    <col min="717" max="754" width="2.125" style="351" customWidth="1"/>
    <col min="755" max="755" width="3.5" style="351" customWidth="1"/>
    <col min="756" max="830" width="2.125" style="351" customWidth="1"/>
    <col min="831" max="954" width="9" style="351"/>
    <col min="955" max="966" width="2.125" style="351" customWidth="1"/>
    <col min="967" max="972" width="2" style="351" customWidth="1"/>
    <col min="973" max="1010" width="2.125" style="351" customWidth="1"/>
    <col min="1011" max="1011" width="3.5" style="351" customWidth="1"/>
    <col min="1012" max="1086" width="2.125" style="351" customWidth="1"/>
    <col min="1087" max="1210" width="9" style="351"/>
    <col min="1211" max="1222" width="2.125" style="351" customWidth="1"/>
    <col min="1223" max="1228" width="2" style="351" customWidth="1"/>
    <col min="1229" max="1266" width="2.125" style="351" customWidth="1"/>
    <col min="1267" max="1267" width="3.5" style="351" customWidth="1"/>
    <col min="1268" max="1342" width="2.125" style="351" customWidth="1"/>
    <col min="1343" max="1466" width="9" style="351"/>
    <col min="1467" max="1478" width="2.125" style="351" customWidth="1"/>
    <col min="1479" max="1484" width="2" style="351" customWidth="1"/>
    <col min="1485" max="1522" width="2.125" style="351" customWidth="1"/>
    <col min="1523" max="1523" width="3.5" style="351" customWidth="1"/>
    <col min="1524" max="1598" width="2.125" style="351" customWidth="1"/>
    <col min="1599" max="1722" width="9" style="351"/>
    <col min="1723" max="1734" width="2.125" style="351" customWidth="1"/>
    <col min="1735" max="1740" width="2" style="351" customWidth="1"/>
    <col min="1741" max="1778" width="2.125" style="351" customWidth="1"/>
    <col min="1779" max="1779" width="3.5" style="351" customWidth="1"/>
    <col min="1780" max="1854" width="2.125" style="351" customWidth="1"/>
    <col min="1855" max="1978" width="9" style="351"/>
    <col min="1979" max="1990" width="2.125" style="351" customWidth="1"/>
    <col min="1991" max="1996" width="2" style="351" customWidth="1"/>
    <col min="1997" max="2034" width="2.125" style="351" customWidth="1"/>
    <col min="2035" max="2035" width="3.5" style="351" customWidth="1"/>
    <col min="2036" max="2110" width="2.125" style="351" customWidth="1"/>
    <col min="2111" max="2234" width="9" style="351"/>
    <col min="2235" max="2246" width="2.125" style="351" customWidth="1"/>
    <col min="2247" max="2252" width="2" style="351" customWidth="1"/>
    <col min="2253" max="2290" width="2.125" style="351" customWidth="1"/>
    <col min="2291" max="2291" width="3.5" style="351" customWidth="1"/>
    <col min="2292" max="2366" width="2.125" style="351" customWidth="1"/>
    <col min="2367" max="2490" width="9" style="351"/>
    <col min="2491" max="2502" width="2.125" style="351" customWidth="1"/>
    <col min="2503" max="2508" width="2" style="351" customWidth="1"/>
    <col min="2509" max="2546" width="2.125" style="351" customWidth="1"/>
    <col min="2547" max="2547" width="3.5" style="351" customWidth="1"/>
    <col min="2548" max="2622" width="2.125" style="351" customWidth="1"/>
    <col min="2623" max="2746" width="9" style="351"/>
    <col min="2747" max="2758" width="2.125" style="351" customWidth="1"/>
    <col min="2759" max="2764" width="2" style="351" customWidth="1"/>
    <col min="2765" max="2802" width="2.125" style="351" customWidth="1"/>
    <col min="2803" max="2803" width="3.5" style="351" customWidth="1"/>
    <col min="2804" max="2878" width="2.125" style="351" customWidth="1"/>
    <col min="2879" max="3002" width="9" style="351"/>
    <col min="3003" max="3014" width="2.125" style="351" customWidth="1"/>
    <col min="3015" max="3020" width="2" style="351" customWidth="1"/>
    <col min="3021" max="3058" width="2.125" style="351" customWidth="1"/>
    <col min="3059" max="3059" width="3.5" style="351" customWidth="1"/>
    <col min="3060" max="3134" width="2.125" style="351" customWidth="1"/>
    <col min="3135" max="3258" width="9" style="351"/>
    <col min="3259" max="3270" width="2.125" style="351" customWidth="1"/>
    <col min="3271" max="3276" width="2" style="351" customWidth="1"/>
    <col min="3277" max="3314" width="2.125" style="351" customWidth="1"/>
    <col min="3315" max="3315" width="3.5" style="351" customWidth="1"/>
    <col min="3316" max="3390" width="2.125" style="351" customWidth="1"/>
    <col min="3391" max="3514" width="9" style="351"/>
    <col min="3515" max="3526" width="2.125" style="351" customWidth="1"/>
    <col min="3527" max="3532" width="2" style="351" customWidth="1"/>
    <col min="3533" max="3570" width="2.125" style="351" customWidth="1"/>
    <col min="3571" max="3571" width="3.5" style="351" customWidth="1"/>
    <col min="3572" max="3646" width="2.125" style="351" customWidth="1"/>
    <col min="3647" max="3770" width="9" style="351"/>
    <col min="3771" max="3782" width="2.125" style="351" customWidth="1"/>
    <col min="3783" max="3788" width="2" style="351" customWidth="1"/>
    <col min="3789" max="3826" width="2.125" style="351" customWidth="1"/>
    <col min="3827" max="3827" width="3.5" style="351" customWidth="1"/>
    <col min="3828" max="3902" width="2.125" style="351" customWidth="1"/>
    <col min="3903" max="4026" width="9" style="351"/>
    <col min="4027" max="4038" width="2.125" style="351" customWidth="1"/>
    <col min="4039" max="4044" width="2" style="351" customWidth="1"/>
    <col min="4045" max="4082" width="2.125" style="351" customWidth="1"/>
    <col min="4083" max="4083" width="3.5" style="351" customWidth="1"/>
    <col min="4084" max="4158" width="2.125" style="351" customWidth="1"/>
    <col min="4159" max="4282" width="9" style="351"/>
    <col min="4283" max="4294" width="2.125" style="351" customWidth="1"/>
    <col min="4295" max="4300" width="2" style="351" customWidth="1"/>
    <col min="4301" max="4338" width="2.125" style="351" customWidth="1"/>
    <col min="4339" max="4339" width="3.5" style="351" customWidth="1"/>
    <col min="4340" max="4414" width="2.125" style="351" customWidth="1"/>
    <col min="4415" max="4538" width="9" style="351"/>
    <col min="4539" max="4550" width="2.125" style="351" customWidth="1"/>
    <col min="4551" max="4556" width="2" style="351" customWidth="1"/>
    <col min="4557" max="4594" width="2.125" style="351" customWidth="1"/>
    <col min="4595" max="4595" width="3.5" style="351" customWidth="1"/>
    <col min="4596" max="4670" width="2.125" style="351" customWidth="1"/>
    <col min="4671" max="4794" width="9" style="351"/>
    <col min="4795" max="4806" width="2.125" style="351" customWidth="1"/>
    <col min="4807" max="4812" width="2" style="351" customWidth="1"/>
    <col min="4813" max="4850" width="2.125" style="351" customWidth="1"/>
    <col min="4851" max="4851" width="3.5" style="351" customWidth="1"/>
    <col min="4852" max="4926" width="2.125" style="351" customWidth="1"/>
    <col min="4927" max="5050" width="9" style="351"/>
    <col min="5051" max="5062" width="2.125" style="351" customWidth="1"/>
    <col min="5063" max="5068" width="2" style="351" customWidth="1"/>
    <col min="5069" max="5106" width="2.125" style="351" customWidth="1"/>
    <col min="5107" max="5107" width="3.5" style="351" customWidth="1"/>
    <col min="5108" max="5182" width="2.125" style="351" customWidth="1"/>
    <col min="5183" max="5306" width="9" style="351"/>
    <col min="5307" max="5318" width="2.125" style="351" customWidth="1"/>
    <col min="5319" max="5324" width="2" style="351" customWidth="1"/>
    <col min="5325" max="5362" width="2.125" style="351" customWidth="1"/>
    <col min="5363" max="5363" width="3.5" style="351" customWidth="1"/>
    <col min="5364" max="5438" width="2.125" style="351" customWidth="1"/>
    <col min="5439" max="5562" width="9" style="351"/>
    <col min="5563" max="5574" width="2.125" style="351" customWidth="1"/>
    <col min="5575" max="5580" width="2" style="351" customWidth="1"/>
    <col min="5581" max="5618" width="2.125" style="351" customWidth="1"/>
    <col min="5619" max="5619" width="3.5" style="351" customWidth="1"/>
    <col min="5620" max="5694" width="2.125" style="351" customWidth="1"/>
    <col min="5695" max="5818" width="9" style="351"/>
    <col min="5819" max="5830" width="2.125" style="351" customWidth="1"/>
    <col min="5831" max="5836" width="2" style="351" customWidth="1"/>
    <col min="5837" max="5874" width="2.125" style="351" customWidth="1"/>
    <col min="5875" max="5875" width="3.5" style="351" customWidth="1"/>
    <col min="5876" max="5950" width="2.125" style="351" customWidth="1"/>
    <col min="5951" max="6074" width="9" style="351"/>
    <col min="6075" max="6086" width="2.125" style="351" customWidth="1"/>
    <col min="6087" max="6092" width="2" style="351" customWidth="1"/>
    <col min="6093" max="6130" width="2.125" style="351" customWidth="1"/>
    <col min="6131" max="6131" width="3.5" style="351" customWidth="1"/>
    <col min="6132" max="6206" width="2.125" style="351" customWidth="1"/>
    <col min="6207" max="6330" width="9" style="351"/>
    <col min="6331" max="6342" width="2.125" style="351" customWidth="1"/>
    <col min="6343" max="6348" width="2" style="351" customWidth="1"/>
    <col min="6349" max="6386" width="2.125" style="351" customWidth="1"/>
    <col min="6387" max="6387" width="3.5" style="351" customWidth="1"/>
    <col min="6388" max="6462" width="2.125" style="351" customWidth="1"/>
    <col min="6463" max="6586" width="9" style="351"/>
    <col min="6587" max="6598" width="2.125" style="351" customWidth="1"/>
    <col min="6599" max="6604" width="2" style="351" customWidth="1"/>
    <col min="6605" max="6642" width="2.125" style="351" customWidth="1"/>
    <col min="6643" max="6643" width="3.5" style="351" customWidth="1"/>
    <col min="6644" max="6718" width="2.125" style="351" customWidth="1"/>
    <col min="6719" max="6842" width="9" style="351"/>
    <col min="6843" max="6854" width="2.125" style="351" customWidth="1"/>
    <col min="6855" max="6860" width="2" style="351" customWidth="1"/>
    <col min="6861" max="6898" width="2.125" style="351" customWidth="1"/>
    <col min="6899" max="6899" width="3.5" style="351" customWidth="1"/>
    <col min="6900" max="6974" width="2.125" style="351" customWidth="1"/>
    <col min="6975" max="7098" width="9" style="351"/>
    <col min="7099" max="7110" width="2.125" style="351" customWidth="1"/>
    <col min="7111" max="7116" width="2" style="351" customWidth="1"/>
    <col min="7117" max="7154" width="2.125" style="351" customWidth="1"/>
    <col min="7155" max="7155" width="3.5" style="351" customWidth="1"/>
    <col min="7156" max="7230" width="2.125" style="351" customWidth="1"/>
    <col min="7231" max="7354" width="9" style="351"/>
    <col min="7355" max="7366" width="2.125" style="351" customWidth="1"/>
    <col min="7367" max="7372" width="2" style="351" customWidth="1"/>
    <col min="7373" max="7410" width="2.125" style="351" customWidth="1"/>
    <col min="7411" max="7411" width="3.5" style="351" customWidth="1"/>
    <col min="7412" max="7486" width="2.125" style="351" customWidth="1"/>
    <col min="7487" max="7610" width="9" style="351"/>
    <col min="7611" max="7622" width="2.125" style="351" customWidth="1"/>
    <col min="7623" max="7628" width="2" style="351" customWidth="1"/>
    <col min="7629" max="7666" width="2.125" style="351" customWidth="1"/>
    <col min="7667" max="7667" width="3.5" style="351" customWidth="1"/>
    <col min="7668" max="7742" width="2.125" style="351" customWidth="1"/>
    <col min="7743" max="7866" width="9" style="351"/>
    <col min="7867" max="7878" width="2.125" style="351" customWidth="1"/>
    <col min="7879" max="7884" width="2" style="351" customWidth="1"/>
    <col min="7885" max="7922" width="2.125" style="351" customWidth="1"/>
    <col min="7923" max="7923" width="3.5" style="351" customWidth="1"/>
    <col min="7924" max="7998" width="2.125" style="351" customWidth="1"/>
    <col min="7999" max="8122" width="9" style="351"/>
    <col min="8123" max="8134" width="2.125" style="351" customWidth="1"/>
    <col min="8135" max="8140" width="2" style="351" customWidth="1"/>
    <col min="8141" max="8178" width="2.125" style="351" customWidth="1"/>
    <col min="8179" max="8179" width="3.5" style="351" customWidth="1"/>
    <col min="8180" max="8254" width="2.125" style="351" customWidth="1"/>
    <col min="8255" max="8378" width="9" style="351"/>
    <col min="8379" max="8390" width="2.125" style="351" customWidth="1"/>
    <col min="8391" max="8396" width="2" style="351" customWidth="1"/>
    <col min="8397" max="8434" width="2.125" style="351" customWidth="1"/>
    <col min="8435" max="8435" width="3.5" style="351" customWidth="1"/>
    <col min="8436" max="8510" width="2.125" style="351" customWidth="1"/>
    <col min="8511" max="8634" width="9" style="351"/>
    <col min="8635" max="8646" width="2.125" style="351" customWidth="1"/>
    <col min="8647" max="8652" width="2" style="351" customWidth="1"/>
    <col min="8653" max="8690" width="2.125" style="351" customWidth="1"/>
    <col min="8691" max="8691" width="3.5" style="351" customWidth="1"/>
    <col min="8692" max="8766" width="2.125" style="351" customWidth="1"/>
    <col min="8767" max="8890" width="9" style="351"/>
    <col min="8891" max="8902" width="2.125" style="351" customWidth="1"/>
    <col min="8903" max="8908" width="2" style="351" customWidth="1"/>
    <col min="8909" max="8946" width="2.125" style="351" customWidth="1"/>
    <col min="8947" max="8947" width="3.5" style="351" customWidth="1"/>
    <col min="8948" max="9022" width="2.125" style="351" customWidth="1"/>
    <col min="9023" max="9146" width="9" style="351"/>
    <col min="9147" max="9158" width="2.125" style="351" customWidth="1"/>
    <col min="9159" max="9164" width="2" style="351" customWidth="1"/>
    <col min="9165" max="9202" width="2.125" style="351" customWidth="1"/>
    <col min="9203" max="9203" width="3.5" style="351" customWidth="1"/>
    <col min="9204" max="9278" width="2.125" style="351" customWidth="1"/>
    <col min="9279" max="9402" width="9" style="351"/>
    <col min="9403" max="9414" width="2.125" style="351" customWidth="1"/>
    <col min="9415" max="9420" width="2" style="351" customWidth="1"/>
    <col min="9421" max="9458" width="2.125" style="351" customWidth="1"/>
    <col min="9459" max="9459" width="3.5" style="351" customWidth="1"/>
    <col min="9460" max="9534" width="2.125" style="351" customWidth="1"/>
    <col min="9535" max="9658" width="9" style="351"/>
    <col min="9659" max="9670" width="2.125" style="351" customWidth="1"/>
    <col min="9671" max="9676" width="2" style="351" customWidth="1"/>
    <col min="9677" max="9714" width="2.125" style="351" customWidth="1"/>
    <col min="9715" max="9715" width="3.5" style="351" customWidth="1"/>
    <col min="9716" max="9790" width="2.125" style="351" customWidth="1"/>
    <col min="9791" max="9914" width="9" style="351"/>
    <col min="9915" max="9926" width="2.125" style="351" customWidth="1"/>
    <col min="9927" max="9932" width="2" style="351" customWidth="1"/>
    <col min="9933" max="9970" width="2.125" style="351" customWidth="1"/>
    <col min="9971" max="9971" width="3.5" style="351" customWidth="1"/>
    <col min="9972" max="10046" width="2.125" style="351" customWidth="1"/>
    <col min="10047" max="10170" width="9" style="351"/>
    <col min="10171" max="10182" width="2.125" style="351" customWidth="1"/>
    <col min="10183" max="10188" width="2" style="351" customWidth="1"/>
    <col min="10189" max="10226" width="2.125" style="351" customWidth="1"/>
    <col min="10227" max="10227" width="3.5" style="351" customWidth="1"/>
    <col min="10228" max="10302" width="2.125" style="351" customWidth="1"/>
    <col min="10303" max="10426" width="9" style="351"/>
    <col min="10427" max="10438" width="2.125" style="351" customWidth="1"/>
    <col min="10439" max="10444" width="2" style="351" customWidth="1"/>
    <col min="10445" max="10482" width="2.125" style="351" customWidth="1"/>
    <col min="10483" max="10483" width="3.5" style="351" customWidth="1"/>
    <col min="10484" max="10558" width="2.125" style="351" customWidth="1"/>
    <col min="10559" max="10682" width="9" style="351"/>
    <col min="10683" max="10694" width="2.125" style="351" customWidth="1"/>
    <col min="10695" max="10700" width="2" style="351" customWidth="1"/>
    <col min="10701" max="10738" width="2.125" style="351" customWidth="1"/>
    <col min="10739" max="10739" width="3.5" style="351" customWidth="1"/>
    <col min="10740" max="10814" width="2.125" style="351" customWidth="1"/>
    <col min="10815" max="10938" width="9" style="351"/>
    <col min="10939" max="10950" width="2.125" style="351" customWidth="1"/>
    <col min="10951" max="10956" width="2" style="351" customWidth="1"/>
    <col min="10957" max="10994" width="2.125" style="351" customWidth="1"/>
    <col min="10995" max="10995" width="3.5" style="351" customWidth="1"/>
    <col min="10996" max="11070" width="2.125" style="351" customWidth="1"/>
    <col min="11071" max="11194" width="9" style="351"/>
    <col min="11195" max="11206" width="2.125" style="351" customWidth="1"/>
    <col min="11207" max="11212" width="2" style="351" customWidth="1"/>
    <col min="11213" max="11250" width="2.125" style="351" customWidth="1"/>
    <col min="11251" max="11251" width="3.5" style="351" customWidth="1"/>
    <col min="11252" max="11326" width="2.125" style="351" customWidth="1"/>
    <col min="11327" max="11450" width="9" style="351"/>
    <col min="11451" max="11462" width="2.125" style="351" customWidth="1"/>
    <col min="11463" max="11468" width="2" style="351" customWidth="1"/>
    <col min="11469" max="11506" width="2.125" style="351" customWidth="1"/>
    <col min="11507" max="11507" width="3.5" style="351" customWidth="1"/>
    <col min="11508" max="11582" width="2.125" style="351" customWidth="1"/>
    <col min="11583" max="11706" width="9" style="351"/>
    <col min="11707" max="11718" width="2.125" style="351" customWidth="1"/>
    <col min="11719" max="11724" width="2" style="351" customWidth="1"/>
    <col min="11725" max="11762" width="2.125" style="351" customWidth="1"/>
    <col min="11763" max="11763" width="3.5" style="351" customWidth="1"/>
    <col min="11764" max="11838" width="2.125" style="351" customWidth="1"/>
    <col min="11839" max="11962" width="9" style="351"/>
    <col min="11963" max="11974" width="2.125" style="351" customWidth="1"/>
    <col min="11975" max="11980" width="2" style="351" customWidth="1"/>
    <col min="11981" max="12018" width="2.125" style="351" customWidth="1"/>
    <col min="12019" max="12019" width="3.5" style="351" customWidth="1"/>
    <col min="12020" max="12094" width="2.125" style="351" customWidth="1"/>
    <col min="12095" max="12218" width="9" style="351"/>
    <col min="12219" max="12230" width="2.125" style="351" customWidth="1"/>
    <col min="12231" max="12236" width="2" style="351" customWidth="1"/>
    <col min="12237" max="12274" width="2.125" style="351" customWidth="1"/>
    <col min="12275" max="12275" width="3.5" style="351" customWidth="1"/>
    <col min="12276" max="12350" width="2.125" style="351" customWidth="1"/>
    <col min="12351" max="12474" width="9" style="351"/>
    <col min="12475" max="12486" width="2.125" style="351" customWidth="1"/>
    <col min="12487" max="12492" width="2" style="351" customWidth="1"/>
    <col min="12493" max="12530" width="2.125" style="351" customWidth="1"/>
    <col min="12531" max="12531" width="3.5" style="351" customWidth="1"/>
    <col min="12532" max="12606" width="2.125" style="351" customWidth="1"/>
    <col min="12607" max="12730" width="9" style="351"/>
    <col min="12731" max="12742" width="2.125" style="351" customWidth="1"/>
    <col min="12743" max="12748" width="2" style="351" customWidth="1"/>
    <col min="12749" max="12786" width="2.125" style="351" customWidth="1"/>
    <col min="12787" max="12787" width="3.5" style="351" customWidth="1"/>
    <col min="12788" max="12862" width="2.125" style="351" customWidth="1"/>
    <col min="12863" max="12986" width="9" style="351"/>
    <col min="12987" max="12998" width="2.125" style="351" customWidth="1"/>
    <col min="12999" max="13004" width="2" style="351" customWidth="1"/>
    <col min="13005" max="13042" width="2.125" style="351" customWidth="1"/>
    <col min="13043" max="13043" width="3.5" style="351" customWidth="1"/>
    <col min="13044" max="13118" width="2.125" style="351" customWidth="1"/>
    <col min="13119" max="13242" width="9" style="351"/>
    <col min="13243" max="13254" width="2.125" style="351" customWidth="1"/>
    <col min="13255" max="13260" width="2" style="351" customWidth="1"/>
    <col min="13261" max="13298" width="2.125" style="351" customWidth="1"/>
    <col min="13299" max="13299" width="3.5" style="351" customWidth="1"/>
    <col min="13300" max="13374" width="2.125" style="351" customWidth="1"/>
    <col min="13375" max="13498" width="9" style="351"/>
    <col min="13499" max="13510" width="2.125" style="351" customWidth="1"/>
    <col min="13511" max="13516" width="2" style="351" customWidth="1"/>
    <col min="13517" max="13554" width="2.125" style="351" customWidth="1"/>
    <col min="13555" max="13555" width="3.5" style="351" customWidth="1"/>
    <col min="13556" max="13630" width="2.125" style="351" customWidth="1"/>
    <col min="13631" max="13754" width="9" style="351"/>
    <col min="13755" max="13766" width="2.125" style="351" customWidth="1"/>
    <col min="13767" max="13772" width="2" style="351" customWidth="1"/>
    <col min="13773" max="13810" width="2.125" style="351" customWidth="1"/>
    <col min="13811" max="13811" width="3.5" style="351" customWidth="1"/>
    <col min="13812" max="13886" width="2.125" style="351" customWidth="1"/>
    <col min="13887" max="14010" width="9" style="351"/>
    <col min="14011" max="14022" width="2.125" style="351" customWidth="1"/>
    <col min="14023" max="14028" width="2" style="351" customWidth="1"/>
    <col min="14029" max="14066" width="2.125" style="351" customWidth="1"/>
    <col min="14067" max="14067" width="3.5" style="351" customWidth="1"/>
    <col min="14068" max="14142" width="2.125" style="351" customWidth="1"/>
    <col min="14143" max="14266" width="9" style="351"/>
    <col min="14267" max="14278" width="2.125" style="351" customWidth="1"/>
    <col min="14279" max="14284" width="2" style="351" customWidth="1"/>
    <col min="14285" max="14322" width="2.125" style="351" customWidth="1"/>
    <col min="14323" max="14323" width="3.5" style="351" customWidth="1"/>
    <col min="14324" max="14398" width="2.125" style="351" customWidth="1"/>
    <col min="14399" max="14522" width="9" style="351"/>
    <col min="14523" max="14534" width="2.125" style="351" customWidth="1"/>
    <col min="14535" max="14540" width="2" style="351" customWidth="1"/>
    <col min="14541" max="14578" width="2.125" style="351" customWidth="1"/>
    <col min="14579" max="14579" width="3.5" style="351" customWidth="1"/>
    <col min="14580" max="14654" width="2.125" style="351" customWidth="1"/>
    <col min="14655" max="14778" width="9" style="351"/>
    <col min="14779" max="14790" width="2.125" style="351" customWidth="1"/>
    <col min="14791" max="14796" width="2" style="351" customWidth="1"/>
    <col min="14797" max="14834" width="2.125" style="351" customWidth="1"/>
    <col min="14835" max="14835" width="3.5" style="351" customWidth="1"/>
    <col min="14836" max="14910" width="2.125" style="351" customWidth="1"/>
    <col min="14911" max="15034" width="9" style="351"/>
    <col min="15035" max="15046" width="2.125" style="351" customWidth="1"/>
    <col min="15047" max="15052" width="2" style="351" customWidth="1"/>
    <col min="15053" max="15090" width="2.125" style="351" customWidth="1"/>
    <col min="15091" max="15091" width="3.5" style="351" customWidth="1"/>
    <col min="15092" max="15166" width="2.125" style="351" customWidth="1"/>
    <col min="15167" max="15290" width="9" style="351"/>
    <col min="15291" max="15302" width="2.125" style="351" customWidth="1"/>
    <col min="15303" max="15308" width="2" style="351" customWidth="1"/>
    <col min="15309" max="15346" width="2.125" style="351" customWidth="1"/>
    <col min="15347" max="15347" width="3.5" style="351" customWidth="1"/>
    <col min="15348" max="15422" width="2.125" style="351" customWidth="1"/>
    <col min="15423" max="15546" width="9" style="351"/>
    <col min="15547" max="15558" width="2.125" style="351" customWidth="1"/>
    <col min="15559" max="15564" width="2" style="351" customWidth="1"/>
    <col min="15565" max="15602" width="2.125" style="351" customWidth="1"/>
    <col min="15603" max="15603" width="3.5" style="351" customWidth="1"/>
    <col min="15604" max="15678" width="2.125" style="351" customWidth="1"/>
    <col min="15679" max="15802" width="9" style="351"/>
    <col min="15803" max="15814" width="2.125" style="351" customWidth="1"/>
    <col min="15815" max="15820" width="2" style="351" customWidth="1"/>
    <col min="15821" max="15858" width="2.125" style="351" customWidth="1"/>
    <col min="15859" max="15859" width="3.5" style="351" customWidth="1"/>
    <col min="15860" max="15934" width="2.125" style="351" customWidth="1"/>
    <col min="15935" max="16058" width="9" style="351"/>
    <col min="16059" max="16070" width="2.125" style="351" customWidth="1"/>
    <col min="16071" max="16076" width="2" style="351" customWidth="1"/>
    <col min="16077" max="16114" width="2.125" style="351" customWidth="1"/>
    <col min="16115" max="16115" width="3.5" style="351" customWidth="1"/>
    <col min="16116" max="16190" width="2.125" style="351" customWidth="1"/>
    <col min="16191" max="16384" width="9" style="351"/>
  </cols>
  <sheetData>
    <row r="1" spans="1:41" s="194" customFormat="1" ht="27" customHeight="1">
      <c r="A1" s="199"/>
      <c r="B1" s="199"/>
      <c r="C1" s="199"/>
      <c r="D1" s="1067" t="s">
        <v>5</v>
      </c>
      <c r="E1" s="1067"/>
      <c r="F1" s="1067"/>
      <c r="G1" s="1067"/>
      <c r="H1" s="1204"/>
      <c r="I1" s="1204"/>
      <c r="J1" s="199"/>
      <c r="K1" s="199"/>
      <c r="L1" s="199"/>
      <c r="M1" s="199"/>
      <c r="N1" s="1007" t="s">
        <v>8</v>
      </c>
      <c r="O1" s="1007"/>
      <c r="P1" s="1007"/>
      <c r="Q1" s="1070">
        <v>10</v>
      </c>
      <c r="R1" s="1070"/>
      <c r="S1" s="199" t="s">
        <v>3</v>
      </c>
      <c r="T1" s="1070">
        <v>8</v>
      </c>
      <c r="U1" s="1070"/>
      <c r="V1" s="199" t="s">
        <v>4</v>
      </c>
      <c r="W1" s="268" t="s">
        <v>1872</v>
      </c>
      <c r="X1" s="269" t="s">
        <v>2892</v>
      </c>
      <c r="Y1" s="199" t="s">
        <v>1873</v>
      </c>
      <c r="Z1" s="1007" t="s">
        <v>2293</v>
      </c>
      <c r="AA1" s="1007"/>
      <c r="AB1" s="1007"/>
      <c r="AC1" s="1007"/>
      <c r="AD1" s="1007"/>
      <c r="AE1" s="1007"/>
      <c r="AF1" s="1007"/>
      <c r="AG1" s="1006"/>
      <c r="AH1" s="1006"/>
      <c r="AI1" s="1202" t="s">
        <v>2545</v>
      </c>
      <c r="AJ1" s="1203"/>
      <c r="AK1" s="1203"/>
      <c r="AL1" s="1203"/>
      <c r="AM1" s="1203"/>
      <c r="AN1" s="1203"/>
      <c r="AO1" s="1203"/>
    </row>
    <row r="2" spans="1:41" s="194" customFormat="1" ht="27" customHeight="1">
      <c r="A2" s="199"/>
      <c r="B2" s="199"/>
      <c r="C2" s="199"/>
      <c r="D2" s="1205">
        <f>基本情報入力!B3</f>
        <v>0</v>
      </c>
      <c r="E2" s="1201"/>
      <c r="F2" s="1201"/>
      <c r="G2" s="316" t="s">
        <v>6</v>
      </c>
      <c r="H2" s="1201">
        <f>基本情報入力!D3</f>
        <v>0</v>
      </c>
      <c r="I2" s="1201"/>
      <c r="J2" s="1206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</row>
    <row r="3" spans="1:41" s="194" customFormat="1" ht="27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</row>
    <row r="4" spans="1:41" s="194" customFormat="1" ht="15.75" customHeight="1">
      <c r="A4" s="199"/>
      <c r="B4" s="199"/>
      <c r="C4" s="199"/>
      <c r="D4" s="199"/>
      <c r="E4" s="237" t="s">
        <v>0</v>
      </c>
      <c r="F4" s="293"/>
      <c r="G4" s="293"/>
      <c r="H4" s="1207">
        <v>28</v>
      </c>
      <c r="I4" s="1208"/>
      <c r="J4" s="237" t="s">
        <v>1981</v>
      </c>
      <c r="K4" s="293"/>
      <c r="L4" s="293"/>
      <c r="M4" s="270" t="s">
        <v>2102</v>
      </c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37"/>
      <c r="AJ4" s="318"/>
      <c r="AK4" s="318"/>
      <c r="AL4" s="318"/>
      <c r="AM4" s="318"/>
      <c r="AN4" s="237"/>
      <c r="AO4" s="199"/>
    </row>
    <row r="5" spans="1:41" s="194" customFormat="1" ht="15.75" customHeight="1">
      <c r="A5" s="199"/>
      <c r="B5" s="199"/>
      <c r="C5" s="199"/>
      <c r="D5" s="199"/>
      <c r="E5" s="237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</row>
    <row r="6" spans="1:41" s="194" customFormat="1" ht="27" customHeight="1">
      <c r="A6" s="199"/>
      <c r="B6" s="199"/>
      <c r="C6" s="199"/>
      <c r="D6" s="199"/>
      <c r="E6" s="199"/>
      <c r="F6" s="294" t="s">
        <v>10</v>
      </c>
      <c r="G6" s="294"/>
      <c r="H6" s="294"/>
      <c r="I6" s="294"/>
      <c r="J6" s="199"/>
      <c r="K6" s="1070" t="str">
        <f>基本情報入力!B5</f>
        <v/>
      </c>
      <c r="L6" s="1070"/>
      <c r="M6" s="1070"/>
      <c r="N6" s="1070"/>
      <c r="O6" s="1070"/>
      <c r="P6" s="1070"/>
      <c r="Q6" s="1070"/>
      <c r="R6" s="1070"/>
      <c r="S6" s="1070"/>
      <c r="T6" s="1070"/>
      <c r="U6" s="1070"/>
      <c r="V6" s="1070"/>
      <c r="W6" s="1070"/>
      <c r="X6" s="1070"/>
      <c r="Y6" s="1070"/>
      <c r="Z6" s="1070"/>
      <c r="AA6" s="1070"/>
      <c r="AB6" s="1070"/>
      <c r="AC6" s="1070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</row>
    <row r="7" spans="1:41" s="194" customFormat="1" ht="27" customHeight="1">
      <c r="A7" s="199"/>
      <c r="B7" s="199"/>
      <c r="C7" s="199"/>
      <c r="D7" s="199"/>
      <c r="E7" s="199"/>
      <c r="F7" s="294" t="s">
        <v>12</v>
      </c>
      <c r="G7" s="294"/>
      <c r="H7" s="294"/>
      <c r="I7" s="294"/>
      <c r="J7" s="199"/>
      <c r="K7" s="1070">
        <f>基本情報入力!B9</f>
        <v>0</v>
      </c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0"/>
      <c r="Y7" s="1070"/>
      <c r="Z7" s="1070"/>
      <c r="AA7" s="1070"/>
      <c r="AB7" s="1070"/>
      <c r="AC7" s="1070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</row>
    <row r="8" spans="1:41" s="194" customFormat="1" ht="27" customHeight="1">
      <c r="A8" s="199"/>
      <c r="B8" s="199"/>
      <c r="C8" s="199"/>
      <c r="D8" s="199"/>
      <c r="E8" s="199"/>
      <c r="F8" s="294" t="s">
        <v>1982</v>
      </c>
      <c r="G8" s="294"/>
      <c r="H8" s="294"/>
      <c r="I8" s="294"/>
      <c r="J8" s="199"/>
      <c r="K8" s="1070">
        <f>基本情報入力!B12</f>
        <v>0</v>
      </c>
      <c r="L8" s="1070"/>
      <c r="M8" s="1070"/>
      <c r="N8" s="1070"/>
      <c r="O8" s="1070"/>
      <c r="P8" s="1070"/>
      <c r="Q8" s="1070"/>
      <c r="R8" s="1070"/>
      <c r="S8" s="1070"/>
      <c r="T8" s="1070"/>
      <c r="U8" s="1070"/>
      <c r="V8" s="1070"/>
      <c r="W8" s="1070"/>
      <c r="X8" s="1070"/>
      <c r="Y8" s="1070"/>
      <c r="Z8" s="1070"/>
      <c r="AA8" s="1070"/>
      <c r="AB8" s="1070"/>
      <c r="AC8" s="1070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</row>
    <row r="9" spans="1:41" s="194" customFormat="1" ht="27" customHeight="1">
      <c r="A9" s="199"/>
      <c r="B9" s="199"/>
      <c r="C9" s="199"/>
      <c r="D9" s="313" t="s">
        <v>1983</v>
      </c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</row>
    <row r="10" spans="1:41" s="194" customFormat="1" ht="27" customHeight="1">
      <c r="A10" s="199"/>
      <c r="B10" s="199"/>
      <c r="C10" s="199"/>
      <c r="D10" s="1209"/>
      <c r="E10" s="1210"/>
      <c r="F10" s="1210"/>
      <c r="G10" s="1211"/>
      <c r="H10" s="1052" t="s">
        <v>1984</v>
      </c>
      <c r="I10" s="990"/>
      <c r="J10" s="990"/>
      <c r="K10" s="990"/>
      <c r="L10" s="990"/>
      <c r="M10" s="1212"/>
      <c r="N10" s="1052" t="s">
        <v>1985</v>
      </c>
      <c r="O10" s="1053"/>
      <c r="P10" s="1053"/>
      <c r="Q10" s="1053"/>
      <c r="R10" s="1053"/>
      <c r="S10" s="1053"/>
      <c r="T10" s="1054"/>
      <c r="U10" s="1052" t="s">
        <v>1986</v>
      </c>
      <c r="V10" s="990"/>
      <c r="W10" s="990"/>
      <c r="X10" s="990"/>
      <c r="Y10" s="990"/>
      <c r="Z10" s="990"/>
      <c r="AA10" s="1212"/>
      <c r="AB10" s="1052" t="s">
        <v>1987</v>
      </c>
      <c r="AC10" s="1053"/>
      <c r="AD10" s="1053"/>
      <c r="AE10" s="1053"/>
      <c r="AF10" s="1053"/>
      <c r="AG10" s="1053"/>
      <c r="AH10" s="1054"/>
      <c r="AI10" s="1052" t="s">
        <v>1988</v>
      </c>
      <c r="AJ10" s="1053"/>
      <c r="AK10" s="1053"/>
      <c r="AL10" s="1053"/>
      <c r="AM10" s="1053"/>
      <c r="AN10" s="1053"/>
      <c r="AO10" s="319"/>
    </row>
    <row r="11" spans="1:41" s="194" customFormat="1" ht="27" customHeight="1">
      <c r="A11" s="199"/>
      <c r="B11" s="199"/>
      <c r="C11" s="199"/>
      <c r="D11" s="1052" t="s">
        <v>31</v>
      </c>
      <c r="E11" s="990"/>
      <c r="F11" s="990"/>
      <c r="G11" s="1212"/>
      <c r="H11" s="1052">
        <f>SUM(K36:L39)</f>
        <v>0</v>
      </c>
      <c r="I11" s="1053"/>
      <c r="J11" s="1053"/>
      <c r="K11" s="1053"/>
      <c r="L11" s="1053"/>
      <c r="M11" s="1054"/>
      <c r="N11" s="1052">
        <f>SUM(M36:M39)</f>
        <v>0</v>
      </c>
      <c r="O11" s="1053"/>
      <c r="P11" s="1053"/>
      <c r="Q11" s="1053"/>
      <c r="R11" s="1053"/>
      <c r="S11" s="1053"/>
      <c r="T11" s="1054"/>
      <c r="U11" s="1052">
        <f>SUM(N36:N39)</f>
        <v>0</v>
      </c>
      <c r="V11" s="1053"/>
      <c r="W11" s="1053"/>
      <c r="X11" s="1053"/>
      <c r="Y11" s="1053"/>
      <c r="Z11" s="1053"/>
      <c r="AA11" s="1054"/>
      <c r="AB11" s="1052">
        <f>SUM(O36:O39)</f>
        <v>0</v>
      </c>
      <c r="AC11" s="1053"/>
      <c r="AD11" s="1053"/>
      <c r="AE11" s="1053"/>
      <c r="AF11" s="1053"/>
      <c r="AG11" s="1053"/>
      <c r="AH11" s="1054"/>
      <c r="AI11" s="1052">
        <f>SUM(H11:AH11)</f>
        <v>0</v>
      </c>
      <c r="AJ11" s="1053"/>
      <c r="AK11" s="1053"/>
      <c r="AL11" s="1053"/>
      <c r="AM11" s="1053"/>
      <c r="AN11" s="1053"/>
      <c r="AO11" s="320"/>
    </row>
    <row r="12" spans="1:41" s="194" customFormat="1" ht="27" customHeight="1">
      <c r="A12" s="199"/>
      <c r="B12" s="199"/>
      <c r="C12" s="199"/>
      <c r="D12" s="1052" t="s">
        <v>32</v>
      </c>
      <c r="E12" s="990"/>
      <c r="F12" s="990"/>
      <c r="G12" s="1212"/>
      <c r="H12" s="1052">
        <f>SUM(R36:S39)</f>
        <v>0</v>
      </c>
      <c r="I12" s="1053"/>
      <c r="J12" s="1053"/>
      <c r="K12" s="1053"/>
      <c r="L12" s="1053"/>
      <c r="M12" s="1054"/>
      <c r="N12" s="1052">
        <f>SUM(T36:T39)</f>
        <v>0</v>
      </c>
      <c r="O12" s="1053"/>
      <c r="P12" s="1053"/>
      <c r="Q12" s="1053"/>
      <c r="R12" s="1053"/>
      <c r="S12" s="1053"/>
      <c r="T12" s="1054"/>
      <c r="U12" s="1052">
        <f>SUM(U36:U39)</f>
        <v>0</v>
      </c>
      <c r="V12" s="1053"/>
      <c r="W12" s="1053"/>
      <c r="X12" s="1053"/>
      <c r="Y12" s="1053"/>
      <c r="Z12" s="1053"/>
      <c r="AA12" s="1054"/>
      <c r="AB12" s="1052">
        <f>SUM(V36:V39)</f>
        <v>0</v>
      </c>
      <c r="AC12" s="1053"/>
      <c r="AD12" s="1053"/>
      <c r="AE12" s="1053"/>
      <c r="AF12" s="1053"/>
      <c r="AG12" s="1053"/>
      <c r="AH12" s="1054"/>
      <c r="AI12" s="1052">
        <f>SUM(H12:AH12)</f>
        <v>0</v>
      </c>
      <c r="AJ12" s="1053"/>
      <c r="AK12" s="1053"/>
      <c r="AL12" s="1053"/>
      <c r="AM12" s="1053"/>
      <c r="AN12" s="1053"/>
      <c r="AO12" s="320"/>
    </row>
    <row r="13" spans="1:41" s="194" customFormat="1" ht="27" customHeight="1">
      <c r="A13" s="199"/>
      <c r="B13" s="199"/>
      <c r="C13" s="199"/>
      <c r="D13" s="1052" t="s">
        <v>1988</v>
      </c>
      <c r="E13" s="990"/>
      <c r="F13" s="990"/>
      <c r="G13" s="1212"/>
      <c r="H13" s="1052">
        <f>SUM(H11:M12)</f>
        <v>0</v>
      </c>
      <c r="I13" s="1053"/>
      <c r="J13" s="1053"/>
      <c r="K13" s="1053"/>
      <c r="L13" s="1053"/>
      <c r="M13" s="1054"/>
      <c r="N13" s="1052">
        <f>SUM(N11:T12)</f>
        <v>0</v>
      </c>
      <c r="O13" s="1053"/>
      <c r="P13" s="1053"/>
      <c r="Q13" s="1053"/>
      <c r="R13" s="1053"/>
      <c r="S13" s="1053"/>
      <c r="T13" s="1054"/>
      <c r="U13" s="1052">
        <f>SUM(U11:AA12)</f>
        <v>0</v>
      </c>
      <c r="V13" s="1053"/>
      <c r="W13" s="1053"/>
      <c r="X13" s="1053"/>
      <c r="Y13" s="1053"/>
      <c r="Z13" s="1053"/>
      <c r="AA13" s="1054"/>
      <c r="AB13" s="1052">
        <f>SUM(AB11:AH12)</f>
        <v>0</v>
      </c>
      <c r="AC13" s="1053"/>
      <c r="AD13" s="1053"/>
      <c r="AE13" s="1053"/>
      <c r="AF13" s="1053"/>
      <c r="AG13" s="1053"/>
      <c r="AH13" s="1054"/>
      <c r="AI13" s="1052">
        <f>SUM(AI11:AO12)</f>
        <v>0</v>
      </c>
      <c r="AJ13" s="1053"/>
      <c r="AK13" s="1053"/>
      <c r="AL13" s="1053"/>
      <c r="AM13" s="1053"/>
      <c r="AN13" s="1053"/>
      <c r="AO13" s="320"/>
    </row>
    <row r="14" spans="1:41" s="194" customFormat="1" ht="27" customHeight="1">
      <c r="A14" s="199"/>
      <c r="B14" s="199"/>
      <c r="C14" s="199"/>
      <c r="D14" s="199"/>
      <c r="E14" s="199"/>
      <c r="F14" s="199"/>
      <c r="G14" s="199"/>
      <c r="H14" s="1213" t="s">
        <v>1989</v>
      </c>
      <c r="I14" s="1213"/>
      <c r="J14" s="1213"/>
      <c r="K14" s="1213"/>
      <c r="L14" s="1213"/>
      <c r="M14" s="1214"/>
      <c r="N14" s="1052">
        <f>SUM(N13:AH13)</f>
        <v>0</v>
      </c>
      <c r="O14" s="1053"/>
      <c r="P14" s="1053"/>
      <c r="Q14" s="1053"/>
      <c r="R14" s="1053"/>
      <c r="S14" s="1053"/>
      <c r="T14" s="1053"/>
      <c r="U14" s="1053"/>
      <c r="V14" s="1053"/>
      <c r="W14" s="1053"/>
      <c r="X14" s="1053"/>
      <c r="Y14" s="1053"/>
      <c r="Z14" s="1053"/>
      <c r="AA14" s="1053"/>
      <c r="AB14" s="1053"/>
      <c r="AC14" s="1053"/>
      <c r="AD14" s="1053"/>
      <c r="AE14" s="1053"/>
      <c r="AF14" s="1053"/>
      <c r="AG14" s="1053"/>
      <c r="AH14" s="1054"/>
      <c r="AI14" s="199"/>
      <c r="AJ14" s="199"/>
      <c r="AK14" s="199"/>
      <c r="AL14" s="199"/>
      <c r="AM14" s="199"/>
      <c r="AN14" s="199"/>
      <c r="AO14" s="199"/>
    </row>
    <row r="15" spans="1:41" s="194" customFormat="1" ht="27" customHeight="1">
      <c r="A15" s="199"/>
      <c r="B15" s="199"/>
      <c r="C15" s="199"/>
      <c r="D15" s="313" t="s">
        <v>1990</v>
      </c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</row>
    <row r="16" spans="1:41" s="194" customFormat="1" ht="27" customHeight="1">
      <c r="A16" s="199"/>
      <c r="B16" s="199"/>
      <c r="C16" s="199"/>
      <c r="D16" s="199"/>
      <c r="E16" s="199"/>
      <c r="F16" s="199"/>
      <c r="G16" s="199" t="s">
        <v>1991</v>
      </c>
      <c r="H16" s="199"/>
      <c r="I16" s="199"/>
      <c r="J16" s="1052">
        <f>AI13</f>
        <v>0</v>
      </c>
      <c r="K16" s="1053"/>
      <c r="L16" s="1053"/>
      <c r="M16" s="1053"/>
      <c r="N16" s="1054"/>
      <c r="O16" s="199"/>
      <c r="P16" s="199" t="s">
        <v>1992</v>
      </c>
      <c r="Q16" s="199"/>
      <c r="R16" s="199"/>
      <c r="S16" s="199"/>
      <c r="T16" s="199"/>
      <c r="U16" s="199"/>
      <c r="V16" s="199"/>
      <c r="W16" s="199"/>
      <c r="X16" s="199"/>
      <c r="Y16" s="199"/>
      <c r="Z16" s="1215">
        <f>J16*1700</f>
        <v>0</v>
      </c>
      <c r="AA16" s="1053"/>
      <c r="AB16" s="1053"/>
      <c r="AC16" s="1053"/>
      <c r="AD16" s="1053"/>
      <c r="AE16" s="1054"/>
      <c r="AF16" s="199"/>
      <c r="AG16" s="199" t="s">
        <v>1993</v>
      </c>
      <c r="AH16" s="199"/>
      <c r="AI16" s="199"/>
      <c r="AJ16" s="199"/>
      <c r="AK16" s="199"/>
      <c r="AL16" s="199"/>
      <c r="AM16" s="199"/>
      <c r="AN16" s="199"/>
      <c r="AO16" s="199"/>
    </row>
    <row r="17" spans="1:41" s="194" customFormat="1" ht="27" customHeight="1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</row>
    <row r="18" spans="1:41" s="194" customFormat="1" ht="27" customHeight="1">
      <c r="A18" s="199"/>
      <c r="B18" s="199"/>
      <c r="C18" s="199"/>
      <c r="D18" s="199"/>
      <c r="E18" s="199"/>
      <c r="F18" s="199"/>
      <c r="G18" s="294" t="s">
        <v>1994</v>
      </c>
      <c r="H18" s="294"/>
      <c r="I18" s="199"/>
      <c r="J18" s="1052">
        <f>AI13</f>
        <v>0</v>
      </c>
      <c r="K18" s="1053"/>
      <c r="L18" s="1053"/>
      <c r="M18" s="1053"/>
      <c r="N18" s="1054"/>
      <c r="O18" s="199"/>
      <c r="P18" s="199" t="s">
        <v>1995</v>
      </c>
      <c r="Q18" s="199"/>
      <c r="R18" s="199"/>
      <c r="S18" s="199"/>
      <c r="T18" s="199"/>
      <c r="U18" s="199"/>
      <c r="V18" s="199"/>
      <c r="W18" s="199"/>
      <c r="X18" s="199"/>
      <c r="Y18" s="199"/>
      <c r="Z18" s="1215">
        <f>J18*300</f>
        <v>0</v>
      </c>
      <c r="AA18" s="1216"/>
      <c r="AB18" s="1216"/>
      <c r="AC18" s="1216"/>
      <c r="AD18" s="1216"/>
      <c r="AE18" s="1217"/>
      <c r="AF18" s="199"/>
      <c r="AG18" s="199" t="s">
        <v>1993</v>
      </c>
      <c r="AH18" s="199"/>
      <c r="AI18" s="199"/>
      <c r="AJ18" s="199"/>
      <c r="AK18" s="199"/>
      <c r="AL18" s="199"/>
      <c r="AM18" s="199"/>
      <c r="AN18" s="199"/>
      <c r="AO18" s="199"/>
    </row>
    <row r="19" spans="1:41" s="194" customFormat="1" ht="60" customHeight="1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</row>
    <row r="20" spans="1:41" s="194" customFormat="1" ht="27" customHeight="1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</row>
    <row r="21" spans="1:41" s="194" customFormat="1" ht="27" customHeight="1">
      <c r="A21" s="199"/>
      <c r="B21" s="1094" t="s">
        <v>1996</v>
      </c>
      <c r="C21" s="1095"/>
      <c r="D21" s="1095"/>
      <c r="E21" s="1218"/>
      <c r="F21" s="289"/>
      <c r="G21" s="289"/>
      <c r="H21" s="1221" t="str">
        <f>K6</f>
        <v/>
      </c>
      <c r="I21" s="1221"/>
      <c r="J21" s="1221"/>
      <c r="K21" s="1221"/>
      <c r="L21" s="1221"/>
      <c r="M21" s="1221"/>
      <c r="N21" s="1221"/>
      <c r="O21" s="1221"/>
      <c r="P21" s="1221"/>
      <c r="Q21" s="1221"/>
      <c r="R21" s="1221"/>
      <c r="S21" s="289"/>
      <c r="T21" s="289" t="s">
        <v>1997</v>
      </c>
      <c r="U21" s="289"/>
      <c r="V21" s="289"/>
      <c r="W21" s="289"/>
      <c r="X21" s="289"/>
      <c r="Y21" s="289"/>
      <c r="Z21" s="289"/>
      <c r="AA21" s="289"/>
      <c r="AB21" s="289"/>
      <c r="AC21" s="289" t="s">
        <v>0</v>
      </c>
      <c r="AD21" s="289"/>
      <c r="AE21" s="289"/>
      <c r="AF21" s="1221">
        <f>H4</f>
        <v>28</v>
      </c>
      <c r="AG21" s="1222"/>
      <c r="AH21" s="289" t="s">
        <v>2</v>
      </c>
      <c r="AI21" s="1221">
        <f>Q1</f>
        <v>10</v>
      </c>
      <c r="AJ21" s="1222"/>
      <c r="AK21" s="289" t="s">
        <v>3</v>
      </c>
      <c r="AL21" s="1221">
        <f>T1</f>
        <v>8</v>
      </c>
      <c r="AM21" s="1222"/>
      <c r="AN21" s="289" t="s">
        <v>4</v>
      </c>
      <c r="AO21" s="290"/>
    </row>
    <row r="22" spans="1:41" s="194" customFormat="1" ht="27" customHeight="1">
      <c r="A22" s="199"/>
      <c r="B22" s="1096"/>
      <c r="C22" s="1097"/>
      <c r="D22" s="1097"/>
      <c r="E22" s="1219"/>
      <c r="F22" s="257"/>
      <c r="G22" s="257"/>
      <c r="H22" s="257" t="s">
        <v>1998</v>
      </c>
      <c r="I22" s="257"/>
      <c r="J22" s="257"/>
      <c r="K22" s="1223">
        <f>Z16</f>
        <v>0</v>
      </c>
      <c r="L22" s="1223"/>
      <c r="M22" s="1223"/>
      <c r="N22" s="1223"/>
      <c r="O22" s="1223"/>
      <c r="P22" s="1223"/>
      <c r="Q22" s="1223"/>
      <c r="R22" s="1223"/>
      <c r="S22" s="1223"/>
      <c r="T22" s="257" t="s">
        <v>1999</v>
      </c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91"/>
    </row>
    <row r="23" spans="1:41" s="194" customFormat="1" ht="27" customHeight="1">
      <c r="A23" s="199"/>
      <c r="B23" s="1096"/>
      <c r="C23" s="1097"/>
      <c r="D23" s="1097"/>
      <c r="E23" s="1219"/>
      <c r="F23" s="257"/>
      <c r="G23" s="257"/>
      <c r="H23" s="257"/>
      <c r="I23" s="257" t="s">
        <v>2000</v>
      </c>
      <c r="J23" s="257"/>
      <c r="K23" s="257"/>
      <c r="L23" s="257"/>
      <c r="M23" s="257"/>
      <c r="N23" s="257"/>
      <c r="O23" s="257"/>
      <c r="P23" s="1082">
        <f>J16</f>
        <v>0</v>
      </c>
      <c r="Q23" s="1082"/>
      <c r="R23" s="1082"/>
      <c r="S23" s="257" t="s">
        <v>2001</v>
      </c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91"/>
    </row>
    <row r="24" spans="1:41" s="194" customFormat="1" ht="27" customHeight="1">
      <c r="A24" s="199"/>
      <c r="B24" s="1096"/>
      <c r="C24" s="1097"/>
      <c r="D24" s="1097"/>
      <c r="E24" s="1219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1081" t="s">
        <v>1</v>
      </c>
      <c r="V24" s="1081"/>
      <c r="W24" s="1081"/>
      <c r="X24" s="1081"/>
      <c r="Y24" s="1081"/>
      <c r="Z24" s="1081"/>
      <c r="AA24" s="1081"/>
      <c r="AB24" s="1081"/>
      <c r="AC24" s="1081"/>
      <c r="AD24" s="1081"/>
      <c r="AE24" s="1081"/>
      <c r="AF24" s="1081"/>
      <c r="AG24" s="1081"/>
      <c r="AH24" s="1081"/>
      <c r="AI24" s="1081"/>
      <c r="AJ24" s="1081"/>
      <c r="AK24" s="257"/>
      <c r="AL24" s="257"/>
      <c r="AM24" s="257"/>
      <c r="AN24" s="257"/>
      <c r="AO24" s="291"/>
    </row>
    <row r="25" spans="1:41" s="194" customFormat="1" ht="27" customHeight="1">
      <c r="A25" s="199"/>
      <c r="B25" s="1096"/>
      <c r="C25" s="1097"/>
      <c r="D25" s="1097"/>
      <c r="E25" s="1219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1081" t="s">
        <v>27</v>
      </c>
      <c r="AA25" s="1224"/>
      <c r="AB25" s="1224"/>
      <c r="AC25" s="1224"/>
      <c r="AD25" s="1224"/>
      <c r="AE25" s="1224"/>
      <c r="AF25" s="1224"/>
      <c r="AG25" s="1224"/>
      <c r="AH25" s="1224"/>
      <c r="AI25" s="1224"/>
      <c r="AJ25" s="1224"/>
      <c r="AK25" s="257"/>
      <c r="AL25" s="257" t="s">
        <v>13</v>
      </c>
      <c r="AM25" s="257"/>
      <c r="AN25" s="257"/>
      <c r="AO25" s="291"/>
    </row>
    <row r="26" spans="1:41" s="194" customFormat="1" ht="27" customHeight="1">
      <c r="A26" s="199"/>
      <c r="B26" s="1098"/>
      <c r="C26" s="1099"/>
      <c r="D26" s="1099"/>
      <c r="E26" s="1220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1092" t="s">
        <v>28</v>
      </c>
      <c r="AA26" s="1092"/>
      <c r="AB26" s="1092"/>
      <c r="AC26" s="1092"/>
      <c r="AD26" s="1092"/>
      <c r="AE26" s="1092"/>
      <c r="AF26" s="1092"/>
      <c r="AG26" s="1092"/>
      <c r="AH26" s="1092"/>
      <c r="AI26" s="1092"/>
      <c r="AJ26" s="1092"/>
      <c r="AK26" s="263"/>
      <c r="AL26" s="263" t="s">
        <v>13</v>
      </c>
      <c r="AM26" s="263"/>
      <c r="AN26" s="263"/>
      <c r="AO26" s="273"/>
    </row>
    <row r="27" spans="1:41" s="194" customFormat="1" ht="15" customHeight="1">
      <c r="A27" s="199"/>
      <c r="B27" s="199"/>
      <c r="C27" s="199"/>
      <c r="D27" s="257"/>
      <c r="E27" s="257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</row>
    <row r="28" spans="1:41" s="194" customFormat="1" ht="27" customHeight="1">
      <c r="A28" s="199"/>
      <c r="B28" s="1094" t="s">
        <v>1996</v>
      </c>
      <c r="C28" s="1095"/>
      <c r="D28" s="1095"/>
      <c r="E28" s="1218"/>
      <c r="F28" s="289"/>
      <c r="G28" s="289"/>
      <c r="H28" s="1221" t="str">
        <f>K6</f>
        <v/>
      </c>
      <c r="I28" s="1221"/>
      <c r="J28" s="1221"/>
      <c r="K28" s="1221"/>
      <c r="L28" s="1221"/>
      <c r="M28" s="1221"/>
      <c r="N28" s="1221"/>
      <c r="O28" s="1221"/>
      <c r="P28" s="1221"/>
      <c r="Q28" s="1221"/>
      <c r="R28" s="1221"/>
      <c r="S28" s="289"/>
      <c r="T28" s="289" t="s">
        <v>1997</v>
      </c>
      <c r="U28" s="289"/>
      <c r="V28" s="289"/>
      <c r="W28" s="289"/>
      <c r="X28" s="289"/>
      <c r="Y28" s="289"/>
      <c r="Z28" s="289"/>
      <c r="AA28" s="289"/>
      <c r="AB28" s="289"/>
      <c r="AC28" s="289" t="s">
        <v>0</v>
      </c>
      <c r="AD28" s="289"/>
      <c r="AE28" s="289"/>
      <c r="AF28" s="1221">
        <f>AF21</f>
        <v>28</v>
      </c>
      <c r="AG28" s="1222"/>
      <c r="AH28" s="289" t="s">
        <v>2</v>
      </c>
      <c r="AI28" s="1221">
        <f>AI21</f>
        <v>10</v>
      </c>
      <c r="AJ28" s="1222"/>
      <c r="AK28" s="289" t="s">
        <v>3</v>
      </c>
      <c r="AL28" s="1221">
        <f>AL21</f>
        <v>8</v>
      </c>
      <c r="AM28" s="1222"/>
      <c r="AN28" s="289" t="s">
        <v>4</v>
      </c>
      <c r="AO28" s="290"/>
    </row>
    <row r="29" spans="1:41" s="194" customFormat="1" ht="27" customHeight="1">
      <c r="A29" s="199"/>
      <c r="B29" s="1096"/>
      <c r="C29" s="1097"/>
      <c r="D29" s="1097"/>
      <c r="E29" s="1219"/>
      <c r="F29" s="257"/>
      <c r="G29" s="257"/>
      <c r="H29" s="257" t="s">
        <v>1998</v>
      </c>
      <c r="I29" s="257"/>
      <c r="J29" s="257"/>
      <c r="K29" s="1223">
        <f>Z18</f>
        <v>0</v>
      </c>
      <c r="L29" s="1223"/>
      <c r="M29" s="1223"/>
      <c r="N29" s="1223"/>
      <c r="O29" s="1223"/>
      <c r="P29" s="1223"/>
      <c r="Q29" s="1223"/>
      <c r="R29" s="1223"/>
      <c r="S29" s="1223"/>
      <c r="T29" s="257" t="s">
        <v>1999</v>
      </c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91"/>
    </row>
    <row r="30" spans="1:41" s="194" customFormat="1" ht="27" customHeight="1">
      <c r="A30" s="199"/>
      <c r="B30" s="1096"/>
      <c r="C30" s="1097"/>
      <c r="D30" s="1097"/>
      <c r="E30" s="1219"/>
      <c r="F30" s="257"/>
      <c r="G30" s="257"/>
      <c r="H30" s="257"/>
      <c r="I30" s="257" t="s">
        <v>2002</v>
      </c>
      <c r="J30" s="257"/>
      <c r="K30" s="257"/>
      <c r="L30" s="257"/>
      <c r="M30" s="257"/>
      <c r="N30" s="257"/>
      <c r="O30" s="257"/>
      <c r="P30" s="1082">
        <f>J18</f>
        <v>0</v>
      </c>
      <c r="Q30" s="1082"/>
      <c r="R30" s="1082"/>
      <c r="S30" s="257" t="s">
        <v>2001</v>
      </c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91"/>
    </row>
    <row r="31" spans="1:41" s="194" customFormat="1" ht="27" customHeight="1">
      <c r="A31" s="199"/>
      <c r="B31" s="1096"/>
      <c r="C31" s="1097"/>
      <c r="D31" s="1097"/>
      <c r="E31" s="1219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1081" t="s">
        <v>1</v>
      </c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257"/>
      <c r="AL31" s="257"/>
      <c r="AM31" s="257"/>
      <c r="AN31" s="257"/>
      <c r="AO31" s="291"/>
    </row>
    <row r="32" spans="1:41" s="194" customFormat="1" ht="27" customHeight="1">
      <c r="A32" s="199"/>
      <c r="B32" s="1096"/>
      <c r="C32" s="1097"/>
      <c r="D32" s="1097"/>
      <c r="E32" s="1219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1081" t="s">
        <v>27</v>
      </c>
      <c r="AA32" s="1224"/>
      <c r="AB32" s="1224"/>
      <c r="AC32" s="1224"/>
      <c r="AD32" s="1224"/>
      <c r="AE32" s="1224"/>
      <c r="AF32" s="1224"/>
      <c r="AG32" s="1224"/>
      <c r="AH32" s="1224"/>
      <c r="AI32" s="1224"/>
      <c r="AJ32" s="1224"/>
      <c r="AK32" s="257"/>
      <c r="AL32" s="257" t="s">
        <v>13</v>
      </c>
      <c r="AM32" s="257"/>
      <c r="AN32" s="257"/>
      <c r="AO32" s="291"/>
    </row>
    <row r="33" spans="1:41" s="194" customFormat="1" ht="27" customHeight="1">
      <c r="A33" s="199"/>
      <c r="B33" s="1098"/>
      <c r="C33" s="1099"/>
      <c r="D33" s="1099"/>
      <c r="E33" s="1220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092" t="s">
        <v>28</v>
      </c>
      <c r="AA33" s="1092"/>
      <c r="AB33" s="1092"/>
      <c r="AC33" s="1092"/>
      <c r="AD33" s="1092"/>
      <c r="AE33" s="1092"/>
      <c r="AF33" s="1092"/>
      <c r="AG33" s="1092"/>
      <c r="AH33" s="1092"/>
      <c r="AI33" s="1092"/>
      <c r="AJ33" s="1092"/>
      <c r="AK33" s="263"/>
      <c r="AL33" s="263" t="s">
        <v>13</v>
      </c>
      <c r="AM33" s="263"/>
      <c r="AN33" s="263"/>
      <c r="AO33" s="273"/>
    </row>
    <row r="34" spans="1:41" s="194" customFormat="1" ht="27" customHeight="1">
      <c r="E34" s="214"/>
      <c r="F34" s="214"/>
      <c r="G34" s="214"/>
      <c r="H34" s="214"/>
      <c r="I34" s="214"/>
      <c r="J34" s="1225" t="s">
        <v>2076</v>
      </c>
      <c r="K34" s="1225"/>
      <c r="L34" s="1225"/>
      <c r="M34" s="1225"/>
      <c r="N34" s="1225"/>
      <c r="O34" s="1225"/>
      <c r="P34" s="214"/>
      <c r="Q34" s="1225" t="s">
        <v>2085</v>
      </c>
      <c r="R34" s="1225"/>
      <c r="S34" s="1225"/>
      <c r="T34" s="1225"/>
      <c r="U34" s="1225"/>
      <c r="V34" s="1225"/>
      <c r="W34" s="214"/>
    </row>
    <row r="35" spans="1:41" s="194" customFormat="1" ht="27" customHeight="1">
      <c r="E35" s="214" t="s">
        <v>2099</v>
      </c>
      <c r="F35" s="214"/>
      <c r="G35" s="214"/>
      <c r="H35" s="214"/>
      <c r="I35" s="214"/>
      <c r="J35" s="214"/>
      <c r="K35" s="214" t="s">
        <v>2100</v>
      </c>
      <c r="L35" s="214" t="s">
        <v>2999</v>
      </c>
      <c r="M35" s="214" t="s">
        <v>3000</v>
      </c>
      <c r="N35" s="214" t="s">
        <v>1986</v>
      </c>
      <c r="O35" s="214" t="s">
        <v>1987</v>
      </c>
      <c r="P35" s="214"/>
      <c r="Q35" s="214"/>
      <c r="R35" s="214" t="s">
        <v>2100</v>
      </c>
      <c r="S35" s="214" t="s">
        <v>2999</v>
      </c>
      <c r="T35" s="214" t="s">
        <v>3000</v>
      </c>
      <c r="U35" s="214" t="s">
        <v>1986</v>
      </c>
      <c r="V35" s="214" t="s">
        <v>1987</v>
      </c>
      <c r="W35" s="214"/>
    </row>
    <row r="36" spans="1:41" s="194" customFormat="1" ht="27" customHeight="1">
      <c r="E36" s="214"/>
      <c r="F36" s="214"/>
      <c r="G36" s="214"/>
      <c r="H36" s="214">
        <v>1</v>
      </c>
      <c r="I36" s="1225"/>
      <c r="J36" s="1225"/>
      <c r="K36" s="214">
        <f>COUNTIFS(個人登録①10.8!$K$7:$K$21,個人登録②10.8!$J$34,個人登録①10.8!$U$7:$U$21,個人登録②10.8!K$35)</f>
        <v>0</v>
      </c>
      <c r="L36" s="214">
        <f>COUNTIFS(個人登録①10.8!$K$7:$K$21,個人登録②10.8!$J$34,個人登録①10.8!$U$7:$U$21,個人登録②10.8!L$35)</f>
        <v>0</v>
      </c>
      <c r="M36" s="214">
        <f>COUNTIFS(個人登録①10.8!$K$7:$K$21,個人登録②10.8!$J$34,個人登録①10.8!$U$7:$U$21,個人登録②10.8!M$35)</f>
        <v>0</v>
      </c>
      <c r="N36" s="214">
        <f>COUNTIFS(個人登録①10.8!$K$7:$K$21,個人登録②10.8!$J$34,個人登録①10.8!$U$7:$U$21,個人登録②10.8!N$35)</f>
        <v>0</v>
      </c>
      <c r="O36" s="214">
        <f>COUNTIFS(個人登録①10.8!$K$7:$K$21,個人登録②10.8!$J$34,個人登録①10.8!$U$7:$U$21,個人登録②10.8!O$35)</f>
        <v>0</v>
      </c>
      <c r="P36" s="214"/>
      <c r="Q36" s="214"/>
      <c r="R36" s="214">
        <f>COUNTIFS(個人登録①10.8!$K$7:$K$21,個人登録②10.8!$Q$34,個人登録①10.8!$U$7:$U$21,個人登録②10.8!R$35)</f>
        <v>0</v>
      </c>
      <c r="S36" s="214">
        <f>COUNTIFS(個人登録①10.8!$K$7:$K$21,個人登録②10.8!$Q$34,個人登録①10.8!$U$7:$U$21,個人登録②10.8!S$35)</f>
        <v>0</v>
      </c>
      <c r="T36" s="214">
        <f>COUNTIFS(個人登録①10.8!$K$7:$K$21,個人登録②10.8!$Q$34,個人登録①10.8!$U$7:$U$21,個人登録②10.8!T$35)</f>
        <v>0</v>
      </c>
      <c r="U36" s="214">
        <f>COUNTIFS(個人登録①10.8!$K$7:$K$21,個人登録②10.8!$Q$34,個人登録①10.8!$U$7:$U$21,個人登録②10.8!U$35)</f>
        <v>0</v>
      </c>
      <c r="V36" s="214">
        <f>COUNTIFS(個人登録①10.8!$K$7:$K$21,個人登録②10.8!$Q$34,個人登録①10.8!$U$7:$U$21,個人登録②10.8!V$35)</f>
        <v>0</v>
      </c>
      <c r="W36" s="214"/>
      <c r="Z36" s="1135"/>
      <c r="AA36" s="1135"/>
      <c r="AB36" s="1135"/>
      <c r="AC36" s="1135"/>
      <c r="AD36" s="1135"/>
      <c r="AE36" s="1135"/>
      <c r="AF36" s="1135"/>
      <c r="AG36" s="321"/>
      <c r="AH36" s="1135"/>
      <c r="AI36" s="1135"/>
      <c r="AJ36" s="1135"/>
      <c r="AK36" s="1135"/>
      <c r="AL36" s="1135"/>
    </row>
    <row r="37" spans="1:41" s="194" customFormat="1" ht="27" customHeight="1">
      <c r="E37" s="214"/>
      <c r="F37" s="214"/>
      <c r="G37" s="214"/>
      <c r="H37" s="214">
        <v>2</v>
      </c>
      <c r="I37" s="1225"/>
      <c r="J37" s="1225"/>
      <c r="K37" s="214">
        <f>COUNTIFS(個人登録①10.8!$K$29:$K$43,個人登録②10.8!$J$34,個人登録①10.8!$U$29:$U$43,個人登録②10.8!K$35)</f>
        <v>0</v>
      </c>
      <c r="L37" s="214">
        <f>COUNTIFS(個人登録①10.8!$K$29:$K$43,個人登録②10.8!$J$34,個人登録①10.8!$U$29:$U$43,個人登録②10.8!L$35)</f>
        <v>0</v>
      </c>
      <c r="M37" s="214">
        <f>COUNTIFS(個人登録①10.8!$K$29:$K$43,個人登録②10.8!$J$34,個人登録①10.8!$U$29:$U$43,個人登録②10.8!M$35)</f>
        <v>0</v>
      </c>
      <c r="N37" s="214">
        <f>COUNTIFS(個人登録①10.8!$K$29:$K$43,個人登録②10.8!$J$34,個人登録①10.8!$U$29:$U$43,個人登録②10.8!N$35)</f>
        <v>0</v>
      </c>
      <c r="O37" s="214">
        <f>COUNTIFS(個人登録①10.8!$K$29:$K$43,個人登録②10.8!$J$34,個人登録①10.8!$U$29:$U$43,個人登録②10.8!O$35)</f>
        <v>0</v>
      </c>
      <c r="P37" s="214"/>
      <c r="Q37" s="214"/>
      <c r="R37" s="214">
        <f>COUNTIFS(個人登録①10.8!$K$29:$K$43,個人登録②10.8!$Q$34,個人登録①10.8!$U$29:$U$43,個人登録②10.8!R$35)</f>
        <v>0</v>
      </c>
      <c r="S37" s="214">
        <f>COUNTIFS(個人登録①10.8!$K$29:$K$43,個人登録②10.8!$Q$34,個人登録①10.8!$U$29:$U$43,個人登録②10.8!S$35)</f>
        <v>0</v>
      </c>
      <c r="T37" s="214">
        <f>COUNTIFS(個人登録①10.8!$K$29:$K$43,個人登録②10.8!$Q$34,個人登録①10.8!$U$29:$U$43,個人登録②10.8!T$35)</f>
        <v>0</v>
      </c>
      <c r="U37" s="214">
        <f>COUNTIFS(個人登録①10.8!$K$29:$K$43,個人登録②10.8!$Q$34,個人登録①10.8!$U$29:$U$43,個人登録②10.8!U$35)</f>
        <v>0</v>
      </c>
      <c r="V37" s="214">
        <f>COUNTIFS(個人登録①10.8!$K$29:$K$43,個人登録②10.8!$Q$34,個人登録①10.8!$U$29:$U$43,個人登録②10.8!V$35)</f>
        <v>0</v>
      </c>
      <c r="W37" s="214"/>
    </row>
    <row r="38" spans="1:41" s="194" customFormat="1" ht="27" customHeight="1">
      <c r="E38" s="214"/>
      <c r="F38" s="214"/>
      <c r="G38" s="214"/>
      <c r="H38" s="214">
        <v>3</v>
      </c>
      <c r="I38" s="1225"/>
      <c r="J38" s="1225"/>
      <c r="K38" s="214">
        <f>COUNTIFS(個人登録①10.8!$K$51:$K$65,個人登録②10.8!$J$34,個人登録①10.8!$U$51:$U$65,個人登録②10.8!K$35)</f>
        <v>0</v>
      </c>
      <c r="L38" s="214">
        <f>COUNTIFS(個人登録①10.8!$K$51:$K$65,個人登録②10.8!$J$34,個人登録①10.8!$U$51:$U$65,個人登録②10.8!L$35)</f>
        <v>0</v>
      </c>
      <c r="M38" s="214">
        <f>COUNTIFS(個人登録①10.8!$K$51:$K$65,個人登録②10.8!$J$34,個人登録①10.8!$U$51:$U$65,個人登録②10.8!M$35)</f>
        <v>0</v>
      </c>
      <c r="N38" s="214">
        <f>COUNTIFS(個人登録①10.8!$K$51:$K$65,個人登録②10.8!$J$34,個人登録①10.8!$U$51:$U$65,個人登録②10.8!N$35)</f>
        <v>0</v>
      </c>
      <c r="O38" s="214">
        <f>COUNTIFS(個人登録①10.8!$K$51:$K$65,個人登録②10.8!$J$34,個人登録①10.8!$U$51:$U$65,個人登録②10.8!O$35)</f>
        <v>0</v>
      </c>
      <c r="P38" s="214"/>
      <c r="Q38" s="214"/>
      <c r="R38" s="214">
        <f>COUNTIFS(個人登録①10.8!$K$51:$K$65,個人登録②10.8!$Q$34,個人登録①10.8!$U$51:$U$65,個人登録②10.8!R$35)</f>
        <v>0</v>
      </c>
      <c r="S38" s="214">
        <f>COUNTIFS(個人登録①10.8!$K$51:$K$65,個人登録②10.8!$Q$34,個人登録①10.8!$U$51:$U$65,個人登録②10.8!S$35)</f>
        <v>0</v>
      </c>
      <c r="T38" s="214">
        <f>COUNTIFS(個人登録①10.8!$K$51:$K$65,個人登録②10.8!$Q$34,個人登録①10.8!$U$51:$U$65,個人登録②10.8!T$35)</f>
        <v>0</v>
      </c>
      <c r="U38" s="214">
        <f>COUNTIFS(個人登録①10.8!$K$51:$K$65,個人登録②10.8!$Q$34,個人登録①10.8!$U$51:$U$65,個人登録②10.8!U$35)</f>
        <v>0</v>
      </c>
      <c r="V38" s="214">
        <f>COUNTIFS(個人登録①10.8!$K$51:$K$65,個人登録②10.8!$Q$34,個人登録①10.8!$U$51:$U$65,個人登録②10.8!V$35)</f>
        <v>0</v>
      </c>
      <c r="W38" s="214"/>
    </row>
    <row r="39" spans="1:41" s="194" customFormat="1" ht="27" customHeight="1">
      <c r="E39" s="214"/>
      <c r="F39" s="214"/>
      <c r="G39" s="214"/>
      <c r="H39" s="214">
        <v>4</v>
      </c>
      <c r="I39" s="1225"/>
      <c r="J39" s="1225"/>
      <c r="K39" s="214">
        <f>COUNTIFS(個人登録①10.8!$K$73:$K$87,個人登録②10.8!$J$34,個人登録①10.8!$U$73:$U$87,個人登録②10.8!K$35)</f>
        <v>0</v>
      </c>
      <c r="L39" s="214">
        <f>COUNTIFS(個人登録①10.8!$K$73:$K$87,個人登録②10.8!$J$34,個人登録①10.8!$U$73:$U$87,個人登録②10.8!L$35)</f>
        <v>0</v>
      </c>
      <c r="M39" s="214">
        <f>COUNTIFS(個人登録①10.8!$K$73:$K$87,個人登録②10.8!$J$34,個人登録①10.8!$U$73:$U$87,個人登録②10.8!M$35)</f>
        <v>0</v>
      </c>
      <c r="N39" s="214">
        <f>COUNTIFS(個人登録①10.8!$K$73:$K$87,個人登録②10.8!$J$34,個人登録①10.8!$U$73:$U$87,個人登録②10.8!N$35)</f>
        <v>0</v>
      </c>
      <c r="O39" s="214">
        <f>COUNTIFS(個人登録①10.8!$K$73:$K$87,個人登録②10.8!$J$34,個人登録①10.8!$U$73:$U$87,個人登録②10.8!O$35)</f>
        <v>0</v>
      </c>
      <c r="P39" s="214"/>
      <c r="Q39" s="214"/>
      <c r="R39" s="214">
        <f>COUNTIFS(個人登録①10.8!$K$73:$K$87,個人登録②10.8!$Q$34,個人登録①10.8!$U$73:$U$87,個人登録②10.8!R$35)</f>
        <v>0</v>
      </c>
      <c r="S39" s="214">
        <f>COUNTIFS(個人登録①10.8!$K$73:$K$87,個人登録②10.8!$Q$34,個人登録①10.8!$U$73:$U$87,個人登録②10.8!S$35)</f>
        <v>0</v>
      </c>
      <c r="T39" s="214">
        <f>COUNTIFS(個人登録①10.8!$K$73:$K$87,個人登録②10.8!$Q$34,個人登録①10.8!$U$73:$U$87,個人登録②10.8!T$35)</f>
        <v>0</v>
      </c>
      <c r="U39" s="214">
        <f>COUNTIFS(個人登録①10.8!$K$73:$K$87,個人登録②10.8!$Q$34,個人登録①10.8!$U$73:$U$87,個人登録②10.8!U$35)</f>
        <v>0</v>
      </c>
      <c r="V39" s="214">
        <f>COUNTIFS(個人登録①10.8!$K$73:$K$87,個人登録②10.8!$Q$34,個人登録①10.8!$U$73:$U$87,個人登録②10.8!V$35)</f>
        <v>0</v>
      </c>
      <c r="W39" s="214"/>
    </row>
  </sheetData>
  <sheetProtection password="F282" sheet="1" objects="1" scenarios="1"/>
  <mergeCells count="70">
    <mergeCell ref="AI1:AO1"/>
    <mergeCell ref="K8:AC8"/>
    <mergeCell ref="D1:I1"/>
    <mergeCell ref="N1:P1"/>
    <mergeCell ref="Q1:R1"/>
    <mergeCell ref="T1:U1"/>
    <mergeCell ref="Z1:AH1"/>
    <mergeCell ref="D2:F2"/>
    <mergeCell ref="H2:J2"/>
    <mergeCell ref="H4:I4"/>
    <mergeCell ref="K6:AC6"/>
    <mergeCell ref="K7:AC7"/>
    <mergeCell ref="AI11:AN11"/>
    <mergeCell ref="D10:G10"/>
    <mergeCell ref="H10:M10"/>
    <mergeCell ref="N10:T10"/>
    <mergeCell ref="U10:AA10"/>
    <mergeCell ref="AB10:AH10"/>
    <mergeCell ref="AI10:AN10"/>
    <mergeCell ref="D11:G11"/>
    <mergeCell ref="H11:M11"/>
    <mergeCell ref="N11:T11"/>
    <mergeCell ref="U11:AA11"/>
    <mergeCell ref="AB11:AH11"/>
    <mergeCell ref="AI13:AN13"/>
    <mergeCell ref="D12:G12"/>
    <mergeCell ref="H12:M12"/>
    <mergeCell ref="N12:T12"/>
    <mergeCell ref="U12:AA12"/>
    <mergeCell ref="AB12:AH12"/>
    <mergeCell ref="AI12:AN12"/>
    <mergeCell ref="D13:G13"/>
    <mergeCell ref="H13:M13"/>
    <mergeCell ref="N13:T13"/>
    <mergeCell ref="U13:AA13"/>
    <mergeCell ref="AB13:AH13"/>
    <mergeCell ref="H14:M14"/>
    <mergeCell ref="N14:AH14"/>
    <mergeCell ref="J16:N16"/>
    <mergeCell ref="Z16:AE16"/>
    <mergeCell ref="J18:N18"/>
    <mergeCell ref="Z18:AE18"/>
    <mergeCell ref="B21:E26"/>
    <mergeCell ref="H21:R21"/>
    <mergeCell ref="AF21:AG21"/>
    <mergeCell ref="AI21:AJ21"/>
    <mergeCell ref="AL21:AM21"/>
    <mergeCell ref="K22:S22"/>
    <mergeCell ref="P23:R23"/>
    <mergeCell ref="U24:AJ24"/>
    <mergeCell ref="Z25:AJ25"/>
    <mergeCell ref="Z26:AJ26"/>
    <mergeCell ref="Z36:AF36"/>
    <mergeCell ref="AH36:AL36"/>
    <mergeCell ref="I37:J37"/>
    <mergeCell ref="B28:E33"/>
    <mergeCell ref="H28:R28"/>
    <mergeCell ref="AF28:AG28"/>
    <mergeCell ref="AI28:AJ28"/>
    <mergeCell ref="AL28:AM28"/>
    <mergeCell ref="K29:S29"/>
    <mergeCell ref="P30:R30"/>
    <mergeCell ref="U31:AJ31"/>
    <mergeCell ref="Z32:AJ32"/>
    <mergeCell ref="Z33:AJ33"/>
    <mergeCell ref="I38:J38"/>
    <mergeCell ref="I39:J39"/>
    <mergeCell ref="J34:O34"/>
    <mergeCell ref="Q34:V34"/>
    <mergeCell ref="I36:J36"/>
  </mergeCells>
  <phoneticPr fontId="2"/>
  <pageMargins left="0.7" right="0.7" top="0.75" bottom="0.75" header="0.3" footer="0.3"/>
  <pageSetup paperSize="9" scale="90" orientation="portrait" horizontalDpi="4294967293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A3"/>
  <sheetViews>
    <sheetView workbookViewId="0"/>
  </sheetViews>
  <sheetFormatPr defaultRowHeight="13.5"/>
  <cols>
    <col min="1" max="16384" width="9" style="38"/>
  </cols>
  <sheetData>
    <row r="1" spans="1:1" ht="24">
      <c r="A1" s="164" t="s">
        <v>3156</v>
      </c>
    </row>
    <row r="2" spans="1:1" ht="24">
      <c r="A2" s="164"/>
    </row>
    <row r="3" spans="1:1" ht="24">
      <c r="A3" s="164" t="s">
        <v>3157</v>
      </c>
    </row>
  </sheetData>
  <phoneticPr fontId="2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00FFFF"/>
    <pageSetUpPr fitToPage="1"/>
  </sheetPr>
  <dimension ref="A1:CM42"/>
  <sheetViews>
    <sheetView zoomScaleNormal="100" workbookViewId="0"/>
  </sheetViews>
  <sheetFormatPr defaultRowHeight="13.5"/>
  <cols>
    <col min="1" max="1" width="9" style="194"/>
    <col min="2" max="2" width="14.5" style="194" customWidth="1"/>
    <col min="3" max="3" width="9" style="194"/>
    <col min="4" max="103" width="2.125" style="194" customWidth="1"/>
    <col min="104" max="259" width="9" style="194"/>
    <col min="260" max="359" width="2.125" style="194" customWidth="1"/>
    <col min="360" max="515" width="9" style="194"/>
    <col min="516" max="615" width="2.125" style="194" customWidth="1"/>
    <col min="616" max="771" width="9" style="194"/>
    <col min="772" max="871" width="2.125" style="194" customWidth="1"/>
    <col min="872" max="1027" width="9" style="194"/>
    <col min="1028" max="1127" width="2.125" style="194" customWidth="1"/>
    <col min="1128" max="1283" width="9" style="194"/>
    <col min="1284" max="1383" width="2.125" style="194" customWidth="1"/>
    <col min="1384" max="1539" width="9" style="194"/>
    <col min="1540" max="1639" width="2.125" style="194" customWidth="1"/>
    <col min="1640" max="1795" width="9" style="194"/>
    <col min="1796" max="1895" width="2.125" style="194" customWidth="1"/>
    <col min="1896" max="2051" width="9" style="194"/>
    <col min="2052" max="2151" width="2.125" style="194" customWidth="1"/>
    <col min="2152" max="2307" width="9" style="194"/>
    <col min="2308" max="2407" width="2.125" style="194" customWidth="1"/>
    <col min="2408" max="2563" width="9" style="194"/>
    <col min="2564" max="2663" width="2.125" style="194" customWidth="1"/>
    <col min="2664" max="2819" width="9" style="194"/>
    <col min="2820" max="2919" width="2.125" style="194" customWidth="1"/>
    <col min="2920" max="3075" width="9" style="194"/>
    <col min="3076" max="3175" width="2.125" style="194" customWidth="1"/>
    <col min="3176" max="3331" width="9" style="194"/>
    <col min="3332" max="3431" width="2.125" style="194" customWidth="1"/>
    <col min="3432" max="3587" width="9" style="194"/>
    <col min="3588" max="3687" width="2.125" style="194" customWidth="1"/>
    <col min="3688" max="3843" width="9" style="194"/>
    <col min="3844" max="3943" width="2.125" style="194" customWidth="1"/>
    <col min="3944" max="4099" width="9" style="194"/>
    <col min="4100" max="4199" width="2.125" style="194" customWidth="1"/>
    <col min="4200" max="4355" width="9" style="194"/>
    <col min="4356" max="4455" width="2.125" style="194" customWidth="1"/>
    <col min="4456" max="4611" width="9" style="194"/>
    <col min="4612" max="4711" width="2.125" style="194" customWidth="1"/>
    <col min="4712" max="4867" width="9" style="194"/>
    <col min="4868" max="4967" width="2.125" style="194" customWidth="1"/>
    <col min="4968" max="5123" width="9" style="194"/>
    <col min="5124" max="5223" width="2.125" style="194" customWidth="1"/>
    <col min="5224" max="5379" width="9" style="194"/>
    <col min="5380" max="5479" width="2.125" style="194" customWidth="1"/>
    <col min="5480" max="5635" width="9" style="194"/>
    <col min="5636" max="5735" width="2.125" style="194" customWidth="1"/>
    <col min="5736" max="5891" width="9" style="194"/>
    <col min="5892" max="5991" width="2.125" style="194" customWidth="1"/>
    <col min="5992" max="6147" width="9" style="194"/>
    <col min="6148" max="6247" width="2.125" style="194" customWidth="1"/>
    <col min="6248" max="6403" width="9" style="194"/>
    <col min="6404" max="6503" width="2.125" style="194" customWidth="1"/>
    <col min="6504" max="6659" width="9" style="194"/>
    <col min="6660" max="6759" width="2.125" style="194" customWidth="1"/>
    <col min="6760" max="6915" width="9" style="194"/>
    <col min="6916" max="7015" width="2.125" style="194" customWidth="1"/>
    <col min="7016" max="7171" width="9" style="194"/>
    <col min="7172" max="7271" width="2.125" style="194" customWidth="1"/>
    <col min="7272" max="7427" width="9" style="194"/>
    <col min="7428" max="7527" width="2.125" style="194" customWidth="1"/>
    <col min="7528" max="7683" width="9" style="194"/>
    <col min="7684" max="7783" width="2.125" style="194" customWidth="1"/>
    <col min="7784" max="7939" width="9" style="194"/>
    <col min="7940" max="8039" width="2.125" style="194" customWidth="1"/>
    <col min="8040" max="8195" width="9" style="194"/>
    <col min="8196" max="8295" width="2.125" style="194" customWidth="1"/>
    <col min="8296" max="8451" width="9" style="194"/>
    <col min="8452" max="8551" width="2.125" style="194" customWidth="1"/>
    <col min="8552" max="8707" width="9" style="194"/>
    <col min="8708" max="8807" width="2.125" style="194" customWidth="1"/>
    <col min="8808" max="8963" width="9" style="194"/>
    <col min="8964" max="9063" width="2.125" style="194" customWidth="1"/>
    <col min="9064" max="9219" width="9" style="194"/>
    <col min="9220" max="9319" width="2.125" style="194" customWidth="1"/>
    <col min="9320" max="9475" width="9" style="194"/>
    <col min="9476" max="9575" width="2.125" style="194" customWidth="1"/>
    <col min="9576" max="9731" width="9" style="194"/>
    <col min="9732" max="9831" width="2.125" style="194" customWidth="1"/>
    <col min="9832" max="9987" width="9" style="194"/>
    <col min="9988" max="10087" width="2.125" style="194" customWidth="1"/>
    <col min="10088" max="10243" width="9" style="194"/>
    <col min="10244" max="10343" width="2.125" style="194" customWidth="1"/>
    <col min="10344" max="10499" width="9" style="194"/>
    <col min="10500" max="10599" width="2.125" style="194" customWidth="1"/>
    <col min="10600" max="10755" width="9" style="194"/>
    <col min="10756" max="10855" width="2.125" style="194" customWidth="1"/>
    <col min="10856" max="11011" width="9" style="194"/>
    <col min="11012" max="11111" width="2.125" style="194" customWidth="1"/>
    <col min="11112" max="11267" width="9" style="194"/>
    <col min="11268" max="11367" width="2.125" style="194" customWidth="1"/>
    <col min="11368" max="11523" width="9" style="194"/>
    <col min="11524" max="11623" width="2.125" style="194" customWidth="1"/>
    <col min="11624" max="11779" width="9" style="194"/>
    <col min="11780" max="11879" width="2.125" style="194" customWidth="1"/>
    <col min="11880" max="12035" width="9" style="194"/>
    <col min="12036" max="12135" width="2.125" style="194" customWidth="1"/>
    <col min="12136" max="12291" width="9" style="194"/>
    <col min="12292" max="12391" width="2.125" style="194" customWidth="1"/>
    <col min="12392" max="12547" width="9" style="194"/>
    <col min="12548" max="12647" width="2.125" style="194" customWidth="1"/>
    <col min="12648" max="12803" width="9" style="194"/>
    <col min="12804" max="12903" width="2.125" style="194" customWidth="1"/>
    <col min="12904" max="13059" width="9" style="194"/>
    <col min="13060" max="13159" width="2.125" style="194" customWidth="1"/>
    <col min="13160" max="13315" width="9" style="194"/>
    <col min="13316" max="13415" width="2.125" style="194" customWidth="1"/>
    <col min="13416" max="13571" width="9" style="194"/>
    <col min="13572" max="13671" width="2.125" style="194" customWidth="1"/>
    <col min="13672" max="13827" width="9" style="194"/>
    <col min="13828" max="13927" width="2.125" style="194" customWidth="1"/>
    <col min="13928" max="14083" width="9" style="194"/>
    <col min="14084" max="14183" width="2.125" style="194" customWidth="1"/>
    <col min="14184" max="14339" width="9" style="194"/>
    <col min="14340" max="14439" width="2.125" style="194" customWidth="1"/>
    <col min="14440" max="14595" width="9" style="194"/>
    <col min="14596" max="14695" width="2.125" style="194" customWidth="1"/>
    <col min="14696" max="14851" width="9" style="194"/>
    <col min="14852" max="14951" width="2.125" style="194" customWidth="1"/>
    <col min="14952" max="15107" width="9" style="194"/>
    <col min="15108" max="15207" width="2.125" style="194" customWidth="1"/>
    <col min="15208" max="15363" width="9" style="194"/>
    <col min="15364" max="15463" width="2.125" style="194" customWidth="1"/>
    <col min="15464" max="15619" width="9" style="194"/>
    <col min="15620" max="15719" width="2.125" style="194" customWidth="1"/>
    <col min="15720" max="15875" width="9" style="194"/>
    <col min="15876" max="15975" width="2.125" style="194" customWidth="1"/>
    <col min="15976" max="16131" width="9" style="194"/>
    <col min="16132" max="16231" width="2.125" style="194" customWidth="1"/>
    <col min="16232" max="16384" width="9" style="194"/>
  </cols>
  <sheetData>
    <row r="1" spans="1:91" ht="15.75" customHeight="1" thickBot="1"/>
    <row r="2" spans="1:91" ht="15.75" customHeight="1"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Z2" s="429" t="s">
        <v>2897</v>
      </c>
      <c r="BA2" s="430"/>
      <c r="BB2" s="430"/>
      <c r="BC2" s="430"/>
      <c r="BD2" s="430"/>
      <c r="BE2" s="430"/>
      <c r="BF2" s="389"/>
      <c r="BG2" s="389"/>
      <c r="BH2" s="389" t="s">
        <v>3112</v>
      </c>
      <c r="BI2" s="389"/>
      <c r="BJ2" s="389"/>
      <c r="BK2" s="389"/>
      <c r="BL2" s="389"/>
      <c r="BM2" s="389"/>
      <c r="BN2" s="389"/>
      <c r="BO2" s="389"/>
      <c r="BP2" s="389"/>
      <c r="BQ2" s="389"/>
      <c r="BR2" s="389"/>
      <c r="BS2" s="389"/>
      <c r="BT2" s="389"/>
      <c r="BU2" s="389"/>
      <c r="BV2" s="389"/>
      <c r="BW2" s="389"/>
      <c r="BX2" s="389"/>
      <c r="BY2" s="389"/>
      <c r="BZ2" s="389"/>
      <c r="CA2" s="389"/>
      <c r="CB2" s="389"/>
      <c r="CC2" s="389"/>
      <c r="CD2" s="389"/>
      <c r="CE2" s="389"/>
      <c r="CF2" s="389"/>
      <c r="CG2" s="389"/>
      <c r="CH2" s="389"/>
      <c r="CI2" s="389"/>
      <c r="CJ2" s="389"/>
      <c r="CK2" s="389"/>
      <c r="CL2" s="389"/>
      <c r="CM2" s="406"/>
    </row>
    <row r="3" spans="1:91" ht="15.75" customHeight="1">
      <c r="D3" s="199"/>
      <c r="E3" s="199"/>
      <c r="F3" s="199" t="s">
        <v>5</v>
      </c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Z3" s="431"/>
      <c r="BA3" s="432"/>
      <c r="BB3" s="432"/>
      <c r="BC3" s="432"/>
      <c r="BD3" s="432"/>
      <c r="BE3" s="432"/>
      <c r="BF3" s="323"/>
      <c r="BG3" s="323"/>
      <c r="BH3" s="1622">
        <v>10</v>
      </c>
      <c r="BI3" s="1230"/>
      <c r="BJ3" s="409" t="s">
        <v>3</v>
      </c>
      <c r="BK3" s="1622">
        <v>14</v>
      </c>
      <c r="BL3" s="1230"/>
      <c r="BM3" s="409" t="s">
        <v>4</v>
      </c>
      <c r="BN3" s="409" t="s">
        <v>1872</v>
      </c>
      <c r="BO3" s="1622" t="s">
        <v>2413</v>
      </c>
      <c r="BP3" s="1230"/>
      <c r="BQ3" s="335" t="s">
        <v>1873</v>
      </c>
      <c r="BR3" s="323" t="s">
        <v>2623</v>
      </c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410"/>
    </row>
    <row r="4" spans="1:91" ht="15.75" customHeight="1">
      <c r="D4" s="199"/>
      <c r="E4" s="1061">
        <f>基本情報入力!$B$3</f>
        <v>0</v>
      </c>
      <c r="F4" s="1062"/>
      <c r="G4" s="1062"/>
      <c r="H4" s="1068" t="s">
        <v>6</v>
      </c>
      <c r="I4" s="1062">
        <f>基本情報入力!$D$3</f>
        <v>0</v>
      </c>
      <c r="J4" s="1062"/>
      <c r="K4" s="1062"/>
      <c r="L4" s="1065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007" t="s">
        <v>8</v>
      </c>
      <c r="AF4" s="1007"/>
      <c r="AG4" s="1007"/>
      <c r="AH4" s="1070">
        <v>10</v>
      </c>
      <c r="AI4" s="1070"/>
      <c r="AJ4" s="199" t="s">
        <v>3</v>
      </c>
      <c r="AK4" s="1070">
        <v>15</v>
      </c>
      <c r="AL4" s="1070"/>
      <c r="AM4" s="199" t="s">
        <v>4</v>
      </c>
      <c r="AN4" s="268" t="s">
        <v>1872</v>
      </c>
      <c r="AO4" s="1070" t="s">
        <v>2413</v>
      </c>
      <c r="AP4" s="1080"/>
      <c r="AQ4" s="199" t="s">
        <v>1873</v>
      </c>
      <c r="AR4" s="199" t="s">
        <v>2623</v>
      </c>
      <c r="AS4" s="199"/>
      <c r="AT4" s="199"/>
      <c r="AZ4" s="431"/>
      <c r="BA4" s="432"/>
      <c r="BB4" s="432"/>
      <c r="BC4" s="432"/>
      <c r="BD4" s="432"/>
      <c r="BE4" s="432"/>
      <c r="BF4" s="323"/>
      <c r="BG4" s="323"/>
      <c r="BH4" s="323" t="s">
        <v>2800</v>
      </c>
      <c r="BI4" s="323"/>
      <c r="BJ4" s="323"/>
      <c r="BK4" s="323"/>
      <c r="BL4" s="323"/>
      <c r="BM4" s="323"/>
      <c r="BN4" s="323" t="s">
        <v>2801</v>
      </c>
      <c r="BO4" s="323"/>
      <c r="BP4" s="323"/>
      <c r="BQ4" s="323"/>
      <c r="BR4" s="323"/>
      <c r="BS4" s="323"/>
      <c r="BT4" s="323"/>
      <c r="BU4" s="323"/>
      <c r="BV4" s="323"/>
      <c r="BW4" s="323"/>
      <c r="BX4" s="323"/>
      <c r="BY4" s="323"/>
      <c r="BZ4" s="323"/>
      <c r="CA4" s="323"/>
      <c r="CB4" s="323"/>
      <c r="CC4" s="323"/>
      <c r="CD4" s="323"/>
      <c r="CE4" s="323"/>
      <c r="CF4" s="323"/>
      <c r="CG4" s="323"/>
      <c r="CH4" s="323"/>
      <c r="CI4" s="323"/>
      <c r="CJ4" s="323"/>
      <c r="CK4" s="323"/>
      <c r="CL4" s="323"/>
      <c r="CM4" s="410"/>
    </row>
    <row r="5" spans="1:91" ht="9.75" customHeight="1">
      <c r="D5" s="199"/>
      <c r="E5" s="1063"/>
      <c r="F5" s="1064"/>
      <c r="G5" s="1064"/>
      <c r="H5" s="1069"/>
      <c r="I5" s="1064"/>
      <c r="J5" s="1064"/>
      <c r="K5" s="1064"/>
      <c r="L5" s="1066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Z5" s="431"/>
      <c r="BA5" s="432"/>
      <c r="BB5" s="432"/>
      <c r="BC5" s="432"/>
      <c r="BD5" s="432"/>
      <c r="BE5" s="432"/>
      <c r="BF5" s="323"/>
      <c r="BG5" s="323"/>
      <c r="BH5" s="323"/>
      <c r="BI5" s="323"/>
      <c r="BJ5" s="323"/>
      <c r="BK5" s="323"/>
      <c r="BL5" s="323"/>
      <c r="BM5" s="323"/>
      <c r="BN5" s="323" t="s">
        <v>2802</v>
      </c>
      <c r="BO5" s="323"/>
      <c r="BP5" s="323"/>
      <c r="BQ5" s="323"/>
      <c r="BR5" s="323"/>
      <c r="BS5" s="323"/>
      <c r="BT5" s="323"/>
      <c r="BU5" s="323"/>
      <c r="BV5" s="323"/>
      <c r="BW5" s="323"/>
      <c r="BX5" s="323"/>
      <c r="BY5" s="323"/>
      <c r="BZ5" s="323"/>
      <c r="CA5" s="323"/>
      <c r="CB5" s="323"/>
      <c r="CC5" s="323"/>
      <c r="CD5" s="323"/>
      <c r="CE5" s="323" t="s">
        <v>2639</v>
      </c>
      <c r="CF5" s="323"/>
      <c r="CG5" s="323"/>
      <c r="CH5" s="323"/>
      <c r="CI5" s="323"/>
      <c r="CJ5" s="323"/>
      <c r="CK5" s="323"/>
      <c r="CL5" s="323"/>
      <c r="CM5" s="410"/>
    </row>
    <row r="6" spans="1:91" ht="15.75" customHeight="1">
      <c r="A6" s="194" t="s">
        <v>2661</v>
      </c>
      <c r="B6" s="194" t="s">
        <v>2602</v>
      </c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Z6" s="431"/>
      <c r="BA6" s="432"/>
      <c r="BB6" s="432"/>
      <c r="BC6" s="432"/>
      <c r="BD6" s="432"/>
      <c r="BE6" s="432"/>
      <c r="BF6" s="323"/>
      <c r="BG6" s="323"/>
      <c r="BH6" s="323" t="s">
        <v>2640</v>
      </c>
      <c r="BI6" s="323"/>
      <c r="BJ6" s="323"/>
      <c r="BK6" s="323"/>
      <c r="BL6" s="323"/>
      <c r="BM6" s="323"/>
      <c r="BN6" s="323"/>
      <c r="BO6" s="323"/>
      <c r="BP6" s="323"/>
      <c r="BQ6" s="323"/>
      <c r="BR6" s="323"/>
      <c r="BS6" s="323"/>
      <c r="BT6" s="323"/>
      <c r="BU6" s="323"/>
      <c r="BV6" s="323"/>
      <c r="BW6" s="323"/>
      <c r="BX6" s="323"/>
      <c r="BY6" s="323"/>
      <c r="BZ6" s="323"/>
      <c r="CA6" s="323"/>
      <c r="CB6" s="323"/>
      <c r="CC6" s="323"/>
      <c r="CD6" s="323"/>
      <c r="CE6" s="323"/>
      <c r="CF6" s="323"/>
      <c r="CG6" s="323"/>
      <c r="CH6" s="323"/>
      <c r="CI6" s="323"/>
      <c r="CJ6" s="323"/>
      <c r="CK6" s="323"/>
      <c r="CL6" s="323"/>
      <c r="CM6" s="410"/>
    </row>
    <row r="7" spans="1:91" ht="17.25">
      <c r="A7" s="194" t="s">
        <v>2659</v>
      </c>
      <c r="B7" s="194" t="s">
        <v>2647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237" t="s">
        <v>2624</v>
      </c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Z7" s="431"/>
      <c r="BA7" s="432"/>
      <c r="BB7" s="432"/>
      <c r="BC7" s="432"/>
      <c r="BD7" s="432"/>
      <c r="BE7" s="432"/>
      <c r="BF7" s="323"/>
      <c r="BG7" s="323"/>
      <c r="BH7" s="323" t="s">
        <v>3146</v>
      </c>
      <c r="BI7" s="323"/>
      <c r="BJ7" s="323"/>
      <c r="BK7" s="323"/>
      <c r="BL7" s="323"/>
      <c r="BM7" s="323"/>
      <c r="BN7" s="323"/>
      <c r="BO7" s="323"/>
      <c r="BP7" s="323"/>
      <c r="BQ7" s="323"/>
      <c r="BR7" s="323"/>
      <c r="BS7" s="323"/>
      <c r="BT7" s="323"/>
      <c r="BU7" s="323"/>
      <c r="BV7" s="323"/>
      <c r="BW7" s="323"/>
      <c r="BX7" s="323"/>
      <c r="BY7" s="323"/>
      <c r="BZ7" s="323"/>
      <c r="CA7" s="323"/>
      <c r="CB7" s="323"/>
      <c r="CC7" s="323"/>
      <c r="CD7" s="323"/>
      <c r="CE7" s="323"/>
      <c r="CF7" s="323"/>
      <c r="CG7" s="323"/>
      <c r="CH7" s="323"/>
      <c r="CI7" s="323"/>
      <c r="CJ7" s="323"/>
      <c r="CK7" s="323"/>
      <c r="CL7" s="323"/>
      <c r="CM7" s="410"/>
    </row>
    <row r="8" spans="1:91" ht="15.75" customHeight="1">
      <c r="A8" s="194" t="s">
        <v>2660</v>
      </c>
      <c r="B8" s="194" t="s">
        <v>2648</v>
      </c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Z8" s="431"/>
      <c r="BA8" s="432"/>
      <c r="BB8" s="432"/>
      <c r="BC8" s="432"/>
      <c r="BD8" s="432"/>
      <c r="BE8" s="432"/>
      <c r="BF8" s="323"/>
      <c r="BG8" s="323"/>
      <c r="BH8" s="323" t="s">
        <v>2641</v>
      </c>
      <c r="BI8" s="323"/>
      <c r="BJ8" s="323"/>
      <c r="BK8" s="323"/>
      <c r="BL8" s="323"/>
      <c r="BM8" s="323"/>
      <c r="BN8" s="323"/>
      <c r="BO8" s="323"/>
      <c r="BP8" s="323"/>
      <c r="BQ8" s="323"/>
      <c r="BR8" s="323"/>
      <c r="BS8" s="323"/>
      <c r="BT8" s="323"/>
      <c r="BU8" s="323"/>
      <c r="BV8" s="323"/>
      <c r="BW8" s="323"/>
      <c r="BX8" s="323"/>
      <c r="BY8" s="323"/>
      <c r="BZ8" s="323"/>
      <c r="CA8" s="323"/>
      <c r="CB8" s="323"/>
      <c r="CC8" s="323"/>
      <c r="CD8" s="323"/>
      <c r="CE8" s="323"/>
      <c r="CF8" s="323"/>
      <c r="CG8" s="323"/>
      <c r="CH8" s="323"/>
      <c r="CI8" s="323"/>
      <c r="CJ8" s="323"/>
      <c r="CK8" s="323"/>
      <c r="CL8" s="323"/>
      <c r="CM8" s="410"/>
    </row>
    <row r="9" spans="1:91" ht="30.75" customHeight="1">
      <c r="D9" s="199"/>
      <c r="E9" s="199"/>
      <c r="F9" s="199"/>
      <c r="G9" s="199"/>
      <c r="H9" s="199"/>
      <c r="I9" s="199"/>
      <c r="J9" s="1473" t="s">
        <v>2625</v>
      </c>
      <c r="K9" s="1473"/>
      <c r="L9" s="1473"/>
      <c r="M9" s="1473"/>
      <c r="N9" s="1473"/>
      <c r="O9" s="1473"/>
      <c r="P9" s="1473"/>
      <c r="Q9" s="1052" t="str">
        <f>基本情報入力!$B$5</f>
        <v/>
      </c>
      <c r="R9" s="1053"/>
      <c r="S9" s="1053"/>
      <c r="T9" s="1053"/>
      <c r="U9" s="1053"/>
      <c r="V9" s="1053"/>
      <c r="W9" s="1053"/>
      <c r="X9" s="1053"/>
      <c r="Y9" s="1053"/>
      <c r="Z9" s="1053"/>
      <c r="AA9" s="1053"/>
      <c r="AB9" s="1053"/>
      <c r="AC9" s="1053"/>
      <c r="AD9" s="1053"/>
      <c r="AE9" s="1053"/>
      <c r="AF9" s="1053"/>
      <c r="AG9" s="1053"/>
      <c r="AH9" s="1053"/>
      <c r="AI9" s="1054"/>
      <c r="AJ9" s="922" t="s">
        <v>11</v>
      </c>
      <c r="AK9" s="923"/>
      <c r="AL9" s="923"/>
      <c r="AM9" s="924"/>
      <c r="AN9" s="199"/>
      <c r="AO9" s="199"/>
      <c r="AP9" s="199"/>
      <c r="AQ9" s="199"/>
      <c r="AR9" s="199"/>
      <c r="AS9" s="199"/>
      <c r="AT9" s="199"/>
      <c r="AZ9" s="431"/>
      <c r="BA9" s="432"/>
      <c r="BB9" s="432"/>
      <c r="BC9" s="432"/>
      <c r="BD9" s="432"/>
      <c r="BE9" s="432"/>
      <c r="BF9" s="323"/>
      <c r="BG9" s="323"/>
      <c r="BH9" s="323"/>
      <c r="BI9" s="323"/>
      <c r="BJ9" s="323"/>
      <c r="BK9" s="323"/>
      <c r="BL9" s="323"/>
      <c r="BM9" s="323"/>
      <c r="BN9" s="323"/>
      <c r="BO9" s="323"/>
      <c r="BP9" s="323"/>
      <c r="BQ9" s="323"/>
      <c r="BR9" s="323"/>
      <c r="BS9" s="323"/>
      <c r="BT9" s="323"/>
      <c r="BU9" s="323"/>
      <c r="BV9" s="323"/>
      <c r="BW9" s="323"/>
      <c r="BX9" s="323"/>
      <c r="BY9" s="323"/>
      <c r="BZ9" s="323"/>
      <c r="CA9" s="323"/>
      <c r="CB9" s="323"/>
      <c r="CC9" s="323"/>
      <c r="CD9" s="323"/>
      <c r="CE9" s="323"/>
      <c r="CF9" s="323"/>
      <c r="CG9" s="323"/>
      <c r="CH9" s="323"/>
      <c r="CI9" s="323"/>
      <c r="CJ9" s="323"/>
      <c r="CK9" s="323"/>
      <c r="CL9" s="323"/>
      <c r="CM9" s="410"/>
    </row>
    <row r="10" spans="1:91" ht="30.75" customHeight="1">
      <c r="D10" s="199"/>
      <c r="E10" s="199"/>
      <c r="F10" s="199"/>
      <c r="G10" s="199"/>
      <c r="H10" s="199"/>
      <c r="I10" s="199"/>
      <c r="J10" s="1473" t="s">
        <v>2626</v>
      </c>
      <c r="K10" s="1473"/>
      <c r="L10" s="1473"/>
      <c r="M10" s="1473"/>
      <c r="N10" s="1473"/>
      <c r="O10" s="1473"/>
      <c r="P10" s="1473"/>
      <c r="Q10" s="1052">
        <f>基本情報入力!$B$9</f>
        <v>0</v>
      </c>
      <c r="R10" s="1053"/>
      <c r="S10" s="1053"/>
      <c r="T10" s="1053"/>
      <c r="U10" s="1053"/>
      <c r="V10" s="1053"/>
      <c r="W10" s="1053"/>
      <c r="X10" s="1053"/>
      <c r="Y10" s="1053"/>
      <c r="Z10" s="1053"/>
      <c r="AA10" s="1053"/>
      <c r="AB10" s="1053"/>
      <c r="AC10" s="1053"/>
      <c r="AD10" s="1053"/>
      <c r="AE10" s="1053"/>
      <c r="AF10" s="1053"/>
      <c r="AG10" s="1053"/>
      <c r="AH10" s="1053"/>
      <c r="AI10" s="1054"/>
      <c r="AJ10" s="925"/>
      <c r="AK10" s="912"/>
      <c r="AL10" s="912"/>
      <c r="AM10" s="911"/>
      <c r="AN10" s="199"/>
      <c r="AO10" s="199"/>
      <c r="AP10" s="199"/>
      <c r="AQ10" s="199"/>
      <c r="AR10" s="199"/>
      <c r="AS10" s="199"/>
      <c r="AT10" s="199"/>
      <c r="AZ10" s="431"/>
      <c r="BA10" s="432"/>
      <c r="BB10" s="432"/>
      <c r="BC10" s="432"/>
      <c r="BD10" s="432"/>
      <c r="BE10" s="432"/>
      <c r="BF10" s="323"/>
      <c r="BG10" s="323"/>
      <c r="BH10" s="323"/>
      <c r="BI10" s="323"/>
      <c r="BJ10" s="323"/>
      <c r="BK10" s="323"/>
      <c r="BL10" s="323"/>
      <c r="BM10" s="323"/>
      <c r="BN10" s="323"/>
      <c r="BO10" s="323"/>
      <c r="BP10" s="323"/>
      <c r="BQ10" s="323"/>
      <c r="BR10" s="323"/>
      <c r="BS10" s="323"/>
      <c r="BT10" s="323"/>
      <c r="BU10" s="323"/>
      <c r="BV10" s="323"/>
      <c r="BW10" s="323"/>
      <c r="BX10" s="323"/>
      <c r="BY10" s="323"/>
      <c r="BZ10" s="323"/>
      <c r="CA10" s="323" t="s">
        <v>2642</v>
      </c>
      <c r="CB10" s="323"/>
      <c r="CC10" s="323"/>
      <c r="CD10" s="323"/>
      <c r="CE10" s="323"/>
      <c r="CF10" s="323"/>
      <c r="CG10" s="323"/>
      <c r="CH10" s="323"/>
      <c r="CI10" s="323"/>
      <c r="CJ10" s="323"/>
      <c r="CK10" s="323"/>
      <c r="CL10" s="323"/>
      <c r="CM10" s="410"/>
    </row>
    <row r="11" spans="1:91" ht="30.75" customHeight="1">
      <c r="D11" s="199"/>
      <c r="E11" s="199"/>
      <c r="F11" s="199"/>
      <c r="G11" s="199"/>
      <c r="H11" s="199"/>
      <c r="I11" s="199"/>
      <c r="J11" s="1473" t="s">
        <v>2627</v>
      </c>
      <c r="K11" s="1473"/>
      <c r="L11" s="1473"/>
      <c r="M11" s="1473"/>
      <c r="N11" s="1473"/>
      <c r="O11" s="1473"/>
      <c r="P11" s="1473"/>
      <c r="Q11" s="987">
        <f>基本情報入力!$E$12</f>
        <v>0</v>
      </c>
      <c r="R11" s="1337"/>
      <c r="S11" s="1337"/>
      <c r="T11" s="1337"/>
      <c r="U11" s="1337"/>
      <c r="V11" s="1337"/>
      <c r="W11" s="1337"/>
      <c r="X11" s="1337"/>
      <c r="Y11" s="996">
        <f>基本情報入力!$B$12</f>
        <v>0</v>
      </c>
      <c r="Z11" s="1384"/>
      <c r="AA11" s="1384"/>
      <c r="AB11" s="1384"/>
      <c r="AC11" s="1384"/>
      <c r="AD11" s="1384"/>
      <c r="AE11" s="1384"/>
      <c r="AF11" s="1384"/>
      <c r="AG11" s="1384"/>
      <c r="AH11" s="1384"/>
      <c r="AI11" s="1384"/>
      <c r="AJ11" s="1384"/>
      <c r="AK11" s="1384"/>
      <c r="AL11" s="433"/>
      <c r="AM11" s="434" t="s">
        <v>2645</v>
      </c>
      <c r="AN11" s="199"/>
      <c r="AO11" s="199"/>
      <c r="AP11" s="199"/>
      <c r="AQ11" s="199"/>
      <c r="AR11" s="199"/>
      <c r="AS11" s="199"/>
      <c r="AT11" s="199"/>
      <c r="AZ11" s="431"/>
      <c r="BA11" s="432"/>
      <c r="BB11" s="432"/>
      <c r="BC11" s="432"/>
      <c r="BD11" s="432"/>
      <c r="BE11" s="432"/>
      <c r="BF11" s="323"/>
      <c r="BG11" s="323"/>
      <c r="BH11" s="323"/>
      <c r="BI11" s="323"/>
      <c r="BJ11" s="323"/>
      <c r="BK11" s="323"/>
      <c r="BL11" s="323"/>
      <c r="BM11" s="323"/>
      <c r="BN11" s="323"/>
      <c r="BO11" s="323"/>
      <c r="BP11" s="323"/>
      <c r="BQ11" s="323"/>
      <c r="BR11" s="323"/>
      <c r="BS11" s="323"/>
      <c r="BT11" s="323"/>
      <c r="BU11" s="323"/>
      <c r="BV11" s="323"/>
      <c r="BW11" s="323"/>
      <c r="BX11" s="323"/>
      <c r="BY11" s="323"/>
      <c r="BZ11" s="323"/>
      <c r="CA11" s="323" t="s">
        <v>2643</v>
      </c>
      <c r="CB11" s="323"/>
      <c r="CC11" s="323"/>
      <c r="CD11" s="323"/>
      <c r="CE11" s="323"/>
      <c r="CF11" s="323"/>
      <c r="CG11" s="323"/>
      <c r="CH11" s="323"/>
      <c r="CI11" s="323"/>
      <c r="CJ11" s="323"/>
      <c r="CK11" s="323"/>
      <c r="CL11" s="323"/>
      <c r="CM11" s="410"/>
    </row>
    <row r="12" spans="1:91" ht="26.25" customHeight="1">
      <c r="D12" s="199"/>
      <c r="E12" s="199"/>
      <c r="F12" s="199"/>
      <c r="G12" s="199"/>
      <c r="H12" s="199"/>
      <c r="I12" s="199"/>
      <c r="J12" s="1372" t="s">
        <v>2646</v>
      </c>
      <c r="K12" s="1373"/>
      <c r="L12" s="1373"/>
      <c r="M12" s="1373"/>
      <c r="N12" s="1373"/>
      <c r="O12" s="1373"/>
      <c r="P12" s="1534"/>
      <c r="Q12" s="987">
        <f>基本情報入力!$M$15</f>
        <v>0</v>
      </c>
      <c r="R12" s="1337"/>
      <c r="S12" s="1337"/>
      <c r="T12" s="1337"/>
      <c r="U12" s="1337"/>
      <c r="V12" s="1337"/>
      <c r="W12" s="1337"/>
      <c r="X12" s="1337"/>
      <c r="Y12" s="996">
        <f>基本情報入力!$J$15</f>
        <v>0</v>
      </c>
      <c r="Z12" s="1384"/>
      <c r="AA12" s="1384"/>
      <c r="AB12" s="1384"/>
      <c r="AC12" s="1384"/>
      <c r="AD12" s="1384"/>
      <c r="AE12" s="1384"/>
      <c r="AF12" s="1384"/>
      <c r="AG12" s="1384"/>
      <c r="AH12" s="1384"/>
      <c r="AI12" s="1384"/>
      <c r="AJ12" s="1384"/>
      <c r="AK12" s="1384"/>
      <c r="AL12" s="433"/>
      <c r="AM12" s="434" t="s">
        <v>2645</v>
      </c>
      <c r="AN12" s="199"/>
      <c r="AO12" s="199"/>
      <c r="AP12" s="199"/>
      <c r="AQ12" s="199"/>
      <c r="AR12" s="199"/>
      <c r="AS12" s="199"/>
      <c r="AT12" s="199"/>
      <c r="AZ12" s="431"/>
      <c r="BA12" s="432"/>
      <c r="BB12" s="432"/>
      <c r="BC12" s="432"/>
      <c r="BD12" s="432"/>
      <c r="BE12" s="432"/>
      <c r="BF12" s="323"/>
      <c r="BG12" s="323"/>
      <c r="BH12" s="323"/>
      <c r="BI12" s="323"/>
      <c r="BJ12" s="323"/>
      <c r="BK12" s="323"/>
      <c r="BL12" s="323"/>
      <c r="BM12" s="323"/>
      <c r="BN12" s="323"/>
      <c r="BO12" s="323"/>
      <c r="BP12" s="323"/>
      <c r="BQ12" s="323"/>
      <c r="BR12" s="323"/>
      <c r="BS12" s="323"/>
      <c r="BT12" s="323"/>
      <c r="BU12" s="323"/>
      <c r="BV12" s="323"/>
      <c r="BW12" s="323"/>
      <c r="BX12" s="323"/>
      <c r="BY12" s="323"/>
      <c r="BZ12" s="323"/>
      <c r="CA12" s="1611" t="s">
        <v>3029</v>
      </c>
      <c r="CB12" s="1612"/>
      <c r="CC12" s="1612"/>
      <c r="CD12" s="1612"/>
      <c r="CE12" s="1612"/>
      <c r="CF12" s="1612"/>
      <c r="CG12" s="1612"/>
      <c r="CH12" s="1612"/>
      <c r="CI12" s="1612"/>
      <c r="CJ12" s="1612"/>
      <c r="CK12" s="1612"/>
      <c r="CL12" s="1612"/>
      <c r="CM12" s="1613"/>
    </row>
    <row r="13" spans="1:91" ht="15.75" customHeight="1" thickBot="1"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Z13" s="431"/>
      <c r="BA13" s="432"/>
      <c r="BB13" s="432"/>
      <c r="BC13" s="432"/>
      <c r="BD13" s="432"/>
      <c r="BE13" s="432"/>
      <c r="BF13" s="323"/>
      <c r="BG13" s="323"/>
      <c r="BH13" s="323"/>
      <c r="BI13" s="323"/>
      <c r="BJ13" s="323"/>
      <c r="BK13" s="323"/>
      <c r="BL13" s="323"/>
      <c r="BM13" s="323"/>
      <c r="BN13" s="323"/>
      <c r="BO13" s="323"/>
      <c r="BP13" s="323"/>
      <c r="BQ13" s="323"/>
      <c r="BR13" s="323"/>
      <c r="BS13" s="323"/>
      <c r="BT13" s="323"/>
      <c r="BU13" s="323"/>
      <c r="BV13" s="323"/>
      <c r="BW13" s="323"/>
      <c r="BX13" s="323"/>
      <c r="BY13" s="323"/>
      <c r="BZ13" s="323"/>
      <c r="CA13" s="323" t="s">
        <v>3030</v>
      </c>
      <c r="CB13" s="323"/>
      <c r="CC13" s="323"/>
      <c r="CD13" s="323"/>
      <c r="CE13" s="323"/>
      <c r="CF13" s="323"/>
      <c r="CG13" s="323"/>
      <c r="CH13" s="323"/>
      <c r="CI13" s="323"/>
      <c r="CJ13" s="323"/>
      <c r="CK13" s="323"/>
      <c r="CL13" s="323"/>
      <c r="CM13" s="410"/>
    </row>
    <row r="14" spans="1:91" ht="19.5" customHeight="1" thickBot="1">
      <c r="D14" s="199"/>
      <c r="E14" s="1614" t="s">
        <v>2628</v>
      </c>
      <c r="F14" s="1615"/>
      <c r="G14" s="1634" t="s">
        <v>2629</v>
      </c>
      <c r="H14" s="1124"/>
      <c r="I14" s="1122"/>
      <c r="J14" s="1123"/>
      <c r="K14" s="1045" t="s">
        <v>19</v>
      </c>
      <c r="L14" s="1041"/>
      <c r="M14" s="1041"/>
      <c r="N14" s="1042"/>
      <c r="O14" s="1045" t="s">
        <v>2070</v>
      </c>
      <c r="P14" s="1041"/>
      <c r="Q14" s="1041"/>
      <c r="R14" s="1041"/>
      <c r="S14" s="1041"/>
      <c r="T14" s="1041"/>
      <c r="U14" s="1041"/>
      <c r="V14" s="1041"/>
      <c r="W14" s="1041"/>
      <c r="X14" s="1041"/>
      <c r="Y14" s="1041"/>
      <c r="Z14" s="1041"/>
      <c r="AA14" s="1041"/>
      <c r="AB14" s="1042"/>
      <c r="AC14" s="1121" t="s">
        <v>2590</v>
      </c>
      <c r="AD14" s="1122"/>
      <c r="AE14" s="1123"/>
      <c r="AF14" s="1121" t="s">
        <v>21</v>
      </c>
      <c r="AG14" s="1122"/>
      <c r="AH14" s="1123"/>
      <c r="AI14" s="1121" t="s">
        <v>2630</v>
      </c>
      <c r="AJ14" s="1122"/>
      <c r="AK14" s="1123"/>
      <c r="AL14" s="1623" t="s">
        <v>24</v>
      </c>
      <c r="AM14" s="1624"/>
      <c r="AN14" s="1624"/>
      <c r="AO14" s="1624"/>
      <c r="AP14" s="1624"/>
      <c r="AQ14" s="1624"/>
      <c r="AR14" s="1624"/>
      <c r="AS14" s="1625"/>
      <c r="AT14" s="257"/>
      <c r="AU14" s="333"/>
      <c r="AV14" s="323"/>
      <c r="AW14" s="323"/>
      <c r="AX14" s="323"/>
      <c r="AZ14" s="392"/>
      <c r="BA14" s="393"/>
      <c r="BB14" s="393"/>
      <c r="BC14" s="393"/>
      <c r="BD14" s="393"/>
      <c r="BE14" s="393"/>
      <c r="BF14" s="393"/>
      <c r="BG14" s="393"/>
      <c r="BH14" s="393"/>
      <c r="BI14" s="393"/>
      <c r="BJ14" s="393"/>
      <c r="BK14" s="393"/>
      <c r="BL14" s="393"/>
      <c r="BM14" s="393"/>
      <c r="BN14" s="393"/>
      <c r="BO14" s="393"/>
      <c r="BP14" s="393"/>
      <c r="BQ14" s="393"/>
      <c r="BR14" s="393"/>
      <c r="BS14" s="393"/>
      <c r="BT14" s="393"/>
      <c r="BU14" s="393"/>
      <c r="BV14" s="393"/>
      <c r="BW14" s="393"/>
      <c r="BX14" s="393"/>
      <c r="BY14" s="393"/>
      <c r="BZ14" s="393"/>
      <c r="CA14" s="393"/>
      <c r="CB14" s="393"/>
      <c r="CC14" s="393"/>
      <c r="CD14" s="393"/>
      <c r="CE14" s="393"/>
      <c r="CF14" s="393"/>
      <c r="CG14" s="393"/>
      <c r="CH14" s="393"/>
      <c r="CI14" s="393"/>
      <c r="CJ14" s="393"/>
      <c r="CK14" s="393"/>
      <c r="CL14" s="393"/>
      <c r="CM14" s="411"/>
    </row>
    <row r="15" spans="1:91" ht="19.5" customHeight="1">
      <c r="A15" s="274" t="s">
        <v>19</v>
      </c>
      <c r="B15" s="276" t="s">
        <v>24</v>
      </c>
      <c r="D15" s="199"/>
      <c r="E15" s="1616"/>
      <c r="F15" s="1617"/>
      <c r="G15" s="925"/>
      <c r="H15" s="912"/>
      <c r="I15" s="912"/>
      <c r="J15" s="911"/>
      <c r="K15" s="1120"/>
      <c r="L15" s="910"/>
      <c r="M15" s="910"/>
      <c r="N15" s="1044"/>
      <c r="O15" s="1120"/>
      <c r="P15" s="910"/>
      <c r="Q15" s="910"/>
      <c r="R15" s="910"/>
      <c r="S15" s="910"/>
      <c r="T15" s="910"/>
      <c r="U15" s="910"/>
      <c r="V15" s="910"/>
      <c r="W15" s="910"/>
      <c r="X15" s="910"/>
      <c r="Y15" s="910"/>
      <c r="Z15" s="910"/>
      <c r="AA15" s="910"/>
      <c r="AB15" s="1044"/>
      <c r="AC15" s="1104"/>
      <c r="AD15" s="1088"/>
      <c r="AE15" s="1087"/>
      <c r="AF15" s="1104"/>
      <c r="AG15" s="1088"/>
      <c r="AH15" s="1087"/>
      <c r="AI15" s="925"/>
      <c r="AJ15" s="912"/>
      <c r="AK15" s="911"/>
      <c r="AL15" s="1089" t="s">
        <v>2075</v>
      </c>
      <c r="AM15" s="1090"/>
      <c r="AN15" s="1090"/>
      <c r="AO15" s="1090"/>
      <c r="AP15" s="1090"/>
      <c r="AQ15" s="1090"/>
      <c r="AR15" s="1090"/>
      <c r="AS15" s="1626"/>
      <c r="AT15" s="257"/>
      <c r="AU15" s="333"/>
      <c r="AV15" s="323"/>
      <c r="AW15" s="323"/>
      <c r="AX15" s="323"/>
    </row>
    <row r="16" spans="1:91" ht="19.5" customHeight="1">
      <c r="A16" s="1017"/>
      <c r="B16" s="1019" t="s">
        <v>2601</v>
      </c>
      <c r="D16" s="199"/>
      <c r="E16" s="1616"/>
      <c r="F16" s="1617"/>
      <c r="G16" s="987" t="s">
        <v>2631</v>
      </c>
      <c r="H16" s="988"/>
      <c r="I16" s="988"/>
      <c r="J16" s="989"/>
      <c r="K16" s="1061" t="str">
        <f>IF(A16="","",A16)</f>
        <v/>
      </c>
      <c r="L16" s="1062"/>
      <c r="M16" s="1062"/>
      <c r="N16" s="1065"/>
      <c r="O16" s="1061" t="str">
        <f>IF(A16="","",VLOOKUP(A16,生徒情報入力!$A$9:$AD$158,5))</f>
        <v/>
      </c>
      <c r="P16" s="1062"/>
      <c r="Q16" s="1062"/>
      <c r="R16" s="1062"/>
      <c r="S16" s="1062"/>
      <c r="T16" s="1062"/>
      <c r="U16" s="1062"/>
      <c r="V16" s="1062"/>
      <c r="W16" s="1062"/>
      <c r="X16" s="1062"/>
      <c r="Y16" s="1062"/>
      <c r="Z16" s="1062"/>
      <c r="AA16" s="1062"/>
      <c r="AB16" s="1065"/>
      <c r="AC16" s="1061" t="str">
        <f>IF(A16="","",VLOOKUP(A16,生徒情報入力!$A$9:$AD$158,6))</f>
        <v/>
      </c>
      <c r="AD16" s="1062"/>
      <c r="AE16" s="1065"/>
      <c r="AF16" s="1061" t="str">
        <f>IF(A16="","",VLOOKUP(A16,生徒情報入力!$A$9:$AD$158,11))</f>
        <v/>
      </c>
      <c r="AG16" s="1062"/>
      <c r="AH16" s="1065"/>
      <c r="AI16" s="1061" t="str">
        <f>IF(A16="","",VLOOKUP(A16,生徒情報入力!$A$9:$AD$158,12))</f>
        <v/>
      </c>
      <c r="AJ16" s="1062"/>
      <c r="AK16" s="1065"/>
      <c r="AL16" s="997" t="str">
        <f>IF(A16="","",B16)</f>
        <v/>
      </c>
      <c r="AM16" s="994"/>
      <c r="AN16" s="994"/>
      <c r="AO16" s="994"/>
      <c r="AP16" s="994"/>
      <c r="AQ16" s="994"/>
      <c r="AR16" s="994"/>
      <c r="AS16" s="1627"/>
      <c r="AT16" s="199"/>
      <c r="AU16" s="233"/>
    </row>
    <row r="17" spans="1:47" ht="19.5" customHeight="1">
      <c r="A17" s="1018"/>
      <c r="B17" s="1020"/>
      <c r="D17" s="199"/>
      <c r="E17" s="1616"/>
      <c r="F17" s="1617"/>
      <c r="G17" s="991"/>
      <c r="H17" s="988"/>
      <c r="I17" s="988"/>
      <c r="J17" s="989"/>
      <c r="K17" s="1063"/>
      <c r="L17" s="1064"/>
      <c r="M17" s="1064"/>
      <c r="N17" s="1066"/>
      <c r="O17" s="1063"/>
      <c r="P17" s="1064"/>
      <c r="Q17" s="1064"/>
      <c r="R17" s="1064"/>
      <c r="S17" s="1064"/>
      <c r="T17" s="1064"/>
      <c r="U17" s="1064"/>
      <c r="V17" s="1064"/>
      <c r="W17" s="1064"/>
      <c r="X17" s="1064"/>
      <c r="Y17" s="1064"/>
      <c r="Z17" s="1064"/>
      <c r="AA17" s="1064"/>
      <c r="AB17" s="1066"/>
      <c r="AC17" s="1063"/>
      <c r="AD17" s="1064"/>
      <c r="AE17" s="1066"/>
      <c r="AF17" s="1063"/>
      <c r="AG17" s="1064"/>
      <c r="AH17" s="1066"/>
      <c r="AI17" s="1063"/>
      <c r="AJ17" s="1064"/>
      <c r="AK17" s="1066"/>
      <c r="AL17" s="997"/>
      <c r="AM17" s="994"/>
      <c r="AN17" s="994"/>
      <c r="AO17" s="994"/>
      <c r="AP17" s="994"/>
      <c r="AQ17" s="994"/>
      <c r="AR17" s="994"/>
      <c r="AS17" s="1627"/>
      <c r="AT17" s="199"/>
      <c r="AU17" s="233"/>
    </row>
    <row r="18" spans="1:47" ht="19.5" customHeight="1">
      <c r="A18" s="1017"/>
      <c r="B18" s="1019" t="s">
        <v>2601</v>
      </c>
      <c r="D18" s="199"/>
      <c r="E18" s="1616"/>
      <c r="F18" s="1617"/>
      <c r="G18" s="1628" t="s">
        <v>2632</v>
      </c>
      <c r="H18" s="996"/>
      <c r="I18" s="988"/>
      <c r="J18" s="989"/>
      <c r="K18" s="1061" t="str">
        <f>IF(A18="","",A18)</f>
        <v/>
      </c>
      <c r="L18" s="1062"/>
      <c r="M18" s="1062"/>
      <c r="N18" s="1065"/>
      <c r="O18" s="1061" t="str">
        <f>IF(A18="","",VLOOKUP(A18,生徒情報入力!$A$9:$AD$158,5))</f>
        <v/>
      </c>
      <c r="P18" s="1062"/>
      <c r="Q18" s="1062"/>
      <c r="R18" s="1062"/>
      <c r="S18" s="1062"/>
      <c r="T18" s="1062"/>
      <c r="U18" s="1062"/>
      <c r="V18" s="1062"/>
      <c r="W18" s="1062"/>
      <c r="X18" s="1062"/>
      <c r="Y18" s="1062"/>
      <c r="Z18" s="1062"/>
      <c r="AA18" s="1062"/>
      <c r="AB18" s="1065"/>
      <c r="AC18" s="1061" t="str">
        <f>IF(A18="","",VLOOKUP(A18,生徒情報入力!$A$9:$AD$158,6))</f>
        <v/>
      </c>
      <c r="AD18" s="1062"/>
      <c r="AE18" s="1065"/>
      <c r="AF18" s="1061" t="str">
        <f>IF(A18="","",VLOOKUP(A18,生徒情報入力!$A$9:$AD$158,11))</f>
        <v/>
      </c>
      <c r="AG18" s="1062"/>
      <c r="AH18" s="1065"/>
      <c r="AI18" s="1061" t="str">
        <f>IF(A18="","",VLOOKUP(A18,生徒情報入力!$A$9:$AD$158,12))</f>
        <v/>
      </c>
      <c r="AJ18" s="1062"/>
      <c r="AK18" s="1065"/>
      <c r="AL18" s="997" t="str">
        <f>IF(A18="","",B18)</f>
        <v/>
      </c>
      <c r="AM18" s="994"/>
      <c r="AN18" s="994"/>
      <c r="AO18" s="994"/>
      <c r="AP18" s="994"/>
      <c r="AQ18" s="994"/>
      <c r="AR18" s="994"/>
      <c r="AS18" s="1627"/>
      <c r="AT18" s="199"/>
      <c r="AU18" s="233"/>
    </row>
    <row r="19" spans="1:47" ht="19.5" customHeight="1" thickBot="1">
      <c r="A19" s="1018"/>
      <c r="B19" s="1020"/>
      <c r="D19" s="199"/>
      <c r="E19" s="1618"/>
      <c r="F19" s="1619"/>
      <c r="G19" s="1629"/>
      <c r="H19" s="1630"/>
      <c r="I19" s="1630"/>
      <c r="J19" s="1631"/>
      <c r="K19" s="1620"/>
      <c r="L19" s="1492"/>
      <c r="M19" s="1492"/>
      <c r="N19" s="1621"/>
      <c r="O19" s="1620"/>
      <c r="P19" s="1492"/>
      <c r="Q19" s="1492"/>
      <c r="R19" s="1492"/>
      <c r="S19" s="1492"/>
      <c r="T19" s="1492"/>
      <c r="U19" s="1492"/>
      <c r="V19" s="1492"/>
      <c r="W19" s="1492"/>
      <c r="X19" s="1492"/>
      <c r="Y19" s="1492"/>
      <c r="Z19" s="1492"/>
      <c r="AA19" s="1492"/>
      <c r="AB19" s="1621"/>
      <c r="AC19" s="1620"/>
      <c r="AD19" s="1492"/>
      <c r="AE19" s="1621"/>
      <c r="AF19" s="1620"/>
      <c r="AG19" s="1492"/>
      <c r="AH19" s="1621"/>
      <c r="AI19" s="1620"/>
      <c r="AJ19" s="1492"/>
      <c r="AK19" s="1621"/>
      <c r="AL19" s="1632"/>
      <c r="AM19" s="1163"/>
      <c r="AN19" s="1163"/>
      <c r="AO19" s="1163"/>
      <c r="AP19" s="1163"/>
      <c r="AQ19" s="1163"/>
      <c r="AR19" s="1163"/>
      <c r="AS19" s="1633"/>
      <c r="AT19" s="199"/>
      <c r="AU19" s="233"/>
    </row>
    <row r="20" spans="1:47" ht="19.5" customHeight="1" thickBot="1">
      <c r="A20" s="287" t="s">
        <v>2803</v>
      </c>
      <c r="B20" s="288" t="s">
        <v>2805</v>
      </c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</row>
    <row r="21" spans="1:47" ht="19.5" customHeight="1">
      <c r="A21" s="435"/>
      <c r="D21" s="199"/>
      <c r="E21" s="1614" t="s">
        <v>2658</v>
      </c>
      <c r="F21" s="1615"/>
      <c r="G21" s="1634" t="s">
        <v>2629</v>
      </c>
      <c r="H21" s="1124"/>
      <c r="I21" s="1122"/>
      <c r="J21" s="1123"/>
      <c r="K21" s="1045" t="s">
        <v>19</v>
      </c>
      <c r="L21" s="1041"/>
      <c r="M21" s="1041"/>
      <c r="N21" s="1042"/>
      <c r="O21" s="1045" t="s">
        <v>2070</v>
      </c>
      <c r="P21" s="1041"/>
      <c r="Q21" s="1041"/>
      <c r="R21" s="1041"/>
      <c r="S21" s="1041"/>
      <c r="T21" s="1041"/>
      <c r="U21" s="1041"/>
      <c r="V21" s="1041"/>
      <c r="W21" s="1041"/>
      <c r="X21" s="1041"/>
      <c r="Y21" s="1041"/>
      <c r="Z21" s="1041"/>
      <c r="AA21" s="1041"/>
      <c r="AB21" s="1042"/>
      <c r="AC21" s="1121" t="s">
        <v>2590</v>
      </c>
      <c r="AD21" s="1122"/>
      <c r="AE21" s="1123"/>
      <c r="AF21" s="1121" t="s">
        <v>21</v>
      </c>
      <c r="AG21" s="1122"/>
      <c r="AH21" s="1123"/>
      <c r="AI21" s="1121" t="s">
        <v>2630</v>
      </c>
      <c r="AJ21" s="1122"/>
      <c r="AK21" s="1123"/>
      <c r="AL21" s="1623" t="s">
        <v>24</v>
      </c>
      <c r="AM21" s="1624"/>
      <c r="AN21" s="1624"/>
      <c r="AO21" s="1624"/>
      <c r="AP21" s="1624"/>
      <c r="AQ21" s="1624"/>
      <c r="AR21" s="1624"/>
      <c r="AS21" s="1625"/>
      <c r="AT21" s="199"/>
    </row>
    <row r="22" spans="1:47" ht="19.5" customHeight="1">
      <c r="A22" s="274" t="s">
        <v>19</v>
      </c>
      <c r="B22" s="276" t="s">
        <v>24</v>
      </c>
      <c r="D22" s="199"/>
      <c r="E22" s="1616"/>
      <c r="F22" s="1617"/>
      <c r="G22" s="925"/>
      <c r="H22" s="912"/>
      <c r="I22" s="912"/>
      <c r="J22" s="911"/>
      <c r="K22" s="1120"/>
      <c r="L22" s="910"/>
      <c r="M22" s="910"/>
      <c r="N22" s="1044"/>
      <c r="O22" s="1120"/>
      <c r="P22" s="910"/>
      <c r="Q22" s="910"/>
      <c r="R22" s="910"/>
      <c r="S22" s="910"/>
      <c r="T22" s="910"/>
      <c r="U22" s="910"/>
      <c r="V22" s="910"/>
      <c r="W22" s="910"/>
      <c r="X22" s="910"/>
      <c r="Y22" s="910"/>
      <c r="Z22" s="910"/>
      <c r="AA22" s="910"/>
      <c r="AB22" s="1044"/>
      <c r="AC22" s="1104"/>
      <c r="AD22" s="1088"/>
      <c r="AE22" s="1087"/>
      <c r="AF22" s="1104"/>
      <c r="AG22" s="1088"/>
      <c r="AH22" s="1087"/>
      <c r="AI22" s="925"/>
      <c r="AJ22" s="912"/>
      <c r="AK22" s="911"/>
      <c r="AL22" s="1089" t="s">
        <v>2075</v>
      </c>
      <c r="AM22" s="1090"/>
      <c r="AN22" s="1090"/>
      <c r="AO22" s="1090"/>
      <c r="AP22" s="1090"/>
      <c r="AQ22" s="1090"/>
      <c r="AR22" s="1090"/>
      <c r="AS22" s="1626"/>
      <c r="AT22" s="199"/>
    </row>
    <row r="23" spans="1:47" ht="19.5" customHeight="1">
      <c r="A23" s="1017"/>
      <c r="B23" s="1019" t="s">
        <v>2601</v>
      </c>
      <c r="D23" s="199"/>
      <c r="E23" s="1616"/>
      <c r="F23" s="1617"/>
      <c r="G23" s="987" t="s">
        <v>2631</v>
      </c>
      <c r="H23" s="988"/>
      <c r="I23" s="988"/>
      <c r="J23" s="989"/>
      <c r="K23" s="1061" t="str">
        <f>IF(A23="","",A23)</f>
        <v/>
      </c>
      <c r="L23" s="1062"/>
      <c r="M23" s="1062"/>
      <c r="N23" s="1065"/>
      <c r="O23" s="1061" t="str">
        <f>IF(A23="","",VLOOKUP(A23,生徒情報入力!$A$9:$AD$158,5))</f>
        <v/>
      </c>
      <c r="P23" s="1062"/>
      <c r="Q23" s="1062"/>
      <c r="R23" s="1062"/>
      <c r="S23" s="1062"/>
      <c r="T23" s="1062"/>
      <c r="U23" s="1062"/>
      <c r="V23" s="1062"/>
      <c r="W23" s="1062"/>
      <c r="X23" s="1062"/>
      <c r="Y23" s="1062"/>
      <c r="Z23" s="1062"/>
      <c r="AA23" s="1062"/>
      <c r="AB23" s="1065"/>
      <c r="AC23" s="1061" t="str">
        <f>IF(A23="","",VLOOKUP(A23,生徒情報入力!$A$9:$AD$158,6))</f>
        <v/>
      </c>
      <c r="AD23" s="1062"/>
      <c r="AE23" s="1065"/>
      <c r="AF23" s="1061" t="str">
        <f>IF(A23="","",VLOOKUP(A23,生徒情報入力!$A$9:$AD$158,11))</f>
        <v/>
      </c>
      <c r="AG23" s="1062"/>
      <c r="AH23" s="1065"/>
      <c r="AI23" s="1061" t="str">
        <f>IF(A23="","",VLOOKUP(A23,生徒情報入力!$A$9:$AD$158,12))</f>
        <v/>
      </c>
      <c r="AJ23" s="1062"/>
      <c r="AK23" s="1065"/>
      <c r="AL23" s="997" t="str">
        <f>IF(A23="","",B23)</f>
        <v/>
      </c>
      <c r="AM23" s="994"/>
      <c r="AN23" s="994"/>
      <c r="AO23" s="994"/>
      <c r="AP23" s="994"/>
      <c r="AQ23" s="994"/>
      <c r="AR23" s="994"/>
      <c r="AS23" s="1627"/>
      <c r="AT23" s="199"/>
    </row>
    <row r="24" spans="1:47" ht="19.5" customHeight="1">
      <c r="A24" s="1018"/>
      <c r="B24" s="1020"/>
      <c r="D24" s="199"/>
      <c r="E24" s="1616"/>
      <c r="F24" s="1617"/>
      <c r="G24" s="991"/>
      <c r="H24" s="988"/>
      <c r="I24" s="988"/>
      <c r="J24" s="989"/>
      <c r="K24" s="1063"/>
      <c r="L24" s="1064"/>
      <c r="M24" s="1064"/>
      <c r="N24" s="1066"/>
      <c r="O24" s="1063"/>
      <c r="P24" s="1064"/>
      <c r="Q24" s="1064"/>
      <c r="R24" s="1064"/>
      <c r="S24" s="1064"/>
      <c r="T24" s="1064"/>
      <c r="U24" s="1064"/>
      <c r="V24" s="1064"/>
      <c r="W24" s="1064"/>
      <c r="X24" s="1064"/>
      <c r="Y24" s="1064"/>
      <c r="Z24" s="1064"/>
      <c r="AA24" s="1064"/>
      <c r="AB24" s="1066"/>
      <c r="AC24" s="1063"/>
      <c r="AD24" s="1064"/>
      <c r="AE24" s="1066"/>
      <c r="AF24" s="1063"/>
      <c r="AG24" s="1064"/>
      <c r="AH24" s="1066"/>
      <c r="AI24" s="1063"/>
      <c r="AJ24" s="1064"/>
      <c r="AK24" s="1066"/>
      <c r="AL24" s="997"/>
      <c r="AM24" s="994"/>
      <c r="AN24" s="994"/>
      <c r="AO24" s="994"/>
      <c r="AP24" s="994"/>
      <c r="AQ24" s="994"/>
      <c r="AR24" s="994"/>
      <c r="AS24" s="1627"/>
      <c r="AT24" s="199"/>
    </row>
    <row r="25" spans="1:47" ht="19.5" customHeight="1">
      <c r="A25" s="1017"/>
      <c r="B25" s="1019" t="s">
        <v>2601</v>
      </c>
      <c r="D25" s="199"/>
      <c r="E25" s="1616"/>
      <c r="F25" s="1617"/>
      <c r="G25" s="1628" t="s">
        <v>2632</v>
      </c>
      <c r="H25" s="996"/>
      <c r="I25" s="988"/>
      <c r="J25" s="989"/>
      <c r="K25" s="1061" t="str">
        <f>IF(A25="","",A25)</f>
        <v/>
      </c>
      <c r="L25" s="1062"/>
      <c r="M25" s="1062"/>
      <c r="N25" s="1065"/>
      <c r="O25" s="1061" t="str">
        <f>IF(A25="","",VLOOKUP(A25,生徒情報入力!$A$9:$AD$158,5))</f>
        <v/>
      </c>
      <c r="P25" s="1062"/>
      <c r="Q25" s="1062"/>
      <c r="R25" s="1062"/>
      <c r="S25" s="1062"/>
      <c r="T25" s="1062"/>
      <c r="U25" s="1062"/>
      <c r="V25" s="1062"/>
      <c r="W25" s="1062"/>
      <c r="X25" s="1062"/>
      <c r="Y25" s="1062"/>
      <c r="Z25" s="1062"/>
      <c r="AA25" s="1062"/>
      <c r="AB25" s="1065"/>
      <c r="AC25" s="1061" t="str">
        <f>IF(A25="","",VLOOKUP(A25,生徒情報入力!$A$9:$AD$158,6))</f>
        <v/>
      </c>
      <c r="AD25" s="1062"/>
      <c r="AE25" s="1065"/>
      <c r="AF25" s="1061" t="str">
        <f>IF(A25="","",VLOOKUP(A25,生徒情報入力!$A$9:$AD$158,11))</f>
        <v/>
      </c>
      <c r="AG25" s="1062"/>
      <c r="AH25" s="1065"/>
      <c r="AI25" s="1061" t="str">
        <f>IF(A25="","",VLOOKUP(A25,生徒情報入力!$A$9:$AD$158,12))</f>
        <v/>
      </c>
      <c r="AJ25" s="1062"/>
      <c r="AK25" s="1065"/>
      <c r="AL25" s="997" t="str">
        <f>IF(A25="","",B25)</f>
        <v/>
      </c>
      <c r="AM25" s="994"/>
      <c r="AN25" s="994"/>
      <c r="AO25" s="994"/>
      <c r="AP25" s="994"/>
      <c r="AQ25" s="994"/>
      <c r="AR25" s="994"/>
      <c r="AS25" s="1627"/>
      <c r="AT25" s="199"/>
    </row>
    <row r="26" spans="1:47" ht="19.5" customHeight="1" thickBot="1">
      <c r="A26" s="1018"/>
      <c r="B26" s="1020"/>
      <c r="D26" s="199"/>
      <c r="E26" s="1618"/>
      <c r="F26" s="1619"/>
      <c r="G26" s="1629"/>
      <c r="H26" s="1630"/>
      <c r="I26" s="1630"/>
      <c r="J26" s="1631"/>
      <c r="K26" s="1620"/>
      <c r="L26" s="1492"/>
      <c r="M26" s="1492"/>
      <c r="N26" s="1621"/>
      <c r="O26" s="1620"/>
      <c r="P26" s="1492"/>
      <c r="Q26" s="1492"/>
      <c r="R26" s="1492"/>
      <c r="S26" s="1492"/>
      <c r="T26" s="1492"/>
      <c r="U26" s="1492"/>
      <c r="V26" s="1492"/>
      <c r="W26" s="1492"/>
      <c r="X26" s="1492"/>
      <c r="Y26" s="1492"/>
      <c r="Z26" s="1492"/>
      <c r="AA26" s="1492"/>
      <c r="AB26" s="1621"/>
      <c r="AC26" s="1620"/>
      <c r="AD26" s="1492"/>
      <c r="AE26" s="1621"/>
      <c r="AF26" s="1620"/>
      <c r="AG26" s="1492"/>
      <c r="AH26" s="1621"/>
      <c r="AI26" s="1620"/>
      <c r="AJ26" s="1492"/>
      <c r="AK26" s="1621"/>
      <c r="AL26" s="1632"/>
      <c r="AM26" s="1163"/>
      <c r="AN26" s="1163"/>
      <c r="AO26" s="1163"/>
      <c r="AP26" s="1163"/>
      <c r="AQ26" s="1163"/>
      <c r="AR26" s="1163"/>
      <c r="AS26" s="1633"/>
      <c r="AT26" s="199"/>
    </row>
    <row r="27" spans="1:47" ht="17.25" customHeight="1">
      <c r="A27" s="287" t="s">
        <v>2803</v>
      </c>
      <c r="B27" s="288" t="s">
        <v>2805</v>
      </c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</row>
    <row r="28" spans="1:47" ht="17.25" customHeight="1"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</row>
    <row r="29" spans="1:47" ht="17.25" customHeight="1">
      <c r="D29" s="199"/>
      <c r="E29" s="289"/>
      <c r="F29" s="289"/>
      <c r="G29" s="289"/>
      <c r="H29" s="289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289"/>
      <c r="AE29" s="289"/>
      <c r="AF29" s="289"/>
      <c r="AG29" s="289"/>
      <c r="AH29" s="289"/>
      <c r="AI29" s="289"/>
      <c r="AJ29" s="289"/>
      <c r="AK29" s="289"/>
      <c r="AL29" s="289"/>
      <c r="AM29" s="289"/>
      <c r="AN29" s="289"/>
      <c r="AO29" s="289"/>
      <c r="AP29" s="289"/>
      <c r="AQ29" s="289"/>
      <c r="AR29" s="289"/>
      <c r="AS29" s="289"/>
      <c r="AT29" s="199"/>
    </row>
    <row r="30" spans="1:47" ht="17.25" customHeight="1">
      <c r="D30" s="199"/>
      <c r="E30" s="199"/>
      <c r="F30" s="199"/>
      <c r="G30" s="199"/>
      <c r="H30" s="199"/>
      <c r="I30" s="199"/>
      <c r="J30" s="199"/>
      <c r="K30" s="199"/>
      <c r="L30" s="199"/>
      <c r="M30" s="237" t="s">
        <v>2633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</row>
    <row r="31" spans="1:47" ht="17.25" customHeight="1">
      <c r="D31" s="199"/>
      <c r="E31" s="199"/>
      <c r="F31" s="199"/>
      <c r="G31" s="199"/>
      <c r="H31" s="237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</row>
    <row r="32" spans="1:47" ht="25.5" customHeight="1">
      <c r="D32" s="199"/>
      <c r="E32" s="199"/>
      <c r="F32" s="199"/>
      <c r="G32" s="199"/>
      <c r="H32" s="199"/>
      <c r="I32" s="199"/>
      <c r="J32" s="295"/>
      <c r="K32" s="296" t="s">
        <v>2308</v>
      </c>
      <c r="L32" s="296"/>
      <c r="M32" s="296">
        <f>基本情報入力!$B$3</f>
        <v>0</v>
      </c>
      <c r="N32" s="296" t="s">
        <v>2307</v>
      </c>
      <c r="O32" s="296"/>
      <c r="P32" s="297"/>
      <c r="Q32" s="298" t="s">
        <v>1965</v>
      </c>
      <c r="R32" s="196"/>
      <c r="S32" s="196"/>
      <c r="T32" s="196"/>
      <c r="U32" s="196"/>
      <c r="V32" s="196"/>
      <c r="W32" s="196"/>
      <c r="X32" s="196"/>
      <c r="Y32" s="196"/>
      <c r="Z32" s="196"/>
      <c r="AA32" s="1201">
        <f>基本情報入力!$B$3</f>
        <v>0</v>
      </c>
      <c r="AB32" s="1201"/>
      <c r="AC32" s="1201"/>
      <c r="AD32" s="1201"/>
      <c r="AE32" s="196"/>
      <c r="AF32" s="196" t="s">
        <v>1909</v>
      </c>
      <c r="AG32" s="196"/>
      <c r="AH32" s="1201">
        <f>基本情報入力!$D$3</f>
        <v>0</v>
      </c>
      <c r="AI32" s="1201"/>
      <c r="AJ32" s="1201"/>
      <c r="AK32" s="1201"/>
      <c r="AL32" s="1201"/>
      <c r="AM32" s="196"/>
      <c r="AN32" s="196"/>
      <c r="AO32" s="197"/>
      <c r="AP32" s="258"/>
      <c r="AQ32" s="257"/>
      <c r="AR32" s="199"/>
      <c r="AS32" s="199"/>
      <c r="AT32" s="199"/>
    </row>
    <row r="33" spans="4:46" ht="25.5" customHeight="1">
      <c r="D33" s="199"/>
      <c r="E33" s="199"/>
      <c r="F33" s="199"/>
      <c r="G33" s="199"/>
      <c r="H33" s="199"/>
      <c r="I33" s="199"/>
      <c r="J33" s="1186" t="s">
        <v>1966</v>
      </c>
      <c r="K33" s="1187"/>
      <c r="L33" s="1187"/>
      <c r="M33" s="1187"/>
      <c r="N33" s="1187"/>
      <c r="O33" s="1187"/>
      <c r="P33" s="1188"/>
      <c r="Q33" s="295"/>
      <c r="R33" s="1187" t="str">
        <f>基本情報入力!$B$5</f>
        <v/>
      </c>
      <c r="S33" s="1187"/>
      <c r="T33" s="1187"/>
      <c r="U33" s="1187"/>
      <c r="V33" s="1187"/>
      <c r="W33" s="1187"/>
      <c r="X33" s="1187"/>
      <c r="Y33" s="1187"/>
      <c r="Z33" s="1187"/>
      <c r="AA33" s="1187"/>
      <c r="AB33" s="1187"/>
      <c r="AC33" s="1187"/>
      <c r="AD33" s="1187"/>
      <c r="AE33" s="1187"/>
      <c r="AF33" s="1187"/>
      <c r="AG33" s="1187"/>
      <c r="AH33" s="1187"/>
      <c r="AI33" s="1187"/>
      <c r="AJ33" s="1187"/>
      <c r="AK33" s="1187"/>
      <c r="AL33" s="1187"/>
      <c r="AM33" s="1187"/>
      <c r="AN33" s="1187"/>
      <c r="AO33" s="297"/>
      <c r="AP33" s="199"/>
      <c r="AQ33" s="199"/>
      <c r="AR33" s="199"/>
      <c r="AS33" s="199"/>
      <c r="AT33" s="199"/>
    </row>
    <row r="34" spans="4:46" ht="15.75" customHeight="1"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</row>
    <row r="35" spans="4:46" ht="21" customHeight="1">
      <c r="D35" s="199"/>
      <c r="E35" s="199"/>
      <c r="F35" s="922"/>
      <c r="G35" s="1100"/>
      <c r="H35" s="922" t="s">
        <v>1967</v>
      </c>
      <c r="I35" s="1189"/>
      <c r="J35" s="1189"/>
      <c r="K35" s="1189"/>
      <c r="L35" s="1189"/>
      <c r="M35" s="1189"/>
      <c r="N35" s="1189"/>
      <c r="O35" s="1189"/>
      <c r="P35" s="1189"/>
      <c r="Q35" s="1100"/>
      <c r="R35" s="922" t="s">
        <v>1968</v>
      </c>
      <c r="S35" s="1189"/>
      <c r="T35" s="1100"/>
      <c r="U35" s="922" t="s">
        <v>1969</v>
      </c>
      <c r="V35" s="1189"/>
      <c r="W35" s="1100"/>
      <c r="X35" s="922" t="s">
        <v>22</v>
      </c>
      <c r="Y35" s="1189"/>
      <c r="Z35" s="1100"/>
      <c r="AA35" s="922" t="s">
        <v>2656</v>
      </c>
      <c r="AB35" s="1189"/>
      <c r="AC35" s="1189"/>
      <c r="AD35" s="1189"/>
      <c r="AE35" s="1189"/>
      <c r="AF35" s="1189"/>
      <c r="AG35" s="1189"/>
      <c r="AH35" s="1189"/>
      <c r="AI35" s="1189"/>
      <c r="AJ35" s="1189"/>
      <c r="AK35" s="1189"/>
      <c r="AL35" s="1189"/>
      <c r="AM35" s="1189"/>
      <c r="AN35" s="1189"/>
      <c r="AO35" s="1189"/>
      <c r="AP35" s="1189"/>
      <c r="AQ35" s="1189"/>
      <c r="AR35" s="1100"/>
      <c r="AS35" s="199"/>
      <c r="AT35" s="199"/>
    </row>
    <row r="36" spans="4:46" ht="21" customHeight="1">
      <c r="D36" s="199"/>
      <c r="E36" s="199"/>
      <c r="F36" s="909"/>
      <c r="G36" s="1182"/>
      <c r="H36" s="909"/>
      <c r="I36" s="1067"/>
      <c r="J36" s="1067"/>
      <c r="K36" s="1067"/>
      <c r="L36" s="1067"/>
      <c r="M36" s="1067"/>
      <c r="N36" s="1067"/>
      <c r="O36" s="1067"/>
      <c r="P36" s="1067"/>
      <c r="Q36" s="1182"/>
      <c r="R36" s="909"/>
      <c r="S36" s="1067"/>
      <c r="T36" s="1182"/>
      <c r="U36" s="909"/>
      <c r="V36" s="1067"/>
      <c r="W36" s="1182"/>
      <c r="X36" s="909"/>
      <c r="Y36" s="1067"/>
      <c r="Z36" s="1182"/>
      <c r="AA36" s="909" t="s">
        <v>2657</v>
      </c>
      <c r="AB36" s="1067"/>
      <c r="AC36" s="1067"/>
      <c r="AD36" s="1067"/>
      <c r="AE36" s="1067"/>
      <c r="AF36" s="1067"/>
      <c r="AG36" s="1067"/>
      <c r="AH36" s="1067"/>
      <c r="AI36" s="1067"/>
      <c r="AJ36" s="1067"/>
      <c r="AK36" s="1067"/>
      <c r="AL36" s="1067"/>
      <c r="AM36" s="1067"/>
      <c r="AN36" s="1067"/>
      <c r="AO36" s="1067"/>
      <c r="AP36" s="1067"/>
      <c r="AQ36" s="1067"/>
      <c r="AR36" s="1182"/>
      <c r="AS36" s="199"/>
      <c r="AT36" s="199"/>
    </row>
    <row r="37" spans="4:46" ht="33" customHeight="1">
      <c r="D37" s="199"/>
      <c r="E37" s="199"/>
      <c r="F37" s="987">
        <v>1</v>
      </c>
      <c r="G37" s="997"/>
      <c r="H37" s="303"/>
      <c r="I37" s="1387" t="str">
        <f>IF(基本情報入力!$C21="","",基本情報入力!$C21)</f>
        <v/>
      </c>
      <c r="J37" s="1387"/>
      <c r="K37" s="1387"/>
      <c r="L37" s="1387"/>
      <c r="M37" s="1387"/>
      <c r="N37" s="1387"/>
      <c r="O37" s="1387"/>
      <c r="P37" s="1387"/>
      <c r="Q37" s="404"/>
      <c r="R37" s="1386" t="str">
        <f>IF(基本情報入力!$G21="","",基本情報入力!$G21)</f>
        <v/>
      </c>
      <c r="S37" s="1387"/>
      <c r="T37" s="1408"/>
      <c r="U37" s="1386" t="str">
        <f>IF(基本情報入力!$H21="","",基本情報入力!$H21)</f>
        <v/>
      </c>
      <c r="V37" s="1387"/>
      <c r="W37" s="1408"/>
      <c r="X37" s="1386" t="str">
        <f>IF(基本情報入力!$I21="","",基本情報入力!$I21)</f>
        <v/>
      </c>
      <c r="Y37" s="1387"/>
      <c r="Z37" s="1408"/>
      <c r="AA37" s="1405"/>
      <c r="AB37" s="1406"/>
      <c r="AC37" s="1406"/>
      <c r="AD37" s="1406"/>
      <c r="AE37" s="1406"/>
      <c r="AF37" s="1406"/>
      <c r="AG37" s="1406"/>
      <c r="AH37" s="1406"/>
      <c r="AI37" s="1406"/>
      <c r="AJ37" s="1406"/>
      <c r="AK37" s="1406"/>
      <c r="AL37" s="1406"/>
      <c r="AM37" s="1406"/>
      <c r="AN37" s="1406"/>
      <c r="AO37" s="1406"/>
      <c r="AP37" s="1406"/>
      <c r="AQ37" s="1406"/>
      <c r="AR37" s="1407"/>
      <c r="AS37" s="199"/>
      <c r="AT37" s="199"/>
    </row>
    <row r="38" spans="4:46" ht="33" customHeight="1">
      <c r="D38" s="199"/>
      <c r="E38" s="199"/>
      <c r="F38" s="987">
        <v>2</v>
      </c>
      <c r="G38" s="997"/>
      <c r="H38" s="303"/>
      <c r="I38" s="1387" t="str">
        <f>IF(基本情報入力!$C22="","",基本情報入力!$C22)</f>
        <v/>
      </c>
      <c r="J38" s="1387"/>
      <c r="K38" s="1387"/>
      <c r="L38" s="1387"/>
      <c r="M38" s="1387"/>
      <c r="N38" s="1387"/>
      <c r="O38" s="1387"/>
      <c r="P38" s="1387"/>
      <c r="Q38" s="404"/>
      <c r="R38" s="1386" t="str">
        <f>IF(基本情報入力!$G22="","",基本情報入力!$G22)</f>
        <v/>
      </c>
      <c r="S38" s="1387"/>
      <c r="T38" s="1408"/>
      <c r="U38" s="1386" t="str">
        <f>IF(基本情報入力!$H22="","",基本情報入力!$H22)</f>
        <v/>
      </c>
      <c r="V38" s="1387"/>
      <c r="W38" s="1408"/>
      <c r="X38" s="1386" t="str">
        <f>IF(基本情報入力!$I22="","",基本情報入力!$I22)</f>
        <v/>
      </c>
      <c r="Y38" s="1387"/>
      <c r="Z38" s="1408"/>
      <c r="AA38" s="1405"/>
      <c r="AB38" s="1406"/>
      <c r="AC38" s="1406"/>
      <c r="AD38" s="1406"/>
      <c r="AE38" s="1406"/>
      <c r="AF38" s="1406"/>
      <c r="AG38" s="1406"/>
      <c r="AH38" s="1406"/>
      <c r="AI38" s="1406"/>
      <c r="AJ38" s="1406"/>
      <c r="AK38" s="1406"/>
      <c r="AL38" s="1406"/>
      <c r="AM38" s="1406"/>
      <c r="AN38" s="1406"/>
      <c r="AO38" s="1406"/>
      <c r="AP38" s="1406"/>
      <c r="AQ38" s="1406"/>
      <c r="AR38" s="1407"/>
      <c r="AS38" s="199"/>
      <c r="AT38" s="199"/>
    </row>
    <row r="39" spans="4:46" ht="33" customHeight="1">
      <c r="D39" s="199"/>
      <c r="E39" s="199"/>
      <c r="F39" s="987">
        <v>3</v>
      </c>
      <c r="G39" s="997"/>
      <c r="H39" s="303"/>
      <c r="I39" s="1387" t="str">
        <f>IF(基本情報入力!$C23="","",基本情報入力!$C23)</f>
        <v/>
      </c>
      <c r="J39" s="1387"/>
      <c r="K39" s="1387"/>
      <c r="L39" s="1387"/>
      <c r="M39" s="1387"/>
      <c r="N39" s="1387"/>
      <c r="O39" s="1387"/>
      <c r="P39" s="1387"/>
      <c r="Q39" s="404"/>
      <c r="R39" s="1386" t="str">
        <f>IF(基本情報入力!$G23="","",基本情報入力!$G23)</f>
        <v/>
      </c>
      <c r="S39" s="1387"/>
      <c r="T39" s="1408"/>
      <c r="U39" s="1386" t="str">
        <f>IF(基本情報入力!$H23="","",基本情報入力!$H23)</f>
        <v/>
      </c>
      <c r="V39" s="1387"/>
      <c r="W39" s="1408"/>
      <c r="X39" s="1386" t="str">
        <f>IF(基本情報入力!$I23="","",基本情報入力!$I23)</f>
        <v/>
      </c>
      <c r="Y39" s="1387"/>
      <c r="Z39" s="1408"/>
      <c r="AA39" s="1405"/>
      <c r="AB39" s="1406"/>
      <c r="AC39" s="1406"/>
      <c r="AD39" s="1406"/>
      <c r="AE39" s="1406"/>
      <c r="AF39" s="1406"/>
      <c r="AG39" s="1406"/>
      <c r="AH39" s="1406"/>
      <c r="AI39" s="1406"/>
      <c r="AJ39" s="1406"/>
      <c r="AK39" s="1406"/>
      <c r="AL39" s="1406"/>
      <c r="AM39" s="1406"/>
      <c r="AN39" s="1406"/>
      <c r="AO39" s="1406"/>
      <c r="AP39" s="1406"/>
      <c r="AQ39" s="1406"/>
      <c r="AR39" s="1407"/>
      <c r="AS39" s="199"/>
      <c r="AT39" s="199"/>
    </row>
    <row r="40" spans="4:46" ht="33" customHeight="1">
      <c r="D40" s="199"/>
      <c r="E40" s="199"/>
      <c r="F40" s="987">
        <v>4</v>
      </c>
      <c r="G40" s="997"/>
      <c r="H40" s="303"/>
      <c r="I40" s="1387" t="str">
        <f>IF(基本情報入力!$C24="","",基本情報入力!$C24)</f>
        <v/>
      </c>
      <c r="J40" s="1387"/>
      <c r="K40" s="1387"/>
      <c r="L40" s="1387"/>
      <c r="M40" s="1387"/>
      <c r="N40" s="1387"/>
      <c r="O40" s="1387"/>
      <c r="P40" s="1387"/>
      <c r="Q40" s="404"/>
      <c r="R40" s="1386" t="str">
        <f>IF(基本情報入力!$G24="","",基本情報入力!$G24)</f>
        <v/>
      </c>
      <c r="S40" s="1387"/>
      <c r="T40" s="1408"/>
      <c r="U40" s="1386" t="str">
        <f>IF(基本情報入力!$H24="","",基本情報入力!$H24)</f>
        <v/>
      </c>
      <c r="V40" s="1387"/>
      <c r="W40" s="1408"/>
      <c r="X40" s="1386" t="str">
        <f>IF(基本情報入力!$I24="","",基本情報入力!$I24)</f>
        <v/>
      </c>
      <c r="Y40" s="1387"/>
      <c r="Z40" s="1408"/>
      <c r="AA40" s="1405"/>
      <c r="AB40" s="1406"/>
      <c r="AC40" s="1406"/>
      <c r="AD40" s="1406"/>
      <c r="AE40" s="1406"/>
      <c r="AF40" s="1406"/>
      <c r="AG40" s="1406"/>
      <c r="AH40" s="1406"/>
      <c r="AI40" s="1406"/>
      <c r="AJ40" s="1406"/>
      <c r="AK40" s="1406"/>
      <c r="AL40" s="1406"/>
      <c r="AM40" s="1406"/>
      <c r="AN40" s="1406"/>
      <c r="AO40" s="1406"/>
      <c r="AP40" s="1406"/>
      <c r="AQ40" s="1406"/>
      <c r="AR40" s="1407"/>
      <c r="AS40" s="199"/>
      <c r="AT40" s="199"/>
    </row>
    <row r="41" spans="4:46" ht="33" customHeight="1">
      <c r="D41" s="199"/>
      <c r="E41" s="199"/>
      <c r="F41" s="987">
        <v>5</v>
      </c>
      <c r="G41" s="997"/>
      <c r="H41" s="303"/>
      <c r="I41" s="1387" t="str">
        <f>IF(基本情報入力!$C25="","",基本情報入力!$C25)</f>
        <v/>
      </c>
      <c r="J41" s="1387"/>
      <c r="K41" s="1387"/>
      <c r="L41" s="1387"/>
      <c r="M41" s="1387"/>
      <c r="N41" s="1387"/>
      <c r="O41" s="1387"/>
      <c r="P41" s="1387"/>
      <c r="Q41" s="404"/>
      <c r="R41" s="1386" t="str">
        <f>IF(基本情報入力!$G25="","",基本情報入力!$G25)</f>
        <v/>
      </c>
      <c r="S41" s="1387"/>
      <c r="T41" s="1408"/>
      <c r="U41" s="1386" t="str">
        <f>IF(基本情報入力!$H25="","",基本情報入力!$H25)</f>
        <v/>
      </c>
      <c r="V41" s="1387"/>
      <c r="W41" s="1408"/>
      <c r="X41" s="1386" t="str">
        <f>IF(基本情報入力!$I25="","",基本情報入力!$I25)</f>
        <v/>
      </c>
      <c r="Y41" s="1387"/>
      <c r="Z41" s="1408"/>
      <c r="AA41" s="1405"/>
      <c r="AB41" s="1406"/>
      <c r="AC41" s="1406"/>
      <c r="AD41" s="1406"/>
      <c r="AE41" s="1406"/>
      <c r="AF41" s="1406"/>
      <c r="AG41" s="1406"/>
      <c r="AH41" s="1406"/>
      <c r="AI41" s="1406"/>
      <c r="AJ41" s="1406"/>
      <c r="AK41" s="1406"/>
      <c r="AL41" s="1406"/>
      <c r="AM41" s="1406"/>
      <c r="AN41" s="1406"/>
      <c r="AO41" s="1406"/>
      <c r="AP41" s="1406"/>
      <c r="AQ41" s="1406"/>
      <c r="AR41" s="1407"/>
      <c r="AS41" s="199"/>
      <c r="AT41" s="199"/>
    </row>
    <row r="42" spans="4:46">
      <c r="D42" s="199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288" t="s">
        <v>2805</v>
      </c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</row>
  </sheetData>
  <sheetProtection password="F282" sheet="1" objects="1" scenarios="1"/>
  <mergeCells count="117">
    <mergeCell ref="I38:P38"/>
    <mergeCell ref="R38:T38"/>
    <mergeCell ref="AI14:AK15"/>
    <mergeCell ref="AL14:AS14"/>
    <mergeCell ref="AL15:AS15"/>
    <mergeCell ref="G16:J17"/>
    <mergeCell ref="AL16:AS17"/>
    <mergeCell ref="G18:J19"/>
    <mergeCell ref="AL18:AS19"/>
    <mergeCell ref="AF18:AH19"/>
    <mergeCell ref="AI18:AK19"/>
    <mergeCell ref="AI16:AK17"/>
    <mergeCell ref="G14:J15"/>
    <mergeCell ref="K14:N15"/>
    <mergeCell ref="O14:AB15"/>
    <mergeCell ref="AC14:AE15"/>
    <mergeCell ref="AF14:AH15"/>
    <mergeCell ref="K16:N17"/>
    <mergeCell ref="O16:AB17"/>
    <mergeCell ref="AC16:AE17"/>
    <mergeCell ref="AF16:AH17"/>
    <mergeCell ref="J33:P33"/>
    <mergeCell ref="H35:Q36"/>
    <mergeCell ref="R35:T36"/>
    <mergeCell ref="R37:T37"/>
    <mergeCell ref="U37:W37"/>
    <mergeCell ref="X37:Z37"/>
    <mergeCell ref="BH3:BI3"/>
    <mergeCell ref="AA35:AR35"/>
    <mergeCell ref="I37:P37"/>
    <mergeCell ref="AO4:AP4"/>
    <mergeCell ref="J9:P9"/>
    <mergeCell ref="AJ9:AM10"/>
    <mergeCell ref="J10:P10"/>
    <mergeCell ref="Q10:AI10"/>
    <mergeCell ref="AK4:AL4"/>
    <mergeCell ref="H4:H5"/>
    <mergeCell ref="AE4:AG4"/>
    <mergeCell ref="AH4:AI4"/>
    <mergeCell ref="J12:P12"/>
    <mergeCell ref="J11:P11"/>
    <mergeCell ref="Q11:X11"/>
    <mergeCell ref="Q12:X12"/>
    <mergeCell ref="Y12:AK12"/>
    <mergeCell ref="Y11:AK11"/>
    <mergeCell ref="BK3:BL3"/>
    <mergeCell ref="BO3:BP3"/>
    <mergeCell ref="E4:G5"/>
    <mergeCell ref="Q9:AI9"/>
    <mergeCell ref="I4:L5"/>
    <mergeCell ref="F37:G37"/>
    <mergeCell ref="AA37:AR37"/>
    <mergeCell ref="F38:G38"/>
    <mergeCell ref="AA38:AR38"/>
    <mergeCell ref="AI21:AK22"/>
    <mergeCell ref="AL21:AS21"/>
    <mergeCell ref="AL22:AS22"/>
    <mergeCell ref="G23:J24"/>
    <mergeCell ref="AL23:AS24"/>
    <mergeCell ref="G25:J26"/>
    <mergeCell ref="AL25:AS26"/>
    <mergeCell ref="O23:AB24"/>
    <mergeCell ref="AC23:AE24"/>
    <mergeCell ref="AF23:AH24"/>
    <mergeCell ref="E21:F26"/>
    <mergeCell ref="G21:J22"/>
    <mergeCell ref="K21:N22"/>
    <mergeCell ref="O21:AB22"/>
    <mergeCell ref="F35:G36"/>
    <mergeCell ref="R39:T39"/>
    <mergeCell ref="A16:A17"/>
    <mergeCell ref="B16:B17"/>
    <mergeCell ref="A18:A19"/>
    <mergeCell ref="B18:B19"/>
    <mergeCell ref="A25:A26"/>
    <mergeCell ref="E14:F19"/>
    <mergeCell ref="B25:B26"/>
    <mergeCell ref="AI23:AK24"/>
    <mergeCell ref="K25:N26"/>
    <mergeCell ref="O25:AB26"/>
    <mergeCell ref="AC25:AE26"/>
    <mergeCell ref="AF25:AH26"/>
    <mergeCell ref="AI25:AK26"/>
    <mergeCell ref="AC21:AE22"/>
    <mergeCell ref="AF21:AH22"/>
    <mergeCell ref="K18:N19"/>
    <mergeCell ref="O18:AB19"/>
    <mergeCell ref="AC18:AE19"/>
    <mergeCell ref="K23:N24"/>
    <mergeCell ref="A23:A24"/>
    <mergeCell ref="B23:B24"/>
    <mergeCell ref="U35:W36"/>
    <mergeCell ref="X35:Z36"/>
    <mergeCell ref="CA12:CM12"/>
    <mergeCell ref="AA41:AR41"/>
    <mergeCell ref="F41:G41"/>
    <mergeCell ref="I41:P41"/>
    <mergeCell ref="R41:T41"/>
    <mergeCell ref="U41:W41"/>
    <mergeCell ref="X41:Z41"/>
    <mergeCell ref="AA40:AR40"/>
    <mergeCell ref="AA32:AD32"/>
    <mergeCell ref="AH32:AL32"/>
    <mergeCell ref="R33:AN33"/>
    <mergeCell ref="U39:W39"/>
    <mergeCell ref="X39:Z39"/>
    <mergeCell ref="F40:G40"/>
    <mergeCell ref="I40:P40"/>
    <mergeCell ref="R40:T40"/>
    <mergeCell ref="U40:W40"/>
    <mergeCell ref="X40:Z40"/>
    <mergeCell ref="AA36:AR36"/>
    <mergeCell ref="F39:G39"/>
    <mergeCell ref="AA39:AR39"/>
    <mergeCell ref="U38:W38"/>
    <mergeCell ref="X38:Z38"/>
    <mergeCell ref="I39:P39"/>
  </mergeCells>
  <phoneticPr fontId="2"/>
  <dataValidations count="4">
    <dataValidation type="list" allowBlank="1" showInputMessage="1" showErrorMessage="1" sqref="B16:B19 B23:B26">
      <formula1>$B$6:$B$8</formula1>
    </dataValidation>
    <dataValidation type="list" allowBlank="1" showInputMessage="1" showErrorMessage="1" sqref="AA37:AR41">
      <formula1>$A$6:$A$8</formula1>
    </dataValidation>
    <dataValidation imeMode="off" allowBlank="1" showInputMessage="1" showErrorMessage="1" sqref="A16:A19"/>
    <dataValidation imeMode="off" allowBlank="1" showInputMessage="1" showErrorMessage="1" sqref="A23:A26"/>
  </dataValidations>
  <pageMargins left="0.75" right="0.75" top="1" bottom="1" header="0.51200000000000001" footer="0.51200000000000001"/>
  <pageSetup paperSize="9" scale="90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rgb="FFCC66FF"/>
  </sheetPr>
  <dimension ref="A1:BT89"/>
  <sheetViews>
    <sheetView zoomScaleNormal="100" workbookViewId="0">
      <selection activeCell="AF2" sqref="AF2"/>
    </sheetView>
  </sheetViews>
  <sheetFormatPr defaultRowHeight="13.5"/>
  <cols>
    <col min="1" max="12" width="2.125" style="351" customWidth="1"/>
    <col min="13" max="18" width="2" style="351" customWidth="1"/>
    <col min="19" max="56" width="2.125" style="351" customWidth="1"/>
    <col min="57" max="57" width="3.5" style="351" customWidth="1"/>
    <col min="58" max="66" width="2.125" style="351" customWidth="1"/>
    <col min="67" max="69" width="2.5" style="351" customWidth="1"/>
    <col min="70" max="90" width="2.125" style="351" customWidth="1"/>
    <col min="91" max="214" width="9" style="351"/>
    <col min="215" max="226" width="2.125" style="351" customWidth="1"/>
    <col min="227" max="232" width="2" style="351" customWidth="1"/>
    <col min="233" max="270" width="2.125" style="351" customWidth="1"/>
    <col min="271" max="271" width="3.5" style="351" customWidth="1"/>
    <col min="272" max="346" width="2.125" style="351" customWidth="1"/>
    <col min="347" max="470" width="9" style="351"/>
    <col min="471" max="482" width="2.125" style="351" customWidth="1"/>
    <col min="483" max="488" width="2" style="351" customWidth="1"/>
    <col min="489" max="526" width="2.125" style="351" customWidth="1"/>
    <col min="527" max="527" width="3.5" style="351" customWidth="1"/>
    <col min="528" max="602" width="2.125" style="351" customWidth="1"/>
    <col min="603" max="726" width="9" style="351"/>
    <col min="727" max="738" width="2.125" style="351" customWidth="1"/>
    <col min="739" max="744" width="2" style="351" customWidth="1"/>
    <col min="745" max="782" width="2.125" style="351" customWidth="1"/>
    <col min="783" max="783" width="3.5" style="351" customWidth="1"/>
    <col min="784" max="858" width="2.125" style="351" customWidth="1"/>
    <col min="859" max="982" width="9" style="351"/>
    <col min="983" max="994" width="2.125" style="351" customWidth="1"/>
    <col min="995" max="1000" width="2" style="351" customWidth="1"/>
    <col min="1001" max="1038" width="2.125" style="351" customWidth="1"/>
    <col min="1039" max="1039" width="3.5" style="351" customWidth="1"/>
    <col min="1040" max="1114" width="2.125" style="351" customWidth="1"/>
    <col min="1115" max="1238" width="9" style="351"/>
    <col min="1239" max="1250" width="2.125" style="351" customWidth="1"/>
    <col min="1251" max="1256" width="2" style="351" customWidth="1"/>
    <col min="1257" max="1294" width="2.125" style="351" customWidth="1"/>
    <col min="1295" max="1295" width="3.5" style="351" customWidth="1"/>
    <col min="1296" max="1370" width="2.125" style="351" customWidth="1"/>
    <col min="1371" max="1494" width="9" style="351"/>
    <col min="1495" max="1506" width="2.125" style="351" customWidth="1"/>
    <col min="1507" max="1512" width="2" style="351" customWidth="1"/>
    <col min="1513" max="1550" width="2.125" style="351" customWidth="1"/>
    <col min="1551" max="1551" width="3.5" style="351" customWidth="1"/>
    <col min="1552" max="1626" width="2.125" style="351" customWidth="1"/>
    <col min="1627" max="1750" width="9" style="351"/>
    <col min="1751" max="1762" width="2.125" style="351" customWidth="1"/>
    <col min="1763" max="1768" width="2" style="351" customWidth="1"/>
    <col min="1769" max="1806" width="2.125" style="351" customWidth="1"/>
    <col min="1807" max="1807" width="3.5" style="351" customWidth="1"/>
    <col min="1808" max="1882" width="2.125" style="351" customWidth="1"/>
    <col min="1883" max="2006" width="9" style="351"/>
    <col min="2007" max="2018" width="2.125" style="351" customWidth="1"/>
    <col min="2019" max="2024" width="2" style="351" customWidth="1"/>
    <col min="2025" max="2062" width="2.125" style="351" customWidth="1"/>
    <col min="2063" max="2063" width="3.5" style="351" customWidth="1"/>
    <col min="2064" max="2138" width="2.125" style="351" customWidth="1"/>
    <col min="2139" max="2262" width="9" style="351"/>
    <col min="2263" max="2274" width="2.125" style="351" customWidth="1"/>
    <col min="2275" max="2280" width="2" style="351" customWidth="1"/>
    <col min="2281" max="2318" width="2.125" style="351" customWidth="1"/>
    <col min="2319" max="2319" width="3.5" style="351" customWidth="1"/>
    <col min="2320" max="2394" width="2.125" style="351" customWidth="1"/>
    <col min="2395" max="2518" width="9" style="351"/>
    <col min="2519" max="2530" width="2.125" style="351" customWidth="1"/>
    <col min="2531" max="2536" width="2" style="351" customWidth="1"/>
    <col min="2537" max="2574" width="2.125" style="351" customWidth="1"/>
    <col min="2575" max="2575" width="3.5" style="351" customWidth="1"/>
    <col min="2576" max="2650" width="2.125" style="351" customWidth="1"/>
    <col min="2651" max="2774" width="9" style="351"/>
    <col min="2775" max="2786" width="2.125" style="351" customWidth="1"/>
    <col min="2787" max="2792" width="2" style="351" customWidth="1"/>
    <col min="2793" max="2830" width="2.125" style="351" customWidth="1"/>
    <col min="2831" max="2831" width="3.5" style="351" customWidth="1"/>
    <col min="2832" max="2906" width="2.125" style="351" customWidth="1"/>
    <col min="2907" max="3030" width="9" style="351"/>
    <col min="3031" max="3042" width="2.125" style="351" customWidth="1"/>
    <col min="3043" max="3048" width="2" style="351" customWidth="1"/>
    <col min="3049" max="3086" width="2.125" style="351" customWidth="1"/>
    <col min="3087" max="3087" width="3.5" style="351" customWidth="1"/>
    <col min="3088" max="3162" width="2.125" style="351" customWidth="1"/>
    <col min="3163" max="3286" width="9" style="351"/>
    <col min="3287" max="3298" width="2.125" style="351" customWidth="1"/>
    <col min="3299" max="3304" width="2" style="351" customWidth="1"/>
    <col min="3305" max="3342" width="2.125" style="351" customWidth="1"/>
    <col min="3343" max="3343" width="3.5" style="351" customWidth="1"/>
    <col min="3344" max="3418" width="2.125" style="351" customWidth="1"/>
    <col min="3419" max="3542" width="9" style="351"/>
    <col min="3543" max="3554" width="2.125" style="351" customWidth="1"/>
    <col min="3555" max="3560" width="2" style="351" customWidth="1"/>
    <col min="3561" max="3598" width="2.125" style="351" customWidth="1"/>
    <col min="3599" max="3599" width="3.5" style="351" customWidth="1"/>
    <col min="3600" max="3674" width="2.125" style="351" customWidth="1"/>
    <col min="3675" max="3798" width="9" style="351"/>
    <col min="3799" max="3810" width="2.125" style="351" customWidth="1"/>
    <col min="3811" max="3816" width="2" style="351" customWidth="1"/>
    <col min="3817" max="3854" width="2.125" style="351" customWidth="1"/>
    <col min="3855" max="3855" width="3.5" style="351" customWidth="1"/>
    <col min="3856" max="3930" width="2.125" style="351" customWidth="1"/>
    <col min="3931" max="4054" width="9" style="351"/>
    <col min="4055" max="4066" width="2.125" style="351" customWidth="1"/>
    <col min="4067" max="4072" width="2" style="351" customWidth="1"/>
    <col min="4073" max="4110" width="2.125" style="351" customWidth="1"/>
    <col min="4111" max="4111" width="3.5" style="351" customWidth="1"/>
    <col min="4112" max="4186" width="2.125" style="351" customWidth="1"/>
    <col min="4187" max="4310" width="9" style="351"/>
    <col min="4311" max="4322" width="2.125" style="351" customWidth="1"/>
    <col min="4323" max="4328" width="2" style="351" customWidth="1"/>
    <col min="4329" max="4366" width="2.125" style="351" customWidth="1"/>
    <col min="4367" max="4367" width="3.5" style="351" customWidth="1"/>
    <col min="4368" max="4442" width="2.125" style="351" customWidth="1"/>
    <col min="4443" max="4566" width="9" style="351"/>
    <col min="4567" max="4578" width="2.125" style="351" customWidth="1"/>
    <col min="4579" max="4584" width="2" style="351" customWidth="1"/>
    <col min="4585" max="4622" width="2.125" style="351" customWidth="1"/>
    <col min="4623" max="4623" width="3.5" style="351" customWidth="1"/>
    <col min="4624" max="4698" width="2.125" style="351" customWidth="1"/>
    <col min="4699" max="4822" width="9" style="351"/>
    <col min="4823" max="4834" width="2.125" style="351" customWidth="1"/>
    <col min="4835" max="4840" width="2" style="351" customWidth="1"/>
    <col min="4841" max="4878" width="2.125" style="351" customWidth="1"/>
    <col min="4879" max="4879" width="3.5" style="351" customWidth="1"/>
    <col min="4880" max="4954" width="2.125" style="351" customWidth="1"/>
    <col min="4955" max="5078" width="9" style="351"/>
    <col min="5079" max="5090" width="2.125" style="351" customWidth="1"/>
    <col min="5091" max="5096" width="2" style="351" customWidth="1"/>
    <col min="5097" max="5134" width="2.125" style="351" customWidth="1"/>
    <col min="5135" max="5135" width="3.5" style="351" customWidth="1"/>
    <col min="5136" max="5210" width="2.125" style="351" customWidth="1"/>
    <col min="5211" max="5334" width="9" style="351"/>
    <col min="5335" max="5346" width="2.125" style="351" customWidth="1"/>
    <col min="5347" max="5352" width="2" style="351" customWidth="1"/>
    <col min="5353" max="5390" width="2.125" style="351" customWidth="1"/>
    <col min="5391" max="5391" width="3.5" style="351" customWidth="1"/>
    <col min="5392" max="5466" width="2.125" style="351" customWidth="1"/>
    <col min="5467" max="5590" width="9" style="351"/>
    <col min="5591" max="5602" width="2.125" style="351" customWidth="1"/>
    <col min="5603" max="5608" width="2" style="351" customWidth="1"/>
    <col min="5609" max="5646" width="2.125" style="351" customWidth="1"/>
    <col min="5647" max="5647" width="3.5" style="351" customWidth="1"/>
    <col min="5648" max="5722" width="2.125" style="351" customWidth="1"/>
    <col min="5723" max="5846" width="9" style="351"/>
    <col min="5847" max="5858" width="2.125" style="351" customWidth="1"/>
    <col min="5859" max="5864" width="2" style="351" customWidth="1"/>
    <col min="5865" max="5902" width="2.125" style="351" customWidth="1"/>
    <col min="5903" max="5903" width="3.5" style="351" customWidth="1"/>
    <col min="5904" max="5978" width="2.125" style="351" customWidth="1"/>
    <col min="5979" max="6102" width="9" style="351"/>
    <col min="6103" max="6114" width="2.125" style="351" customWidth="1"/>
    <col min="6115" max="6120" width="2" style="351" customWidth="1"/>
    <col min="6121" max="6158" width="2.125" style="351" customWidth="1"/>
    <col min="6159" max="6159" width="3.5" style="351" customWidth="1"/>
    <col min="6160" max="6234" width="2.125" style="351" customWidth="1"/>
    <col min="6235" max="6358" width="9" style="351"/>
    <col min="6359" max="6370" width="2.125" style="351" customWidth="1"/>
    <col min="6371" max="6376" width="2" style="351" customWidth="1"/>
    <col min="6377" max="6414" width="2.125" style="351" customWidth="1"/>
    <col min="6415" max="6415" width="3.5" style="351" customWidth="1"/>
    <col min="6416" max="6490" width="2.125" style="351" customWidth="1"/>
    <col min="6491" max="6614" width="9" style="351"/>
    <col min="6615" max="6626" width="2.125" style="351" customWidth="1"/>
    <col min="6627" max="6632" width="2" style="351" customWidth="1"/>
    <col min="6633" max="6670" width="2.125" style="351" customWidth="1"/>
    <col min="6671" max="6671" width="3.5" style="351" customWidth="1"/>
    <col min="6672" max="6746" width="2.125" style="351" customWidth="1"/>
    <col min="6747" max="6870" width="9" style="351"/>
    <col min="6871" max="6882" width="2.125" style="351" customWidth="1"/>
    <col min="6883" max="6888" width="2" style="351" customWidth="1"/>
    <col min="6889" max="6926" width="2.125" style="351" customWidth="1"/>
    <col min="6927" max="6927" width="3.5" style="351" customWidth="1"/>
    <col min="6928" max="7002" width="2.125" style="351" customWidth="1"/>
    <col min="7003" max="7126" width="9" style="351"/>
    <col min="7127" max="7138" width="2.125" style="351" customWidth="1"/>
    <col min="7139" max="7144" width="2" style="351" customWidth="1"/>
    <col min="7145" max="7182" width="2.125" style="351" customWidth="1"/>
    <col min="7183" max="7183" width="3.5" style="351" customWidth="1"/>
    <col min="7184" max="7258" width="2.125" style="351" customWidth="1"/>
    <col min="7259" max="7382" width="9" style="351"/>
    <col min="7383" max="7394" width="2.125" style="351" customWidth="1"/>
    <col min="7395" max="7400" width="2" style="351" customWidth="1"/>
    <col min="7401" max="7438" width="2.125" style="351" customWidth="1"/>
    <col min="7439" max="7439" width="3.5" style="351" customWidth="1"/>
    <col min="7440" max="7514" width="2.125" style="351" customWidth="1"/>
    <col min="7515" max="7638" width="9" style="351"/>
    <col min="7639" max="7650" width="2.125" style="351" customWidth="1"/>
    <col min="7651" max="7656" width="2" style="351" customWidth="1"/>
    <col min="7657" max="7694" width="2.125" style="351" customWidth="1"/>
    <col min="7695" max="7695" width="3.5" style="351" customWidth="1"/>
    <col min="7696" max="7770" width="2.125" style="351" customWidth="1"/>
    <col min="7771" max="7894" width="9" style="351"/>
    <col min="7895" max="7906" width="2.125" style="351" customWidth="1"/>
    <col min="7907" max="7912" width="2" style="351" customWidth="1"/>
    <col min="7913" max="7950" width="2.125" style="351" customWidth="1"/>
    <col min="7951" max="7951" width="3.5" style="351" customWidth="1"/>
    <col min="7952" max="8026" width="2.125" style="351" customWidth="1"/>
    <col min="8027" max="8150" width="9" style="351"/>
    <col min="8151" max="8162" width="2.125" style="351" customWidth="1"/>
    <col min="8163" max="8168" width="2" style="351" customWidth="1"/>
    <col min="8169" max="8206" width="2.125" style="351" customWidth="1"/>
    <col min="8207" max="8207" width="3.5" style="351" customWidth="1"/>
    <col min="8208" max="8282" width="2.125" style="351" customWidth="1"/>
    <col min="8283" max="8406" width="9" style="351"/>
    <col min="8407" max="8418" width="2.125" style="351" customWidth="1"/>
    <col min="8419" max="8424" width="2" style="351" customWidth="1"/>
    <col min="8425" max="8462" width="2.125" style="351" customWidth="1"/>
    <col min="8463" max="8463" width="3.5" style="351" customWidth="1"/>
    <col min="8464" max="8538" width="2.125" style="351" customWidth="1"/>
    <col min="8539" max="8662" width="9" style="351"/>
    <col min="8663" max="8674" width="2.125" style="351" customWidth="1"/>
    <col min="8675" max="8680" width="2" style="351" customWidth="1"/>
    <col min="8681" max="8718" width="2.125" style="351" customWidth="1"/>
    <col min="8719" max="8719" width="3.5" style="351" customWidth="1"/>
    <col min="8720" max="8794" width="2.125" style="351" customWidth="1"/>
    <col min="8795" max="8918" width="9" style="351"/>
    <col min="8919" max="8930" width="2.125" style="351" customWidth="1"/>
    <col min="8931" max="8936" width="2" style="351" customWidth="1"/>
    <col min="8937" max="8974" width="2.125" style="351" customWidth="1"/>
    <col min="8975" max="8975" width="3.5" style="351" customWidth="1"/>
    <col min="8976" max="9050" width="2.125" style="351" customWidth="1"/>
    <col min="9051" max="9174" width="9" style="351"/>
    <col min="9175" max="9186" width="2.125" style="351" customWidth="1"/>
    <col min="9187" max="9192" width="2" style="351" customWidth="1"/>
    <col min="9193" max="9230" width="2.125" style="351" customWidth="1"/>
    <col min="9231" max="9231" width="3.5" style="351" customWidth="1"/>
    <col min="9232" max="9306" width="2.125" style="351" customWidth="1"/>
    <col min="9307" max="9430" width="9" style="351"/>
    <col min="9431" max="9442" width="2.125" style="351" customWidth="1"/>
    <col min="9443" max="9448" width="2" style="351" customWidth="1"/>
    <col min="9449" max="9486" width="2.125" style="351" customWidth="1"/>
    <col min="9487" max="9487" width="3.5" style="351" customWidth="1"/>
    <col min="9488" max="9562" width="2.125" style="351" customWidth="1"/>
    <col min="9563" max="9686" width="9" style="351"/>
    <col min="9687" max="9698" width="2.125" style="351" customWidth="1"/>
    <col min="9699" max="9704" width="2" style="351" customWidth="1"/>
    <col min="9705" max="9742" width="2.125" style="351" customWidth="1"/>
    <col min="9743" max="9743" width="3.5" style="351" customWidth="1"/>
    <col min="9744" max="9818" width="2.125" style="351" customWidth="1"/>
    <col min="9819" max="9942" width="9" style="351"/>
    <col min="9943" max="9954" width="2.125" style="351" customWidth="1"/>
    <col min="9955" max="9960" width="2" style="351" customWidth="1"/>
    <col min="9961" max="9998" width="2.125" style="351" customWidth="1"/>
    <col min="9999" max="9999" width="3.5" style="351" customWidth="1"/>
    <col min="10000" max="10074" width="2.125" style="351" customWidth="1"/>
    <col min="10075" max="10198" width="9" style="351"/>
    <col min="10199" max="10210" width="2.125" style="351" customWidth="1"/>
    <col min="10211" max="10216" width="2" style="351" customWidth="1"/>
    <col min="10217" max="10254" width="2.125" style="351" customWidth="1"/>
    <col min="10255" max="10255" width="3.5" style="351" customWidth="1"/>
    <col min="10256" max="10330" width="2.125" style="351" customWidth="1"/>
    <col min="10331" max="10454" width="9" style="351"/>
    <col min="10455" max="10466" width="2.125" style="351" customWidth="1"/>
    <col min="10467" max="10472" width="2" style="351" customWidth="1"/>
    <col min="10473" max="10510" width="2.125" style="351" customWidth="1"/>
    <col min="10511" max="10511" width="3.5" style="351" customWidth="1"/>
    <col min="10512" max="10586" width="2.125" style="351" customWidth="1"/>
    <col min="10587" max="10710" width="9" style="351"/>
    <col min="10711" max="10722" width="2.125" style="351" customWidth="1"/>
    <col min="10723" max="10728" width="2" style="351" customWidth="1"/>
    <col min="10729" max="10766" width="2.125" style="351" customWidth="1"/>
    <col min="10767" max="10767" width="3.5" style="351" customWidth="1"/>
    <col min="10768" max="10842" width="2.125" style="351" customWidth="1"/>
    <col min="10843" max="10966" width="9" style="351"/>
    <col min="10967" max="10978" width="2.125" style="351" customWidth="1"/>
    <col min="10979" max="10984" width="2" style="351" customWidth="1"/>
    <col min="10985" max="11022" width="2.125" style="351" customWidth="1"/>
    <col min="11023" max="11023" width="3.5" style="351" customWidth="1"/>
    <col min="11024" max="11098" width="2.125" style="351" customWidth="1"/>
    <col min="11099" max="11222" width="9" style="351"/>
    <col min="11223" max="11234" width="2.125" style="351" customWidth="1"/>
    <col min="11235" max="11240" width="2" style="351" customWidth="1"/>
    <col min="11241" max="11278" width="2.125" style="351" customWidth="1"/>
    <col min="11279" max="11279" width="3.5" style="351" customWidth="1"/>
    <col min="11280" max="11354" width="2.125" style="351" customWidth="1"/>
    <col min="11355" max="11478" width="9" style="351"/>
    <col min="11479" max="11490" width="2.125" style="351" customWidth="1"/>
    <col min="11491" max="11496" width="2" style="351" customWidth="1"/>
    <col min="11497" max="11534" width="2.125" style="351" customWidth="1"/>
    <col min="11535" max="11535" width="3.5" style="351" customWidth="1"/>
    <col min="11536" max="11610" width="2.125" style="351" customWidth="1"/>
    <col min="11611" max="11734" width="9" style="351"/>
    <col min="11735" max="11746" width="2.125" style="351" customWidth="1"/>
    <col min="11747" max="11752" width="2" style="351" customWidth="1"/>
    <col min="11753" max="11790" width="2.125" style="351" customWidth="1"/>
    <col min="11791" max="11791" width="3.5" style="351" customWidth="1"/>
    <col min="11792" max="11866" width="2.125" style="351" customWidth="1"/>
    <col min="11867" max="11990" width="9" style="351"/>
    <col min="11991" max="12002" width="2.125" style="351" customWidth="1"/>
    <col min="12003" max="12008" width="2" style="351" customWidth="1"/>
    <col min="12009" max="12046" width="2.125" style="351" customWidth="1"/>
    <col min="12047" max="12047" width="3.5" style="351" customWidth="1"/>
    <col min="12048" max="12122" width="2.125" style="351" customWidth="1"/>
    <col min="12123" max="12246" width="9" style="351"/>
    <col min="12247" max="12258" width="2.125" style="351" customWidth="1"/>
    <col min="12259" max="12264" width="2" style="351" customWidth="1"/>
    <col min="12265" max="12302" width="2.125" style="351" customWidth="1"/>
    <col min="12303" max="12303" width="3.5" style="351" customWidth="1"/>
    <col min="12304" max="12378" width="2.125" style="351" customWidth="1"/>
    <col min="12379" max="12502" width="9" style="351"/>
    <col min="12503" max="12514" width="2.125" style="351" customWidth="1"/>
    <col min="12515" max="12520" width="2" style="351" customWidth="1"/>
    <col min="12521" max="12558" width="2.125" style="351" customWidth="1"/>
    <col min="12559" max="12559" width="3.5" style="351" customWidth="1"/>
    <col min="12560" max="12634" width="2.125" style="351" customWidth="1"/>
    <col min="12635" max="12758" width="9" style="351"/>
    <col min="12759" max="12770" width="2.125" style="351" customWidth="1"/>
    <col min="12771" max="12776" width="2" style="351" customWidth="1"/>
    <col min="12777" max="12814" width="2.125" style="351" customWidth="1"/>
    <col min="12815" max="12815" width="3.5" style="351" customWidth="1"/>
    <col min="12816" max="12890" width="2.125" style="351" customWidth="1"/>
    <col min="12891" max="13014" width="9" style="351"/>
    <col min="13015" max="13026" width="2.125" style="351" customWidth="1"/>
    <col min="13027" max="13032" width="2" style="351" customWidth="1"/>
    <col min="13033" max="13070" width="2.125" style="351" customWidth="1"/>
    <col min="13071" max="13071" width="3.5" style="351" customWidth="1"/>
    <col min="13072" max="13146" width="2.125" style="351" customWidth="1"/>
    <col min="13147" max="13270" width="9" style="351"/>
    <col min="13271" max="13282" width="2.125" style="351" customWidth="1"/>
    <col min="13283" max="13288" width="2" style="351" customWidth="1"/>
    <col min="13289" max="13326" width="2.125" style="351" customWidth="1"/>
    <col min="13327" max="13327" width="3.5" style="351" customWidth="1"/>
    <col min="13328" max="13402" width="2.125" style="351" customWidth="1"/>
    <col min="13403" max="13526" width="9" style="351"/>
    <col min="13527" max="13538" width="2.125" style="351" customWidth="1"/>
    <col min="13539" max="13544" width="2" style="351" customWidth="1"/>
    <col min="13545" max="13582" width="2.125" style="351" customWidth="1"/>
    <col min="13583" max="13583" width="3.5" style="351" customWidth="1"/>
    <col min="13584" max="13658" width="2.125" style="351" customWidth="1"/>
    <col min="13659" max="13782" width="9" style="351"/>
    <col min="13783" max="13794" width="2.125" style="351" customWidth="1"/>
    <col min="13795" max="13800" width="2" style="351" customWidth="1"/>
    <col min="13801" max="13838" width="2.125" style="351" customWidth="1"/>
    <col min="13839" max="13839" width="3.5" style="351" customWidth="1"/>
    <col min="13840" max="13914" width="2.125" style="351" customWidth="1"/>
    <col min="13915" max="14038" width="9" style="351"/>
    <col min="14039" max="14050" width="2.125" style="351" customWidth="1"/>
    <col min="14051" max="14056" width="2" style="351" customWidth="1"/>
    <col min="14057" max="14094" width="2.125" style="351" customWidth="1"/>
    <col min="14095" max="14095" width="3.5" style="351" customWidth="1"/>
    <col min="14096" max="14170" width="2.125" style="351" customWidth="1"/>
    <col min="14171" max="14294" width="9" style="351"/>
    <col min="14295" max="14306" width="2.125" style="351" customWidth="1"/>
    <col min="14307" max="14312" width="2" style="351" customWidth="1"/>
    <col min="14313" max="14350" width="2.125" style="351" customWidth="1"/>
    <col min="14351" max="14351" width="3.5" style="351" customWidth="1"/>
    <col min="14352" max="14426" width="2.125" style="351" customWidth="1"/>
    <col min="14427" max="14550" width="9" style="351"/>
    <col min="14551" max="14562" width="2.125" style="351" customWidth="1"/>
    <col min="14563" max="14568" width="2" style="351" customWidth="1"/>
    <col min="14569" max="14606" width="2.125" style="351" customWidth="1"/>
    <col min="14607" max="14607" width="3.5" style="351" customWidth="1"/>
    <col min="14608" max="14682" width="2.125" style="351" customWidth="1"/>
    <col min="14683" max="14806" width="9" style="351"/>
    <col min="14807" max="14818" width="2.125" style="351" customWidth="1"/>
    <col min="14819" max="14824" width="2" style="351" customWidth="1"/>
    <col min="14825" max="14862" width="2.125" style="351" customWidth="1"/>
    <col min="14863" max="14863" width="3.5" style="351" customWidth="1"/>
    <col min="14864" max="14938" width="2.125" style="351" customWidth="1"/>
    <col min="14939" max="15062" width="9" style="351"/>
    <col min="15063" max="15074" width="2.125" style="351" customWidth="1"/>
    <col min="15075" max="15080" width="2" style="351" customWidth="1"/>
    <col min="15081" max="15118" width="2.125" style="351" customWidth="1"/>
    <col min="15119" max="15119" width="3.5" style="351" customWidth="1"/>
    <col min="15120" max="15194" width="2.125" style="351" customWidth="1"/>
    <col min="15195" max="15318" width="9" style="351"/>
    <col min="15319" max="15330" width="2.125" style="351" customWidth="1"/>
    <col min="15331" max="15336" width="2" style="351" customWidth="1"/>
    <col min="15337" max="15374" width="2.125" style="351" customWidth="1"/>
    <col min="15375" max="15375" width="3.5" style="351" customWidth="1"/>
    <col min="15376" max="15450" width="2.125" style="351" customWidth="1"/>
    <col min="15451" max="15574" width="9" style="351"/>
    <col min="15575" max="15586" width="2.125" style="351" customWidth="1"/>
    <col min="15587" max="15592" width="2" style="351" customWidth="1"/>
    <col min="15593" max="15630" width="2.125" style="351" customWidth="1"/>
    <col min="15631" max="15631" width="3.5" style="351" customWidth="1"/>
    <col min="15632" max="15706" width="2.125" style="351" customWidth="1"/>
    <col min="15707" max="15830" width="9" style="351"/>
    <col min="15831" max="15842" width="2.125" style="351" customWidth="1"/>
    <col min="15843" max="15848" width="2" style="351" customWidth="1"/>
    <col min="15849" max="15886" width="2.125" style="351" customWidth="1"/>
    <col min="15887" max="15887" width="3.5" style="351" customWidth="1"/>
    <col min="15888" max="15962" width="2.125" style="351" customWidth="1"/>
    <col min="15963" max="16086" width="9" style="351"/>
    <col min="16087" max="16098" width="2.125" style="351" customWidth="1"/>
    <col min="16099" max="16104" width="2" style="351" customWidth="1"/>
    <col min="16105" max="16142" width="2.125" style="351" customWidth="1"/>
    <col min="16143" max="16143" width="3.5" style="351" customWidth="1"/>
    <col min="16144" max="16218" width="2.125" style="351" customWidth="1"/>
    <col min="16219" max="16384" width="9" style="351"/>
  </cols>
  <sheetData>
    <row r="1" spans="1:72" s="194" customFormat="1" ht="30.75" customHeight="1">
      <c r="U1" s="885" t="s">
        <v>2786</v>
      </c>
      <c r="V1" s="886"/>
      <c r="W1" s="886"/>
      <c r="X1" s="886"/>
      <c r="Y1" s="886"/>
      <c r="Z1" s="887"/>
      <c r="AA1" s="887"/>
      <c r="AB1" s="887"/>
      <c r="AC1" s="887"/>
      <c r="AD1" s="887"/>
      <c r="AE1" s="887"/>
      <c r="AF1" s="888"/>
      <c r="AG1" s="889"/>
      <c r="AH1" s="195" t="s">
        <v>2787</v>
      </c>
      <c r="AI1" s="196"/>
      <c r="AJ1" s="196"/>
      <c r="AK1" s="888"/>
      <c r="AL1" s="889"/>
      <c r="AM1" s="195" t="s">
        <v>2788</v>
      </c>
      <c r="AN1" s="196"/>
      <c r="AO1" s="196"/>
      <c r="AP1" s="197"/>
      <c r="AQ1" s="198" t="s">
        <v>2789</v>
      </c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T1" s="200"/>
    </row>
    <row r="2" spans="1:72" s="194" customFormat="1" ht="27" customHeight="1">
      <c r="A2" s="201" t="s">
        <v>1903</v>
      </c>
      <c r="B2" s="201"/>
      <c r="C2" s="201"/>
      <c r="D2" s="939">
        <v>28</v>
      </c>
      <c r="E2" s="939"/>
      <c r="F2" s="201" t="s">
        <v>2</v>
      </c>
      <c r="G2" s="939">
        <v>11</v>
      </c>
      <c r="H2" s="939"/>
      <c r="I2" s="201" t="s">
        <v>3</v>
      </c>
      <c r="J2" s="939">
        <v>29</v>
      </c>
      <c r="K2" s="939"/>
      <c r="L2" s="202"/>
      <c r="M2" s="203" t="s">
        <v>1904</v>
      </c>
      <c r="N2" s="203"/>
      <c r="O2" s="203"/>
      <c r="P2" s="201"/>
      <c r="Q2" s="201"/>
      <c r="R2" s="204" t="s">
        <v>1905</v>
      </c>
      <c r="S2" s="205"/>
      <c r="T2" s="205"/>
      <c r="BF2" s="199"/>
      <c r="BG2" s="199"/>
      <c r="BH2" s="199"/>
      <c r="BI2" s="199"/>
      <c r="BJ2" s="199"/>
      <c r="BK2" s="199"/>
      <c r="BL2" s="199"/>
      <c r="BM2" s="199"/>
      <c r="BN2" s="199"/>
      <c r="BT2" s="200"/>
    </row>
    <row r="3" spans="1:72" s="194" customFormat="1" ht="27" customHeight="1">
      <c r="A3" s="206"/>
      <c r="B3" s="206"/>
      <c r="C3" s="206"/>
      <c r="D3" s="206"/>
      <c r="E3" s="207" t="s">
        <v>1906</v>
      </c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8"/>
      <c r="AE3" s="933" t="s">
        <v>1907</v>
      </c>
      <c r="AF3" s="916"/>
      <c r="AG3" s="916"/>
      <c r="AH3" s="916"/>
      <c r="AI3" s="916"/>
      <c r="AJ3" s="916"/>
      <c r="AK3" s="875" t="str">
        <f>基本情報入力!$B$5</f>
        <v/>
      </c>
      <c r="AL3" s="875"/>
      <c r="AM3" s="875"/>
      <c r="AN3" s="875"/>
      <c r="AO3" s="875"/>
      <c r="AP3" s="875"/>
      <c r="AQ3" s="875"/>
      <c r="AR3" s="875"/>
      <c r="AS3" s="875"/>
      <c r="AT3" s="875"/>
      <c r="AU3" s="875"/>
      <c r="AV3" s="875"/>
      <c r="AW3" s="916"/>
      <c r="AX3" s="916"/>
      <c r="AY3" s="916"/>
      <c r="AZ3" s="916"/>
      <c r="BA3" s="916"/>
      <c r="BB3" s="934"/>
      <c r="BC3" s="935" t="s">
        <v>1908</v>
      </c>
      <c r="BD3" s="936"/>
      <c r="BE3" s="936"/>
      <c r="BF3" s="936"/>
      <c r="BG3" s="937">
        <f>基本情報入力!$B$3</f>
        <v>0</v>
      </c>
      <c r="BH3" s="937"/>
      <c r="BI3" s="937"/>
      <c r="BJ3" s="209" t="s">
        <v>1909</v>
      </c>
      <c r="BK3" s="937">
        <f>基本情報入力!$D$3</f>
        <v>0</v>
      </c>
      <c r="BL3" s="937"/>
      <c r="BM3" s="937"/>
      <c r="BN3" s="938"/>
      <c r="BT3" s="200"/>
    </row>
    <row r="4" spans="1:72" s="194" customFormat="1" ht="27" customHeight="1">
      <c r="A4" s="930" t="s">
        <v>1910</v>
      </c>
      <c r="B4" s="931"/>
      <c r="C4" s="931"/>
      <c r="D4" s="210"/>
      <c r="E4" s="892" t="str">
        <f>基本情報入力!$B$6</f>
        <v/>
      </c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211"/>
      <c r="AE4" s="206"/>
      <c r="AF4" s="206"/>
      <c r="AG4" s="916" t="s">
        <v>1911</v>
      </c>
      <c r="AH4" s="916"/>
      <c r="AI4" s="916"/>
      <c r="AJ4" s="916"/>
      <c r="AK4" s="932">
        <f>基本情報入力!$B$7</f>
        <v>0</v>
      </c>
      <c r="AL4" s="932"/>
      <c r="AM4" s="932"/>
      <c r="AN4" s="932"/>
      <c r="AO4" s="212" t="s">
        <v>1912</v>
      </c>
      <c r="AP4" s="895">
        <f>基本情報入力!$C$7</f>
        <v>0</v>
      </c>
      <c r="AQ4" s="895"/>
      <c r="AR4" s="895"/>
      <c r="AS4" s="213" t="s">
        <v>1913</v>
      </c>
      <c r="AT4" s="917">
        <f>基本情報入力!$D$7</f>
        <v>0</v>
      </c>
      <c r="AU4" s="917"/>
      <c r="AV4" s="917"/>
      <c r="AW4" s="208"/>
      <c r="AX4" s="916" t="s">
        <v>1914</v>
      </c>
      <c r="AY4" s="916"/>
      <c r="AZ4" s="916"/>
      <c r="BA4" s="916"/>
      <c r="BB4" s="916"/>
      <c r="BC4" s="875">
        <f>基本情報入力!$B$12</f>
        <v>0</v>
      </c>
      <c r="BD4" s="875"/>
      <c r="BE4" s="875"/>
      <c r="BF4" s="875"/>
      <c r="BG4" s="875"/>
      <c r="BH4" s="875"/>
      <c r="BI4" s="875"/>
      <c r="BJ4" s="875"/>
      <c r="BK4" s="875"/>
      <c r="BL4" s="875"/>
      <c r="BM4" s="875"/>
      <c r="BN4" s="876"/>
      <c r="BT4" s="200"/>
    </row>
    <row r="5" spans="1:72" s="194" customFormat="1" ht="15.75" customHeight="1">
      <c r="A5" s="946" t="s">
        <v>19</v>
      </c>
      <c r="B5" s="947"/>
      <c r="C5" s="922" t="s">
        <v>20</v>
      </c>
      <c r="D5" s="923"/>
      <c r="E5" s="923"/>
      <c r="F5" s="923"/>
      <c r="G5" s="923"/>
      <c r="H5" s="923"/>
      <c r="I5" s="923"/>
      <c r="J5" s="924"/>
      <c r="K5" s="922" t="s">
        <v>1879</v>
      </c>
      <c r="L5" s="924"/>
      <c r="M5" s="922" t="s">
        <v>1880</v>
      </c>
      <c r="N5" s="923"/>
      <c r="O5" s="923"/>
      <c r="P5" s="923"/>
      <c r="Q5" s="923"/>
      <c r="R5" s="923"/>
      <c r="S5" s="922" t="s">
        <v>21</v>
      </c>
      <c r="T5" s="924"/>
      <c r="U5" s="926" t="s">
        <v>1915</v>
      </c>
      <c r="V5" s="927"/>
      <c r="W5" s="928"/>
      <c r="X5" s="926" t="s">
        <v>1916</v>
      </c>
      <c r="Y5" s="927"/>
      <c r="Z5" s="927"/>
      <c r="AA5" s="927"/>
      <c r="AB5" s="927"/>
      <c r="AC5" s="927"/>
      <c r="AD5" s="929" t="s">
        <v>1917</v>
      </c>
      <c r="AE5" s="929"/>
      <c r="AF5" s="929"/>
      <c r="AG5" s="929"/>
      <c r="AH5" s="929"/>
      <c r="AI5" s="929"/>
      <c r="AJ5" s="929"/>
      <c r="AK5" s="929"/>
      <c r="AL5" s="900" t="s">
        <v>1918</v>
      </c>
      <c r="AM5" s="901"/>
      <c r="AN5" s="901"/>
      <c r="AO5" s="901"/>
      <c r="AP5" s="901"/>
      <c r="AQ5" s="900" t="s">
        <v>1919</v>
      </c>
      <c r="AR5" s="901"/>
      <c r="AS5" s="902"/>
      <c r="AT5" s="900" t="s">
        <v>1920</v>
      </c>
      <c r="AU5" s="901"/>
      <c r="AV5" s="901"/>
      <c r="AW5" s="901"/>
      <c r="AX5" s="901"/>
      <c r="AY5" s="901"/>
      <c r="AZ5" s="901"/>
      <c r="BA5" s="901"/>
      <c r="BB5" s="901"/>
      <c r="BC5" s="901"/>
      <c r="BD5" s="901"/>
      <c r="BE5" s="902"/>
      <c r="BF5" s="900" t="s">
        <v>1921</v>
      </c>
      <c r="BG5" s="901"/>
      <c r="BH5" s="901"/>
      <c r="BI5" s="901"/>
      <c r="BJ5" s="901"/>
      <c r="BK5" s="901"/>
      <c r="BL5" s="901"/>
      <c r="BM5" s="901"/>
      <c r="BN5" s="902"/>
      <c r="BT5" s="200"/>
    </row>
    <row r="6" spans="1:72" s="194" customFormat="1" ht="15.75" customHeight="1">
      <c r="A6" s="948"/>
      <c r="B6" s="949"/>
      <c r="C6" s="925"/>
      <c r="D6" s="912"/>
      <c r="E6" s="912"/>
      <c r="F6" s="912"/>
      <c r="G6" s="912"/>
      <c r="H6" s="912"/>
      <c r="I6" s="912"/>
      <c r="J6" s="911"/>
      <c r="K6" s="925"/>
      <c r="L6" s="911"/>
      <c r="M6" s="925"/>
      <c r="N6" s="912"/>
      <c r="O6" s="912"/>
      <c r="P6" s="912"/>
      <c r="Q6" s="912"/>
      <c r="R6" s="912"/>
      <c r="S6" s="925"/>
      <c r="T6" s="911"/>
      <c r="U6" s="909" t="s">
        <v>1922</v>
      </c>
      <c r="V6" s="910"/>
      <c r="W6" s="911"/>
      <c r="X6" s="909" t="s">
        <v>1923</v>
      </c>
      <c r="Y6" s="912"/>
      <c r="Z6" s="912"/>
      <c r="AA6" s="912"/>
      <c r="AB6" s="912"/>
      <c r="AC6" s="911"/>
      <c r="AD6" s="913" t="s">
        <v>1924</v>
      </c>
      <c r="AE6" s="914"/>
      <c r="AF6" s="914"/>
      <c r="AG6" s="914"/>
      <c r="AH6" s="914"/>
      <c r="AI6" s="914"/>
      <c r="AJ6" s="914"/>
      <c r="AK6" s="915"/>
      <c r="AL6" s="903"/>
      <c r="AM6" s="904"/>
      <c r="AN6" s="904"/>
      <c r="AO6" s="904"/>
      <c r="AP6" s="904"/>
      <c r="AQ6" s="903"/>
      <c r="AR6" s="904"/>
      <c r="AS6" s="905"/>
      <c r="AT6" s="903"/>
      <c r="AU6" s="904"/>
      <c r="AV6" s="904"/>
      <c r="AW6" s="904"/>
      <c r="AX6" s="904"/>
      <c r="AY6" s="904"/>
      <c r="AZ6" s="904"/>
      <c r="BA6" s="904"/>
      <c r="BB6" s="904"/>
      <c r="BC6" s="904"/>
      <c r="BD6" s="904"/>
      <c r="BE6" s="905"/>
      <c r="BF6" s="906"/>
      <c r="BG6" s="907"/>
      <c r="BH6" s="907"/>
      <c r="BI6" s="907"/>
      <c r="BJ6" s="907"/>
      <c r="BK6" s="907"/>
      <c r="BL6" s="907"/>
      <c r="BM6" s="907"/>
      <c r="BN6" s="908"/>
      <c r="BO6" s="214">
        <v>1</v>
      </c>
      <c r="BT6" s="200"/>
    </row>
    <row r="7" spans="1:72" s="194" customFormat="1" ht="27" customHeight="1">
      <c r="A7" s="890" t="str">
        <f>IF(AF1="","",AF1)</f>
        <v/>
      </c>
      <c r="B7" s="891"/>
      <c r="C7" s="215" t="str">
        <f>IF($A7="","",VLOOKUP($A7,生徒情報入力!$A$9:$AA$158,4))</f>
        <v/>
      </c>
      <c r="D7" s="892" t="str">
        <f>IF($A7="","",VLOOKUP($A7,生徒情報入力!$A$9:$AA$158,5))</f>
        <v/>
      </c>
      <c r="E7" s="892"/>
      <c r="F7" s="892"/>
      <c r="G7" s="892"/>
      <c r="H7" s="892"/>
      <c r="I7" s="892"/>
      <c r="J7" s="893"/>
      <c r="K7" s="216" t="str">
        <f>IF($A7="","",VLOOKUP($A7,生徒情報入力!$A$9:$AA$158,6))</f>
        <v/>
      </c>
      <c r="L7" s="217"/>
      <c r="M7" s="218" t="str">
        <f>IF($A7="","",VLOOKUP($A7,生徒情報入力!$A$9:$AA$158,7))</f>
        <v/>
      </c>
      <c r="N7" s="219" t="str">
        <f>IF($A7="","",VLOOKUP($A7,生徒情報入力!$A$9:$AA$158,8))</f>
        <v/>
      </c>
      <c r="O7" s="219" t="s">
        <v>6</v>
      </c>
      <c r="P7" s="219" t="str">
        <f>IF($A7="","",VLOOKUP($A7,生徒情報入力!$A$9:$AA$158,9))</f>
        <v/>
      </c>
      <c r="Q7" s="219" t="s">
        <v>6</v>
      </c>
      <c r="R7" s="219" t="str">
        <f>IF($A7="","",VLOOKUP($A7,生徒情報入力!$A$9:$AA$158,10))</f>
        <v/>
      </c>
      <c r="S7" s="942" t="str">
        <f>IF($A7="","",VLOOKUP($A7,生徒情報入力!$A$9:$AA$158,11))</f>
        <v/>
      </c>
      <c r="T7" s="943"/>
      <c r="U7" s="220" t="str">
        <f>IF($A7="","",VLOOKUP($A7,生徒情報入力!$A$9:$AA$158,12))</f>
        <v/>
      </c>
      <c r="V7" s="221"/>
      <c r="W7" s="222"/>
      <c r="X7" s="223" t="str">
        <f>IF($A7="","",VLOOKUP($A7,生徒情報入力!$A$9:$AA$158,13))</f>
        <v/>
      </c>
      <c r="Y7" s="224" t="str">
        <f>IF($A7="","",VLOOKUP($A7,生徒情報入力!$A$9:$AA$158,14))</f>
        <v/>
      </c>
      <c r="Z7" s="225" t="s">
        <v>6</v>
      </c>
      <c r="AA7" s="224" t="str">
        <f>IF($A7="","",VLOOKUP($A7,生徒情報入力!$A$9:$AA$158,15))</f>
        <v/>
      </c>
      <c r="AB7" s="224" t="s">
        <v>6</v>
      </c>
      <c r="AC7" s="226" t="str">
        <f>IF($A7="","",VLOOKUP($A7,生徒情報入力!$A$9:$AA$158,16))</f>
        <v/>
      </c>
      <c r="AD7" s="896" t="str">
        <f>IF($A7="","",VLOOKUP($A7,生徒情報入力!$A$9:$AA$158,17))</f>
        <v/>
      </c>
      <c r="AE7" s="897"/>
      <c r="AF7" s="227"/>
      <c r="AG7" s="944" t="str">
        <f>IF($A7="","",VLOOKUP($A7,生徒情報入力!$A$9:$AA$158,19))</f>
        <v/>
      </c>
      <c r="AH7" s="944"/>
      <c r="AI7" s="944"/>
      <c r="AJ7" s="944"/>
      <c r="AK7" s="945"/>
      <c r="AL7" s="894" t="str">
        <f>IF($A7="","",VLOOKUP($A7,生徒情報入力!$A$9:$AA$158,20))</f>
        <v/>
      </c>
      <c r="AM7" s="895"/>
      <c r="AN7" s="895"/>
      <c r="AO7" s="895"/>
      <c r="AP7" s="895"/>
      <c r="AQ7" s="874" t="str">
        <f>IF($A7="","",VLOOKUP($A7,生徒情報入力!$A$9:$AA$158,21))</f>
        <v/>
      </c>
      <c r="AR7" s="875"/>
      <c r="AS7" s="876"/>
      <c r="AT7" s="877" t="str">
        <f>IF($A7="","",VLOOKUP($A7,生徒情報入力!$A$9:$AA$158,22))</f>
        <v/>
      </c>
      <c r="AU7" s="878"/>
      <c r="AV7" s="878"/>
      <c r="AW7" s="878"/>
      <c r="AX7" s="878"/>
      <c r="AY7" s="878"/>
      <c r="AZ7" s="878"/>
      <c r="BA7" s="878"/>
      <c r="BB7" s="878"/>
      <c r="BC7" s="878"/>
      <c r="BD7" s="878"/>
      <c r="BE7" s="879"/>
      <c r="BF7" s="880" t="str">
        <f>IF($A7="","",VLOOKUP($A7,生徒情報入力!$A$9:$AA$158,23))</f>
        <v/>
      </c>
      <c r="BG7" s="881"/>
      <c r="BH7" s="228" t="s">
        <v>1872</v>
      </c>
      <c r="BI7" s="882" t="str">
        <f>IF($A7="","",VLOOKUP($A7,生徒情報入力!$A$9:$AA$158,25))</f>
        <v/>
      </c>
      <c r="BJ7" s="882"/>
      <c r="BK7" s="229" t="s">
        <v>1873</v>
      </c>
      <c r="BL7" s="883" t="str">
        <f>IF($A7="","",VLOOKUP($A7,生徒情報入力!$A$9:$AA$158,27))</f>
        <v/>
      </c>
      <c r="BM7" s="884"/>
      <c r="BN7" s="230"/>
      <c r="BO7" s="214">
        <f>COUNTIF(生徒情報入力!B$9:B$158,"第1回")</f>
        <v>0</v>
      </c>
      <c r="BT7" s="200">
        <v>1</v>
      </c>
    </row>
    <row r="8" spans="1:72" s="194" customFormat="1" ht="27" customHeight="1">
      <c r="A8" s="890" t="str">
        <f t="shared" ref="A8:A21" si="0">IF(AF$1+BT7&lt;=AK$1,AF$1+BT7,"")</f>
        <v/>
      </c>
      <c r="B8" s="891"/>
      <c r="C8" s="215" t="str">
        <f>IF($A8="","",VLOOKUP($A8,生徒情報入力!$A$9:$AA$158,4))</f>
        <v/>
      </c>
      <c r="D8" s="892" t="str">
        <f>IF($A8="","",VLOOKUP($A8,生徒情報入力!$A$9:$AA$158,5))</f>
        <v/>
      </c>
      <c r="E8" s="892"/>
      <c r="F8" s="892"/>
      <c r="G8" s="892"/>
      <c r="H8" s="892"/>
      <c r="I8" s="892"/>
      <c r="J8" s="893"/>
      <c r="K8" s="231" t="str">
        <f>IF($A8="","",VLOOKUP($A8,生徒情報入力!$A$9:$AA$158,6))</f>
        <v/>
      </c>
      <c r="L8" s="217"/>
      <c r="M8" s="218" t="str">
        <f>IF($A8="","",VLOOKUP($A8,生徒情報入力!$A$9:$AA$158,7))</f>
        <v/>
      </c>
      <c r="N8" s="219" t="str">
        <f>IF($A8="","",VLOOKUP($A8,生徒情報入力!$A$9:$AA$158,8))</f>
        <v/>
      </c>
      <c r="O8" s="219" t="s">
        <v>6</v>
      </c>
      <c r="P8" s="219" t="str">
        <f>IF($A8="","",VLOOKUP($A8,生徒情報入力!$A$9:$AA$158,9))</f>
        <v/>
      </c>
      <c r="Q8" s="219" t="s">
        <v>6</v>
      </c>
      <c r="R8" s="219" t="str">
        <f>IF($A8="","",VLOOKUP($A8,生徒情報入力!$A$9:$AA$158,10))</f>
        <v/>
      </c>
      <c r="S8" s="942" t="str">
        <f>IF($A8="","",VLOOKUP($A8,生徒情報入力!$A$9:$AA$158,11))</f>
        <v/>
      </c>
      <c r="T8" s="943"/>
      <c r="U8" s="220" t="str">
        <f>IF($A8="","",VLOOKUP($A8,生徒情報入力!$A$9:$AA$158,12))</f>
        <v/>
      </c>
      <c r="V8" s="221"/>
      <c r="W8" s="222"/>
      <c r="X8" s="223" t="str">
        <f>IF($A8="","",VLOOKUP($A8,生徒情報入力!$A$9:$AA$158,13))</f>
        <v/>
      </c>
      <c r="Y8" s="224" t="str">
        <f>IF($A8="","",VLOOKUP($A8,生徒情報入力!$A$9:$AA$158,14))</f>
        <v/>
      </c>
      <c r="Z8" s="225" t="s">
        <v>6</v>
      </c>
      <c r="AA8" s="224" t="str">
        <f>IF($A8="","",VLOOKUP($A8,生徒情報入力!$A$9:$AA$158,15))</f>
        <v/>
      </c>
      <c r="AB8" s="224" t="s">
        <v>6</v>
      </c>
      <c r="AC8" s="226" t="str">
        <f>IF($A8="","",VLOOKUP($A8,生徒情報入力!$A$9:$AA$158,16))</f>
        <v/>
      </c>
      <c r="AD8" s="896" t="str">
        <f>IF($A8="","",VLOOKUP($A8,生徒情報入力!$A$9:$AA$158,17))</f>
        <v/>
      </c>
      <c r="AE8" s="897"/>
      <c r="AF8" s="227"/>
      <c r="AG8" s="944" t="str">
        <f>IF($A8="","",VLOOKUP($A8,生徒情報入力!$A$9:$AA$158,19))</f>
        <v/>
      </c>
      <c r="AH8" s="944"/>
      <c r="AI8" s="944"/>
      <c r="AJ8" s="944"/>
      <c r="AK8" s="945"/>
      <c r="AL8" s="894" t="str">
        <f>IF($A8="","",VLOOKUP($A8,生徒情報入力!$A$9:$AA$158,20))</f>
        <v/>
      </c>
      <c r="AM8" s="895"/>
      <c r="AN8" s="895"/>
      <c r="AO8" s="895"/>
      <c r="AP8" s="895"/>
      <c r="AQ8" s="874" t="str">
        <f>IF($A8="","",VLOOKUP($A8,生徒情報入力!$A$9:$AA$158,21))</f>
        <v/>
      </c>
      <c r="AR8" s="875"/>
      <c r="AS8" s="876"/>
      <c r="AT8" s="877" t="str">
        <f>IF($A8="","",VLOOKUP($A8,生徒情報入力!$A$9:$AA$158,22))</f>
        <v/>
      </c>
      <c r="AU8" s="878"/>
      <c r="AV8" s="878"/>
      <c r="AW8" s="878"/>
      <c r="AX8" s="878"/>
      <c r="AY8" s="878"/>
      <c r="AZ8" s="878"/>
      <c r="BA8" s="878"/>
      <c r="BB8" s="878"/>
      <c r="BC8" s="878"/>
      <c r="BD8" s="878"/>
      <c r="BE8" s="879"/>
      <c r="BF8" s="880" t="str">
        <f>IF($A8="","",VLOOKUP($A8,生徒情報入力!$A$9:$AA$158,23))</f>
        <v/>
      </c>
      <c r="BG8" s="881"/>
      <c r="BH8" s="228" t="s">
        <v>1872</v>
      </c>
      <c r="BI8" s="882" t="str">
        <f>IF($A8="","",VLOOKUP($A8,生徒情報入力!$A$9:$AA$158,25))</f>
        <v/>
      </c>
      <c r="BJ8" s="882"/>
      <c r="BK8" s="229" t="s">
        <v>1873</v>
      </c>
      <c r="BL8" s="883" t="str">
        <f>IF($A8="","",VLOOKUP($A8,生徒情報入力!$A$9:$AA$158,27))</f>
        <v/>
      </c>
      <c r="BM8" s="884"/>
      <c r="BN8" s="230"/>
      <c r="BT8" s="200">
        <v>2</v>
      </c>
    </row>
    <row r="9" spans="1:72" s="194" customFormat="1" ht="27" customHeight="1">
      <c r="A9" s="890" t="str">
        <f t="shared" si="0"/>
        <v/>
      </c>
      <c r="B9" s="891"/>
      <c r="C9" s="215" t="str">
        <f>IF($A9="","",VLOOKUP($A9,生徒情報入力!$A$9:$AA$158,4))</f>
        <v/>
      </c>
      <c r="D9" s="892" t="str">
        <f>IF($A9="","",VLOOKUP($A9,生徒情報入力!$A$9:$AA$158,5))</f>
        <v/>
      </c>
      <c r="E9" s="892"/>
      <c r="F9" s="892"/>
      <c r="G9" s="892"/>
      <c r="H9" s="892"/>
      <c r="I9" s="892"/>
      <c r="J9" s="893"/>
      <c r="K9" s="231" t="str">
        <f>IF($A9="","",VLOOKUP($A9,生徒情報入力!$A$9:$AA$158,6))</f>
        <v/>
      </c>
      <c r="L9" s="217"/>
      <c r="M9" s="218" t="str">
        <f>IF($A9="","",VLOOKUP($A9,生徒情報入力!$A$9:$AA$158,7))</f>
        <v/>
      </c>
      <c r="N9" s="219" t="str">
        <f>IF($A9="","",VLOOKUP($A9,生徒情報入力!$A$9:$AA$158,8))</f>
        <v/>
      </c>
      <c r="O9" s="219" t="s">
        <v>6</v>
      </c>
      <c r="P9" s="219" t="str">
        <f>IF($A9="","",VLOOKUP($A9,生徒情報入力!$A$9:$AA$158,9))</f>
        <v/>
      </c>
      <c r="Q9" s="219" t="s">
        <v>6</v>
      </c>
      <c r="R9" s="219" t="str">
        <f>IF($A9="","",VLOOKUP($A9,生徒情報入力!$A$9:$AA$158,10))</f>
        <v/>
      </c>
      <c r="S9" s="942" t="str">
        <f>IF($A9="","",VLOOKUP($A9,生徒情報入力!$A$9:$AA$158,11))</f>
        <v/>
      </c>
      <c r="T9" s="943"/>
      <c r="U9" s="220" t="str">
        <f>IF($A9="","",VLOOKUP($A9,生徒情報入力!$A$9:$AA$158,12))</f>
        <v/>
      </c>
      <c r="V9" s="221"/>
      <c r="W9" s="222"/>
      <c r="X9" s="223" t="str">
        <f>IF($A9="","",VLOOKUP($A9,生徒情報入力!$A$9:$AA$158,13))</f>
        <v/>
      </c>
      <c r="Y9" s="224" t="str">
        <f>IF($A9="","",VLOOKUP($A9,生徒情報入力!$A$9:$AA$158,14))</f>
        <v/>
      </c>
      <c r="Z9" s="225" t="s">
        <v>6</v>
      </c>
      <c r="AA9" s="224" t="str">
        <f>IF($A9="","",VLOOKUP($A9,生徒情報入力!$A$9:$AA$158,15))</f>
        <v/>
      </c>
      <c r="AB9" s="224" t="s">
        <v>6</v>
      </c>
      <c r="AC9" s="226" t="str">
        <f>IF($A9="","",VLOOKUP($A9,生徒情報入力!$A$9:$AA$158,16))</f>
        <v/>
      </c>
      <c r="AD9" s="896" t="str">
        <f>IF($A9="","",VLOOKUP($A9,生徒情報入力!$A$9:$AA$158,17))</f>
        <v/>
      </c>
      <c r="AE9" s="897"/>
      <c r="AF9" s="227"/>
      <c r="AG9" s="944" t="str">
        <f>IF($A9="","",VLOOKUP($A9,生徒情報入力!$A$9:$AA$158,19))</f>
        <v/>
      </c>
      <c r="AH9" s="944"/>
      <c r="AI9" s="944"/>
      <c r="AJ9" s="944"/>
      <c r="AK9" s="945"/>
      <c r="AL9" s="894" t="str">
        <f>IF($A9="","",VLOOKUP($A9,生徒情報入力!$A$9:$AA$158,20))</f>
        <v/>
      </c>
      <c r="AM9" s="895"/>
      <c r="AN9" s="895"/>
      <c r="AO9" s="895"/>
      <c r="AP9" s="895"/>
      <c r="AQ9" s="874" t="str">
        <f>IF($A9="","",VLOOKUP($A9,生徒情報入力!$A$9:$AA$158,21))</f>
        <v/>
      </c>
      <c r="AR9" s="875"/>
      <c r="AS9" s="876"/>
      <c r="AT9" s="877" t="str">
        <f>IF($A9="","",VLOOKUP($A9,生徒情報入力!$A$9:$AA$158,22))</f>
        <v/>
      </c>
      <c r="AU9" s="878"/>
      <c r="AV9" s="878"/>
      <c r="AW9" s="878"/>
      <c r="AX9" s="878"/>
      <c r="AY9" s="878"/>
      <c r="AZ9" s="878"/>
      <c r="BA9" s="878"/>
      <c r="BB9" s="878"/>
      <c r="BC9" s="878"/>
      <c r="BD9" s="878"/>
      <c r="BE9" s="879"/>
      <c r="BF9" s="880" t="str">
        <f>IF($A9="","",VLOOKUP($A9,生徒情報入力!$A$9:$AA$158,23))</f>
        <v/>
      </c>
      <c r="BG9" s="881"/>
      <c r="BH9" s="228" t="s">
        <v>1872</v>
      </c>
      <c r="BI9" s="882" t="str">
        <f>IF($A9="","",VLOOKUP($A9,生徒情報入力!$A$9:$AA$158,25))</f>
        <v/>
      </c>
      <c r="BJ9" s="882"/>
      <c r="BK9" s="229" t="s">
        <v>1873</v>
      </c>
      <c r="BL9" s="883" t="str">
        <f>IF($A9="","",VLOOKUP($A9,生徒情報入力!$A$9:$AA$158,27))</f>
        <v/>
      </c>
      <c r="BM9" s="884"/>
      <c r="BN9" s="230"/>
      <c r="BT9" s="200">
        <v>3</v>
      </c>
    </row>
    <row r="10" spans="1:72" s="194" customFormat="1" ht="27" customHeight="1">
      <c r="A10" s="890" t="str">
        <f t="shared" si="0"/>
        <v/>
      </c>
      <c r="B10" s="891"/>
      <c r="C10" s="215" t="str">
        <f>IF($A10="","",VLOOKUP($A10,生徒情報入力!$A$9:$AA$158,4))</f>
        <v/>
      </c>
      <c r="D10" s="892" t="str">
        <f>IF($A10="","",VLOOKUP($A10,生徒情報入力!$A$9:$AA$158,5))</f>
        <v/>
      </c>
      <c r="E10" s="892"/>
      <c r="F10" s="892"/>
      <c r="G10" s="892"/>
      <c r="H10" s="892"/>
      <c r="I10" s="892"/>
      <c r="J10" s="893"/>
      <c r="K10" s="231" t="str">
        <f>IF($A10="","",VLOOKUP($A10,生徒情報入力!$A$9:$AA$158,6))</f>
        <v/>
      </c>
      <c r="L10" s="217"/>
      <c r="M10" s="218" t="str">
        <f>IF($A10="","",VLOOKUP($A10,生徒情報入力!$A$9:$AA$158,7))</f>
        <v/>
      </c>
      <c r="N10" s="219" t="str">
        <f>IF($A10="","",VLOOKUP($A10,生徒情報入力!$A$9:$AA$158,8))</f>
        <v/>
      </c>
      <c r="O10" s="219" t="s">
        <v>6</v>
      </c>
      <c r="P10" s="219" t="str">
        <f>IF($A10="","",VLOOKUP($A10,生徒情報入力!$A$9:$AA$158,9))</f>
        <v/>
      </c>
      <c r="Q10" s="219" t="s">
        <v>6</v>
      </c>
      <c r="R10" s="219" t="str">
        <f>IF($A10="","",VLOOKUP($A10,生徒情報入力!$A$9:$AA$158,10))</f>
        <v/>
      </c>
      <c r="S10" s="942" t="str">
        <f>IF($A10="","",VLOOKUP($A10,生徒情報入力!$A$9:$AA$158,11))</f>
        <v/>
      </c>
      <c r="T10" s="943"/>
      <c r="U10" s="220" t="str">
        <f>IF($A10="","",VLOOKUP($A10,生徒情報入力!$A$9:$AA$158,12))</f>
        <v/>
      </c>
      <c r="V10" s="221"/>
      <c r="W10" s="222"/>
      <c r="X10" s="223" t="str">
        <f>IF($A10="","",VLOOKUP($A10,生徒情報入力!$A$9:$AA$158,13))</f>
        <v/>
      </c>
      <c r="Y10" s="224" t="str">
        <f>IF($A10="","",VLOOKUP($A10,生徒情報入力!$A$9:$AA$158,14))</f>
        <v/>
      </c>
      <c r="Z10" s="225" t="s">
        <v>6</v>
      </c>
      <c r="AA10" s="224" t="str">
        <f>IF($A10="","",VLOOKUP($A10,生徒情報入力!$A$9:$AA$158,15))</f>
        <v/>
      </c>
      <c r="AB10" s="224" t="s">
        <v>6</v>
      </c>
      <c r="AC10" s="226" t="str">
        <f>IF($A10="","",VLOOKUP($A10,生徒情報入力!$A$9:$AA$158,16))</f>
        <v/>
      </c>
      <c r="AD10" s="896" t="str">
        <f>IF($A10="","",VLOOKUP($A10,生徒情報入力!$A$9:$AA$158,17))</f>
        <v/>
      </c>
      <c r="AE10" s="897"/>
      <c r="AF10" s="227"/>
      <c r="AG10" s="944" t="str">
        <f>IF($A10="","",VLOOKUP($A10,生徒情報入力!$A$9:$AA$158,19))</f>
        <v/>
      </c>
      <c r="AH10" s="944"/>
      <c r="AI10" s="944"/>
      <c r="AJ10" s="944"/>
      <c r="AK10" s="945"/>
      <c r="AL10" s="894" t="str">
        <f>IF($A10="","",VLOOKUP($A10,生徒情報入力!$A$9:$AA$158,20))</f>
        <v/>
      </c>
      <c r="AM10" s="895"/>
      <c r="AN10" s="895"/>
      <c r="AO10" s="895"/>
      <c r="AP10" s="895"/>
      <c r="AQ10" s="874" t="str">
        <f>IF($A10="","",VLOOKUP($A10,生徒情報入力!$A$9:$AA$158,21))</f>
        <v/>
      </c>
      <c r="AR10" s="875"/>
      <c r="AS10" s="876"/>
      <c r="AT10" s="877" t="str">
        <f>IF($A10="","",VLOOKUP($A10,生徒情報入力!$A$9:$AA$158,22))</f>
        <v/>
      </c>
      <c r="AU10" s="878"/>
      <c r="AV10" s="878"/>
      <c r="AW10" s="878"/>
      <c r="AX10" s="878"/>
      <c r="AY10" s="878"/>
      <c r="AZ10" s="878"/>
      <c r="BA10" s="878"/>
      <c r="BB10" s="878"/>
      <c r="BC10" s="878"/>
      <c r="BD10" s="878"/>
      <c r="BE10" s="879"/>
      <c r="BF10" s="880" t="str">
        <f>IF($A10="","",VLOOKUP($A10,生徒情報入力!$A$9:$AA$158,23))</f>
        <v/>
      </c>
      <c r="BG10" s="881"/>
      <c r="BH10" s="228" t="s">
        <v>1872</v>
      </c>
      <c r="BI10" s="882" t="str">
        <f>IF($A10="","",VLOOKUP($A10,生徒情報入力!$A$9:$AA$158,25))</f>
        <v/>
      </c>
      <c r="BJ10" s="882"/>
      <c r="BK10" s="229" t="s">
        <v>1873</v>
      </c>
      <c r="BL10" s="883" t="str">
        <f>IF($A10="","",VLOOKUP($A10,生徒情報入力!$A$9:$AA$158,27))</f>
        <v/>
      </c>
      <c r="BM10" s="884"/>
      <c r="BN10" s="230"/>
      <c r="BT10" s="200">
        <v>4</v>
      </c>
    </row>
    <row r="11" spans="1:72" s="194" customFormat="1" ht="27" customHeight="1">
      <c r="A11" s="890" t="str">
        <f t="shared" si="0"/>
        <v/>
      </c>
      <c r="B11" s="891"/>
      <c r="C11" s="215" t="str">
        <f>IF($A11="","",VLOOKUP($A11,生徒情報入力!$A$9:$AA$158,4))</f>
        <v/>
      </c>
      <c r="D11" s="892" t="str">
        <f>IF($A11="","",VLOOKUP($A11,生徒情報入力!$A$9:$AA$158,5))</f>
        <v/>
      </c>
      <c r="E11" s="892"/>
      <c r="F11" s="892"/>
      <c r="G11" s="892"/>
      <c r="H11" s="892"/>
      <c r="I11" s="892"/>
      <c r="J11" s="893"/>
      <c r="K11" s="231" t="str">
        <f>IF($A11="","",VLOOKUP($A11,生徒情報入力!$A$9:$AA$158,6))</f>
        <v/>
      </c>
      <c r="L11" s="217"/>
      <c r="M11" s="218" t="str">
        <f>IF($A11="","",VLOOKUP($A11,生徒情報入力!$A$9:$AA$158,7))</f>
        <v/>
      </c>
      <c r="N11" s="219" t="str">
        <f>IF($A11="","",VLOOKUP($A11,生徒情報入力!$A$9:$AA$158,8))</f>
        <v/>
      </c>
      <c r="O11" s="219" t="s">
        <v>6</v>
      </c>
      <c r="P11" s="219" t="str">
        <f>IF($A11="","",VLOOKUP($A11,生徒情報入力!$A$9:$AA$158,9))</f>
        <v/>
      </c>
      <c r="Q11" s="219" t="s">
        <v>6</v>
      </c>
      <c r="R11" s="219" t="str">
        <f>IF($A11="","",VLOOKUP($A11,生徒情報入力!$A$9:$AA$158,10))</f>
        <v/>
      </c>
      <c r="S11" s="942" t="str">
        <f>IF($A11="","",VLOOKUP($A11,生徒情報入力!$A$9:$AA$158,11))</f>
        <v/>
      </c>
      <c r="T11" s="943"/>
      <c r="U11" s="220" t="str">
        <f>IF($A11="","",VLOOKUP($A11,生徒情報入力!$A$9:$AA$158,12))</f>
        <v/>
      </c>
      <c r="V11" s="221"/>
      <c r="W11" s="222"/>
      <c r="X11" s="223" t="str">
        <f>IF($A11="","",VLOOKUP($A11,生徒情報入力!$A$9:$AA$158,13))</f>
        <v/>
      </c>
      <c r="Y11" s="224" t="str">
        <f>IF($A11="","",VLOOKUP($A11,生徒情報入力!$A$9:$AA$158,14))</f>
        <v/>
      </c>
      <c r="Z11" s="225" t="s">
        <v>6</v>
      </c>
      <c r="AA11" s="224" t="str">
        <f>IF($A11="","",VLOOKUP($A11,生徒情報入力!$A$9:$AA$158,15))</f>
        <v/>
      </c>
      <c r="AB11" s="224" t="s">
        <v>6</v>
      </c>
      <c r="AC11" s="226" t="str">
        <f>IF($A11="","",VLOOKUP($A11,生徒情報入力!$A$9:$AA$158,16))</f>
        <v/>
      </c>
      <c r="AD11" s="896" t="str">
        <f>IF($A11="","",VLOOKUP($A11,生徒情報入力!$A$9:$AA$158,17))</f>
        <v/>
      </c>
      <c r="AE11" s="897"/>
      <c r="AF11" s="227"/>
      <c r="AG11" s="944" t="str">
        <f>IF($A11="","",VLOOKUP($A11,生徒情報入力!$A$9:$AA$158,19))</f>
        <v/>
      </c>
      <c r="AH11" s="944"/>
      <c r="AI11" s="944"/>
      <c r="AJ11" s="944"/>
      <c r="AK11" s="945"/>
      <c r="AL11" s="894" t="str">
        <f>IF($A11="","",VLOOKUP($A11,生徒情報入力!$A$9:$AA$158,20))</f>
        <v/>
      </c>
      <c r="AM11" s="895"/>
      <c r="AN11" s="895"/>
      <c r="AO11" s="895"/>
      <c r="AP11" s="895"/>
      <c r="AQ11" s="874" t="str">
        <f>IF($A11="","",VLOOKUP($A11,生徒情報入力!$A$9:$AA$158,21))</f>
        <v/>
      </c>
      <c r="AR11" s="875"/>
      <c r="AS11" s="876"/>
      <c r="AT11" s="877" t="str">
        <f>IF($A11="","",VLOOKUP($A11,生徒情報入力!$A$9:$AA$158,22))</f>
        <v/>
      </c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9"/>
      <c r="BF11" s="880" t="str">
        <f>IF($A11="","",VLOOKUP($A11,生徒情報入力!$A$9:$AA$158,23))</f>
        <v/>
      </c>
      <c r="BG11" s="881"/>
      <c r="BH11" s="228" t="s">
        <v>1872</v>
      </c>
      <c r="BI11" s="882" t="str">
        <f>IF($A11="","",VLOOKUP($A11,生徒情報入力!$A$9:$AA$158,25))</f>
        <v/>
      </c>
      <c r="BJ11" s="882"/>
      <c r="BK11" s="229" t="s">
        <v>1873</v>
      </c>
      <c r="BL11" s="883" t="str">
        <f>IF($A11="","",VLOOKUP($A11,生徒情報入力!$A$9:$AA$158,27))</f>
        <v/>
      </c>
      <c r="BM11" s="884"/>
      <c r="BN11" s="230"/>
      <c r="BT11" s="200">
        <v>5</v>
      </c>
    </row>
    <row r="12" spans="1:72" s="194" customFormat="1" ht="27" customHeight="1">
      <c r="A12" s="890" t="str">
        <f t="shared" si="0"/>
        <v/>
      </c>
      <c r="B12" s="891"/>
      <c r="C12" s="215" t="str">
        <f>IF($A12="","",VLOOKUP($A12,生徒情報入力!$A$9:$AA$158,4))</f>
        <v/>
      </c>
      <c r="D12" s="892" t="str">
        <f>IF($A12="","",VLOOKUP($A12,生徒情報入力!$A$9:$AA$158,5))</f>
        <v/>
      </c>
      <c r="E12" s="892"/>
      <c r="F12" s="892"/>
      <c r="G12" s="892"/>
      <c r="H12" s="892"/>
      <c r="I12" s="892"/>
      <c r="J12" s="893"/>
      <c r="K12" s="231" t="str">
        <f>IF($A12="","",VLOOKUP($A12,生徒情報入力!$A$9:$AA$158,6))</f>
        <v/>
      </c>
      <c r="L12" s="217"/>
      <c r="M12" s="218" t="str">
        <f>IF($A12="","",VLOOKUP($A12,生徒情報入力!$A$9:$AA$158,7))</f>
        <v/>
      </c>
      <c r="N12" s="219" t="str">
        <f>IF($A12="","",VLOOKUP($A12,生徒情報入力!$A$9:$AA$158,8))</f>
        <v/>
      </c>
      <c r="O12" s="219" t="s">
        <v>6</v>
      </c>
      <c r="P12" s="219" t="str">
        <f>IF($A12="","",VLOOKUP($A12,生徒情報入力!$A$9:$AA$158,9))</f>
        <v/>
      </c>
      <c r="Q12" s="219" t="s">
        <v>6</v>
      </c>
      <c r="R12" s="219" t="str">
        <f>IF($A12="","",VLOOKUP($A12,生徒情報入力!$A$9:$AA$158,10))</f>
        <v/>
      </c>
      <c r="S12" s="942" t="str">
        <f>IF($A12="","",VLOOKUP($A12,生徒情報入力!$A$9:$AA$158,11))</f>
        <v/>
      </c>
      <c r="T12" s="943"/>
      <c r="U12" s="220" t="str">
        <f>IF($A12="","",VLOOKUP($A12,生徒情報入力!$A$9:$AA$158,12))</f>
        <v/>
      </c>
      <c r="V12" s="221"/>
      <c r="W12" s="222"/>
      <c r="X12" s="223" t="str">
        <f>IF($A12="","",VLOOKUP($A12,生徒情報入力!$A$9:$AA$158,13))</f>
        <v/>
      </c>
      <c r="Y12" s="224" t="str">
        <f>IF($A12="","",VLOOKUP($A12,生徒情報入力!$A$9:$AA$158,14))</f>
        <v/>
      </c>
      <c r="Z12" s="225" t="s">
        <v>6</v>
      </c>
      <c r="AA12" s="224" t="str">
        <f>IF($A12="","",VLOOKUP($A12,生徒情報入力!$A$9:$AA$158,15))</f>
        <v/>
      </c>
      <c r="AB12" s="224" t="s">
        <v>6</v>
      </c>
      <c r="AC12" s="226" t="str">
        <f>IF($A12="","",VLOOKUP($A12,生徒情報入力!$A$9:$AA$158,16))</f>
        <v/>
      </c>
      <c r="AD12" s="896" t="str">
        <f>IF($A12="","",VLOOKUP($A12,生徒情報入力!$A$9:$AA$158,17))</f>
        <v/>
      </c>
      <c r="AE12" s="897"/>
      <c r="AF12" s="227"/>
      <c r="AG12" s="944" t="str">
        <f>IF($A12="","",VLOOKUP($A12,生徒情報入力!$A$9:$AA$158,19))</f>
        <v/>
      </c>
      <c r="AH12" s="944"/>
      <c r="AI12" s="944"/>
      <c r="AJ12" s="944"/>
      <c r="AK12" s="945"/>
      <c r="AL12" s="894" t="str">
        <f>IF($A12="","",VLOOKUP($A12,生徒情報入力!$A$9:$AA$158,20))</f>
        <v/>
      </c>
      <c r="AM12" s="895"/>
      <c r="AN12" s="895"/>
      <c r="AO12" s="895"/>
      <c r="AP12" s="895"/>
      <c r="AQ12" s="874" t="str">
        <f>IF($A12="","",VLOOKUP($A12,生徒情報入力!$A$9:$AA$158,21))</f>
        <v/>
      </c>
      <c r="AR12" s="875"/>
      <c r="AS12" s="876"/>
      <c r="AT12" s="877" t="str">
        <f>IF($A12="","",VLOOKUP($A12,生徒情報入力!$A$9:$AA$158,22))</f>
        <v/>
      </c>
      <c r="AU12" s="878"/>
      <c r="AV12" s="878"/>
      <c r="AW12" s="878"/>
      <c r="AX12" s="878"/>
      <c r="AY12" s="878"/>
      <c r="AZ12" s="878"/>
      <c r="BA12" s="878"/>
      <c r="BB12" s="878"/>
      <c r="BC12" s="878"/>
      <c r="BD12" s="878"/>
      <c r="BE12" s="879"/>
      <c r="BF12" s="880" t="str">
        <f>IF($A12="","",VLOOKUP($A12,生徒情報入力!$A$9:$AA$158,23))</f>
        <v/>
      </c>
      <c r="BG12" s="881"/>
      <c r="BH12" s="228" t="s">
        <v>1872</v>
      </c>
      <c r="BI12" s="882" t="str">
        <f>IF($A12="","",VLOOKUP($A12,生徒情報入力!$A$9:$AA$158,25))</f>
        <v/>
      </c>
      <c r="BJ12" s="882"/>
      <c r="BK12" s="229" t="s">
        <v>1873</v>
      </c>
      <c r="BL12" s="883" t="str">
        <f>IF($A12="","",VLOOKUP($A12,生徒情報入力!$A$9:$AA$158,27))</f>
        <v/>
      </c>
      <c r="BM12" s="884"/>
      <c r="BN12" s="230"/>
      <c r="BT12" s="200">
        <v>6</v>
      </c>
    </row>
    <row r="13" spans="1:72" s="194" customFormat="1" ht="27" customHeight="1">
      <c r="A13" s="890" t="str">
        <f t="shared" si="0"/>
        <v/>
      </c>
      <c r="B13" s="891"/>
      <c r="C13" s="215"/>
      <c r="D13" s="892" t="str">
        <f>IF($A13="","",VLOOKUP($A13,生徒情報入力!$A$9:$AA$158,5))</f>
        <v/>
      </c>
      <c r="E13" s="892"/>
      <c r="F13" s="892"/>
      <c r="G13" s="892"/>
      <c r="H13" s="892"/>
      <c r="I13" s="892"/>
      <c r="J13" s="893"/>
      <c r="K13" s="231" t="str">
        <f>IF($A13="","",VLOOKUP($A13,生徒情報入力!$A$9:$AA$158,6))</f>
        <v/>
      </c>
      <c r="L13" s="217"/>
      <c r="M13" s="218" t="str">
        <f>IF($A13="","",VLOOKUP($A13,生徒情報入力!$A$9:$AA$158,7))</f>
        <v/>
      </c>
      <c r="N13" s="219" t="str">
        <f>IF($A13="","",VLOOKUP($A13,生徒情報入力!$A$9:$AA$158,8))</f>
        <v/>
      </c>
      <c r="O13" s="219" t="s">
        <v>6</v>
      </c>
      <c r="P13" s="219" t="str">
        <f>IF($A13="","",VLOOKUP($A13,生徒情報入力!$A$9:$AA$158,9))</f>
        <v/>
      </c>
      <c r="Q13" s="219" t="s">
        <v>6</v>
      </c>
      <c r="R13" s="219" t="str">
        <f>IF($A13="","",VLOOKUP($A13,生徒情報入力!$A$9:$AA$158,10))</f>
        <v/>
      </c>
      <c r="S13" s="942" t="str">
        <f>IF($A13="","",VLOOKUP($A13,生徒情報入力!$A$9:$AA$158,11))</f>
        <v/>
      </c>
      <c r="T13" s="943"/>
      <c r="U13" s="220" t="str">
        <f>IF($A13="","",VLOOKUP($A13,生徒情報入力!$A$9:$AA$158,12))</f>
        <v/>
      </c>
      <c r="V13" s="221"/>
      <c r="W13" s="222"/>
      <c r="X13" s="223" t="str">
        <f>IF($A13="","",VLOOKUP($A13,生徒情報入力!$A$9:$AA$158,13))</f>
        <v/>
      </c>
      <c r="Y13" s="224" t="str">
        <f>IF($A13="","",VLOOKUP($A13,生徒情報入力!$A$9:$AA$158,14))</f>
        <v/>
      </c>
      <c r="Z13" s="225" t="s">
        <v>6</v>
      </c>
      <c r="AA13" s="224" t="str">
        <f>IF($A13="","",VLOOKUP($A13,生徒情報入力!$A$9:$AA$158,15))</f>
        <v/>
      </c>
      <c r="AB13" s="224" t="s">
        <v>6</v>
      </c>
      <c r="AC13" s="226" t="str">
        <f>IF($A13="","",VLOOKUP($A13,生徒情報入力!$A$9:$AA$158,16))</f>
        <v/>
      </c>
      <c r="AD13" s="896" t="str">
        <f>IF($A13="","",VLOOKUP($A13,生徒情報入力!$A$9:$AA$158,17))</f>
        <v/>
      </c>
      <c r="AE13" s="897"/>
      <c r="AF13" s="227"/>
      <c r="AG13" s="944" t="str">
        <f>IF($A13="","",VLOOKUP($A13,生徒情報入力!$A$9:$AA$158,19))</f>
        <v/>
      </c>
      <c r="AH13" s="944"/>
      <c r="AI13" s="944"/>
      <c r="AJ13" s="944"/>
      <c r="AK13" s="945"/>
      <c r="AL13" s="894" t="str">
        <f>IF($A13="","",VLOOKUP($A13,生徒情報入力!$A$9:$AA$158,20))</f>
        <v/>
      </c>
      <c r="AM13" s="895"/>
      <c r="AN13" s="895"/>
      <c r="AO13" s="895"/>
      <c r="AP13" s="895"/>
      <c r="AQ13" s="874" t="str">
        <f>IF($A13="","",VLOOKUP($A13,生徒情報入力!$A$9:$AA$158,21))</f>
        <v/>
      </c>
      <c r="AR13" s="875"/>
      <c r="AS13" s="876"/>
      <c r="AT13" s="877" t="str">
        <f>IF($A13="","",VLOOKUP($A13,生徒情報入力!$A$9:$AA$158,22))</f>
        <v/>
      </c>
      <c r="AU13" s="878"/>
      <c r="AV13" s="878"/>
      <c r="AW13" s="878"/>
      <c r="AX13" s="878"/>
      <c r="AY13" s="878"/>
      <c r="AZ13" s="878"/>
      <c r="BA13" s="878"/>
      <c r="BB13" s="878"/>
      <c r="BC13" s="878"/>
      <c r="BD13" s="878"/>
      <c r="BE13" s="879"/>
      <c r="BF13" s="880" t="str">
        <f>IF($A13="","",VLOOKUP($A13,生徒情報入力!$A$9:$AA$158,23))</f>
        <v/>
      </c>
      <c r="BG13" s="881"/>
      <c r="BH13" s="228" t="s">
        <v>1872</v>
      </c>
      <c r="BI13" s="882" t="str">
        <f>IF($A13="","",VLOOKUP($A13,生徒情報入力!$A$9:$AA$158,25))</f>
        <v/>
      </c>
      <c r="BJ13" s="882"/>
      <c r="BK13" s="229" t="s">
        <v>1873</v>
      </c>
      <c r="BL13" s="883" t="str">
        <f>IF($A13="","",VLOOKUP($A13,生徒情報入力!$A$9:$AA$158,27))</f>
        <v/>
      </c>
      <c r="BM13" s="884"/>
      <c r="BN13" s="230"/>
      <c r="BT13" s="200">
        <v>7</v>
      </c>
    </row>
    <row r="14" spans="1:72" s="194" customFormat="1" ht="27" customHeight="1">
      <c r="A14" s="890" t="str">
        <f t="shared" si="0"/>
        <v/>
      </c>
      <c r="B14" s="891"/>
      <c r="C14" s="215" t="str">
        <f>IF($A14="","",VLOOKUP($A14,生徒情報入力!$A$9:$AA$158,4))</f>
        <v/>
      </c>
      <c r="D14" s="892" t="str">
        <f>IF($A14="","",VLOOKUP($A14,生徒情報入力!$A$9:$AA$158,5))</f>
        <v/>
      </c>
      <c r="E14" s="892"/>
      <c r="F14" s="892"/>
      <c r="G14" s="892"/>
      <c r="H14" s="892"/>
      <c r="I14" s="892"/>
      <c r="J14" s="893"/>
      <c r="K14" s="231" t="str">
        <f>IF($A14="","",VLOOKUP($A14,生徒情報入力!$A$9:$AA$158,6))</f>
        <v/>
      </c>
      <c r="L14" s="217"/>
      <c r="M14" s="218" t="str">
        <f>IF($A14="","",VLOOKUP($A14,生徒情報入力!$A$9:$AA$158,7))</f>
        <v/>
      </c>
      <c r="N14" s="219" t="str">
        <f>IF($A14="","",VLOOKUP($A14,生徒情報入力!$A$9:$AA$158,8))</f>
        <v/>
      </c>
      <c r="O14" s="219" t="s">
        <v>6</v>
      </c>
      <c r="P14" s="219" t="str">
        <f>IF($A14="","",VLOOKUP($A14,生徒情報入力!$A$9:$AA$158,9))</f>
        <v/>
      </c>
      <c r="Q14" s="219" t="s">
        <v>6</v>
      </c>
      <c r="R14" s="219" t="str">
        <f>IF($A14="","",VLOOKUP($A14,生徒情報入力!$A$9:$AA$158,10))</f>
        <v/>
      </c>
      <c r="S14" s="942" t="str">
        <f>IF($A14="","",VLOOKUP($A14,生徒情報入力!$A$9:$AA$158,11))</f>
        <v/>
      </c>
      <c r="T14" s="943"/>
      <c r="U14" s="220" t="str">
        <f>IF($A14="","",VLOOKUP($A14,生徒情報入力!$A$9:$AA$158,12))</f>
        <v/>
      </c>
      <c r="V14" s="221"/>
      <c r="W14" s="222"/>
      <c r="X14" s="223" t="str">
        <f>IF($A14="","",VLOOKUP($A14,生徒情報入力!$A$9:$AA$158,13))</f>
        <v/>
      </c>
      <c r="Y14" s="224" t="str">
        <f>IF($A14="","",VLOOKUP($A14,生徒情報入力!$A$9:$AA$158,14))</f>
        <v/>
      </c>
      <c r="Z14" s="225" t="s">
        <v>6</v>
      </c>
      <c r="AA14" s="224" t="str">
        <f>IF($A14="","",VLOOKUP($A14,生徒情報入力!$A$9:$AA$158,15))</f>
        <v/>
      </c>
      <c r="AB14" s="224" t="s">
        <v>6</v>
      </c>
      <c r="AC14" s="226" t="str">
        <f>IF($A14="","",VLOOKUP($A14,生徒情報入力!$A$9:$AA$158,16))</f>
        <v/>
      </c>
      <c r="AD14" s="896" t="str">
        <f>IF($A14="","",VLOOKUP($A14,生徒情報入力!$A$9:$AA$158,17))</f>
        <v/>
      </c>
      <c r="AE14" s="897"/>
      <c r="AF14" s="227"/>
      <c r="AG14" s="944" t="str">
        <f>IF($A14="","",VLOOKUP($A14,生徒情報入力!$A$9:$AA$158,19))</f>
        <v/>
      </c>
      <c r="AH14" s="944"/>
      <c r="AI14" s="944"/>
      <c r="AJ14" s="944"/>
      <c r="AK14" s="945"/>
      <c r="AL14" s="894" t="str">
        <f>IF($A14="","",VLOOKUP($A14,生徒情報入力!$A$9:$AA$158,20))</f>
        <v/>
      </c>
      <c r="AM14" s="895"/>
      <c r="AN14" s="895"/>
      <c r="AO14" s="895"/>
      <c r="AP14" s="895"/>
      <c r="AQ14" s="874" t="str">
        <f>IF($A14="","",VLOOKUP($A14,生徒情報入力!$A$9:$AA$158,21))</f>
        <v/>
      </c>
      <c r="AR14" s="875"/>
      <c r="AS14" s="876"/>
      <c r="AT14" s="877" t="str">
        <f>IF($A14="","",VLOOKUP($A14,生徒情報入力!$A$9:$AA$158,22))</f>
        <v/>
      </c>
      <c r="AU14" s="878"/>
      <c r="AV14" s="878"/>
      <c r="AW14" s="878"/>
      <c r="AX14" s="878"/>
      <c r="AY14" s="878"/>
      <c r="AZ14" s="878"/>
      <c r="BA14" s="878"/>
      <c r="BB14" s="878"/>
      <c r="BC14" s="878"/>
      <c r="BD14" s="878"/>
      <c r="BE14" s="879"/>
      <c r="BF14" s="880" t="str">
        <f>IF($A14="","",VLOOKUP($A14,生徒情報入力!$A$9:$AA$158,23))</f>
        <v/>
      </c>
      <c r="BG14" s="881"/>
      <c r="BH14" s="228" t="s">
        <v>1872</v>
      </c>
      <c r="BI14" s="882" t="str">
        <f>IF($A14="","",VLOOKUP($A14,生徒情報入力!$A$9:$AA$158,25))</f>
        <v/>
      </c>
      <c r="BJ14" s="882"/>
      <c r="BK14" s="229" t="s">
        <v>1873</v>
      </c>
      <c r="BL14" s="883" t="str">
        <f>IF($A14="","",VLOOKUP($A14,生徒情報入力!$A$9:$AA$158,27))</f>
        <v/>
      </c>
      <c r="BM14" s="884"/>
      <c r="BN14" s="230"/>
      <c r="BT14" s="200">
        <v>8</v>
      </c>
    </row>
    <row r="15" spans="1:72" s="194" customFormat="1" ht="27" customHeight="1">
      <c r="A15" s="890" t="str">
        <f t="shared" si="0"/>
        <v/>
      </c>
      <c r="B15" s="891"/>
      <c r="C15" s="215" t="str">
        <f>IF($A15="","",VLOOKUP($A15,生徒情報入力!$A$9:$AA$158,4))</f>
        <v/>
      </c>
      <c r="D15" s="892" t="str">
        <f>IF($A15="","",VLOOKUP($A15,生徒情報入力!$A$9:$AA$158,5))</f>
        <v/>
      </c>
      <c r="E15" s="892"/>
      <c r="F15" s="892"/>
      <c r="G15" s="892"/>
      <c r="H15" s="892"/>
      <c r="I15" s="892"/>
      <c r="J15" s="893"/>
      <c r="K15" s="231" t="str">
        <f>IF($A15="","",VLOOKUP($A15,生徒情報入力!$A$9:$AA$158,6))</f>
        <v/>
      </c>
      <c r="L15" s="217"/>
      <c r="M15" s="218" t="str">
        <f>IF($A15="","",VLOOKUP($A15,生徒情報入力!$A$9:$AA$158,7))</f>
        <v/>
      </c>
      <c r="N15" s="219" t="str">
        <f>IF($A15="","",VLOOKUP($A15,生徒情報入力!$A$9:$AA$158,8))</f>
        <v/>
      </c>
      <c r="O15" s="219" t="s">
        <v>6</v>
      </c>
      <c r="P15" s="219" t="str">
        <f>IF($A15="","",VLOOKUP($A15,生徒情報入力!$A$9:$AA$158,9))</f>
        <v/>
      </c>
      <c r="Q15" s="219" t="s">
        <v>6</v>
      </c>
      <c r="R15" s="219" t="str">
        <f>IF($A15="","",VLOOKUP($A15,生徒情報入力!$A$9:$AA$158,10))</f>
        <v/>
      </c>
      <c r="S15" s="942" t="str">
        <f>IF($A15="","",VLOOKUP($A15,生徒情報入力!$A$9:$AA$158,11))</f>
        <v/>
      </c>
      <c r="T15" s="943"/>
      <c r="U15" s="220" t="str">
        <f>IF($A15="","",VLOOKUP($A15,生徒情報入力!$A$9:$AA$158,12))</f>
        <v/>
      </c>
      <c r="V15" s="221"/>
      <c r="W15" s="222"/>
      <c r="X15" s="223" t="str">
        <f>IF($A15="","",VLOOKUP($A15,生徒情報入力!$A$9:$AA$158,13))</f>
        <v/>
      </c>
      <c r="Y15" s="224" t="str">
        <f>IF($A15="","",VLOOKUP($A15,生徒情報入力!$A$9:$AA$158,14))</f>
        <v/>
      </c>
      <c r="Z15" s="225" t="s">
        <v>6</v>
      </c>
      <c r="AA15" s="224" t="str">
        <f>IF($A15="","",VLOOKUP($A15,生徒情報入力!$A$9:$AA$158,15))</f>
        <v/>
      </c>
      <c r="AB15" s="224" t="s">
        <v>6</v>
      </c>
      <c r="AC15" s="226" t="str">
        <f>IF($A15="","",VLOOKUP($A15,生徒情報入力!$A$9:$AA$158,16))</f>
        <v/>
      </c>
      <c r="AD15" s="896" t="str">
        <f>IF($A15="","",VLOOKUP($A15,生徒情報入力!$A$9:$AA$158,17))</f>
        <v/>
      </c>
      <c r="AE15" s="897"/>
      <c r="AF15" s="227"/>
      <c r="AG15" s="944" t="str">
        <f>IF($A15="","",VLOOKUP($A15,生徒情報入力!$A$9:$AA$158,19))</f>
        <v/>
      </c>
      <c r="AH15" s="944"/>
      <c r="AI15" s="944"/>
      <c r="AJ15" s="944"/>
      <c r="AK15" s="945"/>
      <c r="AL15" s="894" t="str">
        <f>IF($A15="","",VLOOKUP($A15,生徒情報入力!$A$9:$AA$158,20))</f>
        <v/>
      </c>
      <c r="AM15" s="895"/>
      <c r="AN15" s="895"/>
      <c r="AO15" s="895"/>
      <c r="AP15" s="895"/>
      <c r="AQ15" s="874" t="str">
        <f>IF($A15="","",VLOOKUP($A15,生徒情報入力!$A$9:$AA$158,21))</f>
        <v/>
      </c>
      <c r="AR15" s="875"/>
      <c r="AS15" s="876"/>
      <c r="AT15" s="877" t="str">
        <f>IF($A15="","",VLOOKUP($A15,生徒情報入力!$A$9:$AA$158,22))</f>
        <v/>
      </c>
      <c r="AU15" s="878"/>
      <c r="AV15" s="878"/>
      <c r="AW15" s="878"/>
      <c r="AX15" s="878"/>
      <c r="AY15" s="878"/>
      <c r="AZ15" s="878"/>
      <c r="BA15" s="878"/>
      <c r="BB15" s="878"/>
      <c r="BC15" s="878"/>
      <c r="BD15" s="878"/>
      <c r="BE15" s="879"/>
      <c r="BF15" s="880" t="str">
        <f>IF($A15="","",VLOOKUP($A15,生徒情報入力!$A$9:$AA$158,23))</f>
        <v/>
      </c>
      <c r="BG15" s="881"/>
      <c r="BH15" s="228" t="s">
        <v>1872</v>
      </c>
      <c r="BI15" s="882" t="str">
        <f>IF($A15="","",VLOOKUP($A15,生徒情報入力!$A$9:$AA$158,25))</f>
        <v/>
      </c>
      <c r="BJ15" s="882"/>
      <c r="BK15" s="229" t="s">
        <v>1873</v>
      </c>
      <c r="BL15" s="883" t="str">
        <f>IF($A15="","",VLOOKUP($A15,生徒情報入力!$A$9:$AA$158,27))</f>
        <v/>
      </c>
      <c r="BM15" s="884"/>
      <c r="BN15" s="230"/>
      <c r="BT15" s="200">
        <v>9</v>
      </c>
    </row>
    <row r="16" spans="1:72" s="194" customFormat="1" ht="27" customHeight="1">
      <c r="A16" s="890" t="str">
        <f t="shared" si="0"/>
        <v/>
      </c>
      <c r="B16" s="891"/>
      <c r="C16" s="215" t="str">
        <f>IF($A16="","",VLOOKUP($A16,生徒情報入力!$A$9:$AA$158,4))</f>
        <v/>
      </c>
      <c r="D16" s="892" t="str">
        <f>IF($A16="","",VLOOKUP($A16,生徒情報入力!$A$9:$AA$158,5))</f>
        <v/>
      </c>
      <c r="E16" s="892"/>
      <c r="F16" s="892"/>
      <c r="G16" s="892"/>
      <c r="H16" s="892"/>
      <c r="I16" s="892"/>
      <c r="J16" s="893"/>
      <c r="K16" s="231" t="str">
        <f>IF($A16="","",VLOOKUP($A16,生徒情報入力!$A$9:$AA$158,6))</f>
        <v/>
      </c>
      <c r="L16" s="217"/>
      <c r="M16" s="218" t="str">
        <f>IF($A16="","",VLOOKUP($A16,生徒情報入力!$A$9:$AA$158,7))</f>
        <v/>
      </c>
      <c r="N16" s="219" t="str">
        <f>IF($A16="","",VLOOKUP($A16,生徒情報入力!$A$9:$AA$158,8))</f>
        <v/>
      </c>
      <c r="O16" s="219" t="s">
        <v>6</v>
      </c>
      <c r="P16" s="219" t="str">
        <f>IF($A16="","",VLOOKUP($A16,生徒情報入力!$A$9:$AA$158,9))</f>
        <v/>
      </c>
      <c r="Q16" s="219" t="s">
        <v>6</v>
      </c>
      <c r="R16" s="219" t="str">
        <f>IF($A16="","",VLOOKUP($A16,生徒情報入力!$A$9:$AA$158,10))</f>
        <v/>
      </c>
      <c r="S16" s="942" t="str">
        <f>IF($A16="","",VLOOKUP($A16,生徒情報入力!$A$9:$AA$158,11))</f>
        <v/>
      </c>
      <c r="T16" s="943"/>
      <c r="U16" s="220" t="str">
        <f>IF($A16="","",VLOOKUP($A16,生徒情報入力!$A$9:$AA$158,12))</f>
        <v/>
      </c>
      <c r="V16" s="221"/>
      <c r="W16" s="222"/>
      <c r="X16" s="223" t="str">
        <f>IF($A16="","",VLOOKUP($A16,生徒情報入力!$A$9:$AA$158,13))</f>
        <v/>
      </c>
      <c r="Y16" s="224" t="str">
        <f>IF($A16="","",VLOOKUP($A16,生徒情報入力!$A$9:$AA$158,14))</f>
        <v/>
      </c>
      <c r="Z16" s="225" t="s">
        <v>6</v>
      </c>
      <c r="AA16" s="224" t="str">
        <f>IF($A16="","",VLOOKUP($A16,生徒情報入力!$A$9:$AA$158,15))</f>
        <v/>
      </c>
      <c r="AB16" s="224" t="s">
        <v>6</v>
      </c>
      <c r="AC16" s="226" t="str">
        <f>IF($A16="","",VLOOKUP($A16,生徒情報入力!$A$9:$AA$158,16))</f>
        <v/>
      </c>
      <c r="AD16" s="896" t="str">
        <f>IF($A16="","",VLOOKUP($A16,生徒情報入力!$A$9:$AA$158,17))</f>
        <v/>
      </c>
      <c r="AE16" s="897"/>
      <c r="AF16" s="227"/>
      <c r="AG16" s="944" t="str">
        <f>IF($A16="","",VLOOKUP($A16,生徒情報入力!$A$9:$AA$158,19))</f>
        <v/>
      </c>
      <c r="AH16" s="944"/>
      <c r="AI16" s="944"/>
      <c r="AJ16" s="944"/>
      <c r="AK16" s="945"/>
      <c r="AL16" s="894" t="str">
        <f>IF($A16="","",VLOOKUP($A16,生徒情報入力!$A$9:$AA$158,20))</f>
        <v/>
      </c>
      <c r="AM16" s="895"/>
      <c r="AN16" s="895"/>
      <c r="AO16" s="895"/>
      <c r="AP16" s="895"/>
      <c r="AQ16" s="874" t="str">
        <f>IF($A16="","",VLOOKUP($A16,生徒情報入力!$A$9:$AA$158,21))</f>
        <v/>
      </c>
      <c r="AR16" s="875"/>
      <c r="AS16" s="876"/>
      <c r="AT16" s="877" t="str">
        <f>IF($A16="","",VLOOKUP($A16,生徒情報入力!$A$9:$AA$158,22))</f>
        <v/>
      </c>
      <c r="AU16" s="878"/>
      <c r="AV16" s="878"/>
      <c r="AW16" s="878"/>
      <c r="AX16" s="878"/>
      <c r="AY16" s="878"/>
      <c r="AZ16" s="878"/>
      <c r="BA16" s="878"/>
      <c r="BB16" s="878"/>
      <c r="BC16" s="878"/>
      <c r="BD16" s="878"/>
      <c r="BE16" s="879"/>
      <c r="BF16" s="880" t="str">
        <f>IF($A16="","",VLOOKUP($A16,生徒情報入力!$A$9:$AA$158,23))</f>
        <v/>
      </c>
      <c r="BG16" s="881"/>
      <c r="BH16" s="228" t="s">
        <v>1872</v>
      </c>
      <c r="BI16" s="882" t="str">
        <f>IF($A16="","",VLOOKUP($A16,生徒情報入力!$A$9:$AA$158,25))</f>
        <v/>
      </c>
      <c r="BJ16" s="882"/>
      <c r="BK16" s="229" t="s">
        <v>1873</v>
      </c>
      <c r="BL16" s="883" t="str">
        <f>IF($A16="","",VLOOKUP($A16,生徒情報入力!$A$9:$AA$158,27))</f>
        <v/>
      </c>
      <c r="BM16" s="884"/>
      <c r="BN16" s="230"/>
      <c r="BT16" s="200">
        <v>10</v>
      </c>
    </row>
    <row r="17" spans="1:72" s="194" customFormat="1" ht="27" customHeight="1">
      <c r="A17" s="890" t="str">
        <f t="shared" si="0"/>
        <v/>
      </c>
      <c r="B17" s="891"/>
      <c r="C17" s="215" t="str">
        <f>IF($A17="","",VLOOKUP($A17,生徒情報入力!$A$9:$AA$158,4))</f>
        <v/>
      </c>
      <c r="D17" s="892" t="str">
        <f>IF($A17="","",VLOOKUP($A17,生徒情報入力!$A$9:$AA$158,5))</f>
        <v/>
      </c>
      <c r="E17" s="892"/>
      <c r="F17" s="892"/>
      <c r="G17" s="892"/>
      <c r="H17" s="892"/>
      <c r="I17" s="892"/>
      <c r="J17" s="893"/>
      <c r="K17" s="231" t="str">
        <f>IF($A17="","",VLOOKUP($A17,生徒情報入力!$A$9:$AA$158,6))</f>
        <v/>
      </c>
      <c r="L17" s="217"/>
      <c r="M17" s="218" t="str">
        <f>IF($A17="","",VLOOKUP($A17,生徒情報入力!$A$9:$AA$158,7))</f>
        <v/>
      </c>
      <c r="N17" s="219" t="str">
        <f>IF($A17="","",VLOOKUP($A17,生徒情報入力!$A$9:$AA$158,8))</f>
        <v/>
      </c>
      <c r="O17" s="219" t="s">
        <v>6</v>
      </c>
      <c r="P17" s="219" t="str">
        <f>IF($A17="","",VLOOKUP($A17,生徒情報入力!$A$9:$AA$158,9))</f>
        <v/>
      </c>
      <c r="Q17" s="219" t="s">
        <v>6</v>
      </c>
      <c r="R17" s="219" t="str">
        <f>IF($A17="","",VLOOKUP($A17,生徒情報入力!$A$9:$AA$158,10))</f>
        <v/>
      </c>
      <c r="S17" s="942" t="str">
        <f>IF($A17="","",VLOOKUP($A17,生徒情報入力!$A$9:$AA$158,11))</f>
        <v/>
      </c>
      <c r="T17" s="943"/>
      <c r="U17" s="220" t="str">
        <f>IF($A17="","",VLOOKUP($A17,生徒情報入力!$A$9:$AA$158,12))</f>
        <v/>
      </c>
      <c r="V17" s="221"/>
      <c r="W17" s="222"/>
      <c r="X17" s="223" t="str">
        <f>IF($A17="","",VLOOKUP($A17,生徒情報入力!$A$9:$AA$158,13))</f>
        <v/>
      </c>
      <c r="Y17" s="224" t="str">
        <f>IF($A17="","",VLOOKUP($A17,生徒情報入力!$A$9:$AA$158,14))</f>
        <v/>
      </c>
      <c r="Z17" s="225" t="s">
        <v>6</v>
      </c>
      <c r="AA17" s="224" t="str">
        <f>IF($A17="","",VLOOKUP($A17,生徒情報入力!$A$9:$AA$158,15))</f>
        <v/>
      </c>
      <c r="AB17" s="224" t="s">
        <v>6</v>
      </c>
      <c r="AC17" s="226" t="str">
        <f>IF($A17="","",VLOOKUP($A17,生徒情報入力!$A$9:$AA$158,16))</f>
        <v/>
      </c>
      <c r="AD17" s="896" t="str">
        <f>IF($A17="","",VLOOKUP($A17,生徒情報入力!$A$9:$AA$158,17))</f>
        <v/>
      </c>
      <c r="AE17" s="897"/>
      <c r="AF17" s="227"/>
      <c r="AG17" s="944" t="str">
        <f>IF($A17="","",VLOOKUP($A17,生徒情報入力!$A$9:$AA$158,19))</f>
        <v/>
      </c>
      <c r="AH17" s="944"/>
      <c r="AI17" s="944"/>
      <c r="AJ17" s="944"/>
      <c r="AK17" s="945"/>
      <c r="AL17" s="894" t="str">
        <f>IF($A17="","",VLOOKUP($A17,生徒情報入力!$A$9:$AA$158,20))</f>
        <v/>
      </c>
      <c r="AM17" s="895"/>
      <c r="AN17" s="895"/>
      <c r="AO17" s="895"/>
      <c r="AP17" s="895"/>
      <c r="AQ17" s="874" t="str">
        <f>IF($A17="","",VLOOKUP($A17,生徒情報入力!$A$9:$AA$158,21))</f>
        <v/>
      </c>
      <c r="AR17" s="875"/>
      <c r="AS17" s="876"/>
      <c r="AT17" s="877" t="str">
        <f>IF($A17="","",VLOOKUP($A17,生徒情報入力!$A$9:$AA$158,22))</f>
        <v/>
      </c>
      <c r="AU17" s="878"/>
      <c r="AV17" s="878"/>
      <c r="AW17" s="878"/>
      <c r="AX17" s="878"/>
      <c r="AY17" s="878"/>
      <c r="AZ17" s="878"/>
      <c r="BA17" s="878"/>
      <c r="BB17" s="878"/>
      <c r="BC17" s="878"/>
      <c r="BD17" s="878"/>
      <c r="BE17" s="879"/>
      <c r="BF17" s="880" t="str">
        <f>IF($A17="","",VLOOKUP($A17,生徒情報入力!$A$9:$AA$158,23))</f>
        <v/>
      </c>
      <c r="BG17" s="881"/>
      <c r="BH17" s="228" t="s">
        <v>1872</v>
      </c>
      <c r="BI17" s="882" t="str">
        <f>IF($A17="","",VLOOKUP($A17,生徒情報入力!$A$9:$AA$158,25))</f>
        <v/>
      </c>
      <c r="BJ17" s="882"/>
      <c r="BK17" s="229" t="s">
        <v>1873</v>
      </c>
      <c r="BL17" s="883" t="str">
        <f>IF($A17="","",VLOOKUP($A17,生徒情報入力!$A$9:$AA$158,27))</f>
        <v/>
      </c>
      <c r="BM17" s="884"/>
      <c r="BN17" s="230"/>
      <c r="BT17" s="200">
        <v>11</v>
      </c>
    </row>
    <row r="18" spans="1:72" s="194" customFormat="1" ht="27" customHeight="1">
      <c r="A18" s="890" t="str">
        <f t="shared" si="0"/>
        <v/>
      </c>
      <c r="B18" s="891"/>
      <c r="C18" s="215" t="str">
        <f>IF($A18="","",VLOOKUP($A18,生徒情報入力!$A$9:$AA$158,4))</f>
        <v/>
      </c>
      <c r="D18" s="892" t="str">
        <f>IF($A18="","",VLOOKUP($A18,生徒情報入力!$A$9:$AA$158,5))</f>
        <v/>
      </c>
      <c r="E18" s="892"/>
      <c r="F18" s="892"/>
      <c r="G18" s="892"/>
      <c r="H18" s="892"/>
      <c r="I18" s="892"/>
      <c r="J18" s="893"/>
      <c r="K18" s="231" t="str">
        <f>IF($A18="","",VLOOKUP($A18,生徒情報入力!$A$9:$AA$158,6))</f>
        <v/>
      </c>
      <c r="L18" s="217"/>
      <c r="M18" s="218" t="str">
        <f>IF($A18="","",VLOOKUP($A18,生徒情報入力!$A$9:$AA$158,7))</f>
        <v/>
      </c>
      <c r="N18" s="219" t="str">
        <f>IF($A18="","",VLOOKUP($A18,生徒情報入力!$A$9:$AA$158,8))</f>
        <v/>
      </c>
      <c r="O18" s="219" t="s">
        <v>6</v>
      </c>
      <c r="P18" s="219" t="str">
        <f>IF($A18="","",VLOOKUP($A18,生徒情報入力!$A$9:$AA$158,9))</f>
        <v/>
      </c>
      <c r="Q18" s="219" t="s">
        <v>6</v>
      </c>
      <c r="R18" s="219" t="str">
        <f>IF($A18="","",VLOOKUP($A18,生徒情報入力!$A$9:$AA$158,10))</f>
        <v/>
      </c>
      <c r="S18" s="942" t="str">
        <f>IF($A18="","",VLOOKUP($A18,生徒情報入力!$A$9:$AA$158,11))</f>
        <v/>
      </c>
      <c r="T18" s="943"/>
      <c r="U18" s="220" t="str">
        <f>IF($A18="","",VLOOKUP($A18,生徒情報入力!$A$9:$AA$158,12))</f>
        <v/>
      </c>
      <c r="V18" s="221"/>
      <c r="W18" s="222"/>
      <c r="X18" s="223" t="str">
        <f>IF($A18="","",VLOOKUP($A18,生徒情報入力!$A$9:$AA$158,13))</f>
        <v/>
      </c>
      <c r="Y18" s="224" t="str">
        <f>IF($A18="","",VLOOKUP($A18,生徒情報入力!$A$9:$AA$158,14))</f>
        <v/>
      </c>
      <c r="Z18" s="225" t="s">
        <v>6</v>
      </c>
      <c r="AA18" s="224" t="str">
        <f>IF($A18="","",VLOOKUP($A18,生徒情報入力!$A$9:$AA$158,15))</f>
        <v/>
      </c>
      <c r="AB18" s="224" t="s">
        <v>6</v>
      </c>
      <c r="AC18" s="226" t="str">
        <f>IF($A18="","",VLOOKUP($A18,生徒情報入力!$A$9:$AA$158,16))</f>
        <v/>
      </c>
      <c r="AD18" s="896" t="str">
        <f>IF($A18="","",VLOOKUP($A18,生徒情報入力!$A$9:$AA$158,17))</f>
        <v/>
      </c>
      <c r="AE18" s="897"/>
      <c r="AF18" s="227"/>
      <c r="AG18" s="944" t="str">
        <f>IF($A18="","",VLOOKUP($A18,生徒情報入力!$A$9:$AA$158,19))</f>
        <v/>
      </c>
      <c r="AH18" s="944"/>
      <c r="AI18" s="944"/>
      <c r="AJ18" s="944"/>
      <c r="AK18" s="945"/>
      <c r="AL18" s="894" t="str">
        <f>IF($A18="","",VLOOKUP($A18,生徒情報入力!$A$9:$AA$158,20))</f>
        <v/>
      </c>
      <c r="AM18" s="895"/>
      <c r="AN18" s="895"/>
      <c r="AO18" s="895"/>
      <c r="AP18" s="895"/>
      <c r="AQ18" s="874" t="str">
        <f>IF($A18="","",VLOOKUP($A18,生徒情報入力!$A$9:$AA$158,21))</f>
        <v/>
      </c>
      <c r="AR18" s="875"/>
      <c r="AS18" s="876"/>
      <c r="AT18" s="877" t="str">
        <f>IF($A18="","",VLOOKUP($A18,生徒情報入力!$A$9:$AA$158,22))</f>
        <v/>
      </c>
      <c r="AU18" s="878"/>
      <c r="AV18" s="878"/>
      <c r="AW18" s="878"/>
      <c r="AX18" s="878"/>
      <c r="AY18" s="878"/>
      <c r="AZ18" s="878"/>
      <c r="BA18" s="878"/>
      <c r="BB18" s="878"/>
      <c r="BC18" s="878"/>
      <c r="BD18" s="878"/>
      <c r="BE18" s="879"/>
      <c r="BF18" s="880" t="str">
        <f>IF($A18="","",VLOOKUP($A18,生徒情報入力!$A$9:$AA$158,23))</f>
        <v/>
      </c>
      <c r="BG18" s="881"/>
      <c r="BH18" s="228" t="s">
        <v>1872</v>
      </c>
      <c r="BI18" s="882" t="str">
        <f>IF($A18="","",VLOOKUP($A18,生徒情報入力!$A$9:$AA$158,25))</f>
        <v/>
      </c>
      <c r="BJ18" s="882"/>
      <c r="BK18" s="229" t="s">
        <v>1873</v>
      </c>
      <c r="BL18" s="883" t="str">
        <f>IF($A18="","",VLOOKUP($A18,生徒情報入力!$A$9:$AA$158,27))</f>
        <v/>
      </c>
      <c r="BM18" s="884"/>
      <c r="BN18" s="230"/>
      <c r="BT18" s="200">
        <v>12</v>
      </c>
    </row>
    <row r="19" spans="1:72" s="194" customFormat="1" ht="27" customHeight="1">
      <c r="A19" s="890" t="str">
        <f t="shared" si="0"/>
        <v/>
      </c>
      <c r="B19" s="891"/>
      <c r="C19" s="215" t="str">
        <f>IF($A19="","",VLOOKUP($A19,生徒情報入力!$A$9:$AA$158,4))</f>
        <v/>
      </c>
      <c r="D19" s="892" t="str">
        <f>IF($A19="","",VLOOKUP($A19,生徒情報入力!$A$9:$AA$158,5))</f>
        <v/>
      </c>
      <c r="E19" s="892"/>
      <c r="F19" s="892"/>
      <c r="G19" s="892"/>
      <c r="H19" s="892"/>
      <c r="I19" s="892"/>
      <c r="J19" s="893"/>
      <c r="K19" s="231" t="str">
        <f>IF($A19="","",VLOOKUP($A19,生徒情報入力!$A$9:$AA$158,6))</f>
        <v/>
      </c>
      <c r="L19" s="217"/>
      <c r="M19" s="218" t="str">
        <f>IF($A19="","",VLOOKUP($A19,生徒情報入力!$A$9:$AA$158,7))</f>
        <v/>
      </c>
      <c r="N19" s="219" t="str">
        <f>IF($A19="","",VLOOKUP($A19,生徒情報入力!$A$9:$AA$158,8))</f>
        <v/>
      </c>
      <c r="O19" s="219" t="s">
        <v>6</v>
      </c>
      <c r="P19" s="219" t="str">
        <f>IF($A19="","",VLOOKUP($A19,生徒情報入力!$A$9:$AA$158,9))</f>
        <v/>
      </c>
      <c r="Q19" s="219" t="s">
        <v>6</v>
      </c>
      <c r="R19" s="219" t="str">
        <f>IF($A19="","",VLOOKUP($A19,生徒情報入力!$A$9:$AA$158,10))</f>
        <v/>
      </c>
      <c r="S19" s="942" t="str">
        <f>IF($A19="","",VLOOKUP($A19,生徒情報入力!$A$9:$AA$158,11))</f>
        <v/>
      </c>
      <c r="T19" s="943"/>
      <c r="U19" s="220" t="str">
        <f>IF($A19="","",VLOOKUP($A19,生徒情報入力!$A$9:$AA$158,12))</f>
        <v/>
      </c>
      <c r="V19" s="221"/>
      <c r="W19" s="222"/>
      <c r="X19" s="223" t="str">
        <f>IF($A19="","",VLOOKUP($A19,生徒情報入力!$A$9:$AA$158,13))</f>
        <v/>
      </c>
      <c r="Y19" s="224" t="str">
        <f>IF($A19="","",VLOOKUP($A19,生徒情報入力!$A$9:$AA$158,14))</f>
        <v/>
      </c>
      <c r="Z19" s="225" t="s">
        <v>6</v>
      </c>
      <c r="AA19" s="224" t="str">
        <f>IF($A19="","",VLOOKUP($A19,生徒情報入力!$A$9:$AA$158,15))</f>
        <v/>
      </c>
      <c r="AB19" s="224" t="s">
        <v>6</v>
      </c>
      <c r="AC19" s="226" t="str">
        <f>IF($A19="","",VLOOKUP($A19,生徒情報入力!$A$9:$AA$158,16))</f>
        <v/>
      </c>
      <c r="AD19" s="896" t="str">
        <f>IF($A19="","",VLOOKUP($A19,生徒情報入力!$A$9:$AA$158,17))</f>
        <v/>
      </c>
      <c r="AE19" s="897"/>
      <c r="AF19" s="227"/>
      <c r="AG19" s="944" t="str">
        <f>IF($A19="","",VLOOKUP($A19,生徒情報入力!$A$9:$AA$158,19))</f>
        <v/>
      </c>
      <c r="AH19" s="944"/>
      <c r="AI19" s="944"/>
      <c r="AJ19" s="944"/>
      <c r="AK19" s="945"/>
      <c r="AL19" s="894" t="str">
        <f>IF($A19="","",VLOOKUP($A19,生徒情報入力!$A$9:$AA$158,20))</f>
        <v/>
      </c>
      <c r="AM19" s="895"/>
      <c r="AN19" s="895"/>
      <c r="AO19" s="895"/>
      <c r="AP19" s="895"/>
      <c r="AQ19" s="874" t="str">
        <f>IF($A19="","",VLOOKUP($A19,生徒情報入力!$A$9:$AA$158,21))</f>
        <v/>
      </c>
      <c r="AR19" s="875"/>
      <c r="AS19" s="876"/>
      <c r="AT19" s="877" t="str">
        <f>IF($A19="","",VLOOKUP($A19,生徒情報入力!$A$9:$AA$158,22))</f>
        <v/>
      </c>
      <c r="AU19" s="878"/>
      <c r="AV19" s="878"/>
      <c r="AW19" s="878"/>
      <c r="AX19" s="878"/>
      <c r="AY19" s="878"/>
      <c r="AZ19" s="878"/>
      <c r="BA19" s="878"/>
      <c r="BB19" s="878"/>
      <c r="BC19" s="878"/>
      <c r="BD19" s="878"/>
      <c r="BE19" s="879"/>
      <c r="BF19" s="880" t="str">
        <f>IF($A19="","",VLOOKUP($A19,生徒情報入力!$A$9:$AA$158,23))</f>
        <v/>
      </c>
      <c r="BG19" s="881"/>
      <c r="BH19" s="228" t="s">
        <v>1872</v>
      </c>
      <c r="BI19" s="882" t="str">
        <f>IF($A19="","",VLOOKUP($A19,生徒情報入力!$A$9:$AA$158,25))</f>
        <v/>
      </c>
      <c r="BJ19" s="882"/>
      <c r="BK19" s="229" t="s">
        <v>1873</v>
      </c>
      <c r="BL19" s="883" t="str">
        <f>IF($A19="","",VLOOKUP($A19,生徒情報入力!$A$9:$AA$158,27))</f>
        <v/>
      </c>
      <c r="BM19" s="884"/>
      <c r="BN19" s="230"/>
      <c r="BT19" s="200">
        <v>13</v>
      </c>
    </row>
    <row r="20" spans="1:72" s="194" customFormat="1" ht="27" customHeight="1">
      <c r="A20" s="890" t="str">
        <f t="shared" si="0"/>
        <v/>
      </c>
      <c r="B20" s="891"/>
      <c r="C20" s="215" t="str">
        <f>IF($A20="","",VLOOKUP($A20,生徒情報入力!$A$9:$AA$158,4))</f>
        <v/>
      </c>
      <c r="D20" s="892" t="str">
        <f>IF($A20="","",VLOOKUP($A20,生徒情報入力!$A$9:$AA$158,5))</f>
        <v/>
      </c>
      <c r="E20" s="892"/>
      <c r="F20" s="892"/>
      <c r="G20" s="892"/>
      <c r="H20" s="892"/>
      <c r="I20" s="892"/>
      <c r="J20" s="893"/>
      <c r="K20" s="220" t="str">
        <f>IF($A20="","",VLOOKUP($A20,生徒情報入力!$A$9:$AA$158,6))</f>
        <v/>
      </c>
      <c r="L20" s="222"/>
      <c r="M20" s="218" t="str">
        <f>IF($A20="","",VLOOKUP($A20,生徒情報入力!$A$9:$AA$158,7))</f>
        <v/>
      </c>
      <c r="N20" s="219" t="str">
        <f>IF($A20="","",VLOOKUP($A20,生徒情報入力!$A$9:$AA$158,8))</f>
        <v/>
      </c>
      <c r="O20" s="219" t="s">
        <v>6</v>
      </c>
      <c r="P20" s="219" t="str">
        <f>IF($A20="","",VLOOKUP($A20,生徒情報入力!$A$9:$AA$158,9))</f>
        <v/>
      </c>
      <c r="Q20" s="219" t="s">
        <v>6</v>
      </c>
      <c r="R20" s="219" t="str">
        <f>IF($A20="","",VLOOKUP($A20,生徒情報入力!$A$9:$AA$158,10))</f>
        <v/>
      </c>
      <c r="S20" s="942" t="str">
        <f>IF($A20="","",VLOOKUP($A20,生徒情報入力!$A$9:$AA$158,11))</f>
        <v/>
      </c>
      <c r="T20" s="943"/>
      <c r="U20" s="220" t="str">
        <f>IF($A20="","",VLOOKUP($A20,生徒情報入力!$A$9:$AA$158,12))</f>
        <v/>
      </c>
      <c r="V20" s="221"/>
      <c r="W20" s="222"/>
      <c r="X20" s="223" t="str">
        <f>IF($A20="","",VLOOKUP($A20,生徒情報入力!$A$9:$AA$158,13))</f>
        <v/>
      </c>
      <c r="Y20" s="224" t="str">
        <f>IF($A20="","",VLOOKUP($A20,生徒情報入力!$A$9:$AA$158,14))</f>
        <v/>
      </c>
      <c r="Z20" s="225" t="s">
        <v>6</v>
      </c>
      <c r="AA20" s="224" t="str">
        <f>IF($A20="","",VLOOKUP($A20,生徒情報入力!$A$9:$AA$158,15))</f>
        <v/>
      </c>
      <c r="AB20" s="224" t="s">
        <v>6</v>
      </c>
      <c r="AC20" s="226" t="str">
        <f>IF($A20="","",VLOOKUP($A20,生徒情報入力!$A$9:$AA$158,16))</f>
        <v/>
      </c>
      <c r="AD20" s="896" t="str">
        <f>IF($A20="","",VLOOKUP($A20,生徒情報入力!$A$9:$AA$158,17))</f>
        <v/>
      </c>
      <c r="AE20" s="897"/>
      <c r="AF20" s="227"/>
      <c r="AG20" s="898" t="str">
        <f>IF($A20="","",VLOOKUP($A20,生徒情報入力!$A$9:$AA$158,19))</f>
        <v/>
      </c>
      <c r="AH20" s="898"/>
      <c r="AI20" s="898"/>
      <c r="AJ20" s="898"/>
      <c r="AK20" s="899"/>
      <c r="AL20" s="894" t="str">
        <f>IF($A20="","",VLOOKUP($A20,生徒情報入力!$A$9:$AA$158,20))</f>
        <v/>
      </c>
      <c r="AM20" s="895"/>
      <c r="AN20" s="895"/>
      <c r="AO20" s="895"/>
      <c r="AP20" s="895"/>
      <c r="AQ20" s="874" t="str">
        <f>IF($A20="","",VLOOKUP($A20,生徒情報入力!$A$9:$AA$158,21))</f>
        <v/>
      </c>
      <c r="AR20" s="875"/>
      <c r="AS20" s="876"/>
      <c r="AT20" s="877" t="str">
        <f>IF($A20="","",VLOOKUP($A20,生徒情報入力!$A$9:$AA$158,22))</f>
        <v/>
      </c>
      <c r="AU20" s="878"/>
      <c r="AV20" s="878"/>
      <c r="AW20" s="878"/>
      <c r="AX20" s="878"/>
      <c r="AY20" s="878"/>
      <c r="AZ20" s="878"/>
      <c r="BA20" s="878"/>
      <c r="BB20" s="878"/>
      <c r="BC20" s="878"/>
      <c r="BD20" s="878"/>
      <c r="BE20" s="879"/>
      <c r="BF20" s="880" t="str">
        <f>IF($A20="","",VLOOKUP($A20,生徒情報入力!$A$9:$AA$158,23))</f>
        <v/>
      </c>
      <c r="BG20" s="881"/>
      <c r="BH20" s="228" t="s">
        <v>1872</v>
      </c>
      <c r="BI20" s="882" t="str">
        <f>IF($A20="","",VLOOKUP($A20,生徒情報入力!$A$9:$AA$158,25))</f>
        <v/>
      </c>
      <c r="BJ20" s="882"/>
      <c r="BK20" s="229" t="s">
        <v>1873</v>
      </c>
      <c r="BL20" s="883" t="str">
        <f>IF($A20="","",VLOOKUP($A20,生徒情報入力!$A$9:$AA$158,27))</f>
        <v/>
      </c>
      <c r="BM20" s="884"/>
      <c r="BN20" s="230"/>
      <c r="BT20" s="200">
        <v>14</v>
      </c>
    </row>
    <row r="21" spans="1:72" s="194" customFormat="1" ht="27" customHeight="1">
      <c r="A21" s="890" t="str">
        <f t="shared" si="0"/>
        <v/>
      </c>
      <c r="B21" s="891"/>
      <c r="C21" s="215" t="str">
        <f>IF($A21="","",VLOOKUP($A21,生徒情報入力!$A$9:$AA$158,4))</f>
        <v/>
      </c>
      <c r="D21" s="892" t="str">
        <f>IF($A21="","",VLOOKUP($A21,生徒情報入力!$A$9:$AA$158,5))</f>
        <v/>
      </c>
      <c r="E21" s="892"/>
      <c r="F21" s="892"/>
      <c r="G21" s="892"/>
      <c r="H21" s="892"/>
      <c r="I21" s="892"/>
      <c r="J21" s="893"/>
      <c r="K21" s="220" t="str">
        <f>IF($A21="","",VLOOKUP($A21,生徒情報入力!$A$9:$AA$158,6))</f>
        <v/>
      </c>
      <c r="L21" s="222"/>
      <c r="M21" s="218" t="str">
        <f>IF($A21="","",VLOOKUP($A21,生徒情報入力!$A$9:$AA$158,7))</f>
        <v/>
      </c>
      <c r="N21" s="219" t="str">
        <f>IF($A21="","",VLOOKUP($A21,生徒情報入力!$A$9:$AA$158,8))</f>
        <v/>
      </c>
      <c r="O21" s="219" t="s">
        <v>6</v>
      </c>
      <c r="P21" s="219" t="str">
        <f>IF($A21="","",VLOOKUP($A21,生徒情報入力!$A$9:$AA$158,9))</f>
        <v/>
      </c>
      <c r="Q21" s="219" t="s">
        <v>6</v>
      </c>
      <c r="R21" s="219" t="str">
        <f>IF($A21="","",VLOOKUP($A21,生徒情報入力!$A$9:$AA$158,10))</f>
        <v/>
      </c>
      <c r="S21" s="942" t="str">
        <f>IF($A21="","",VLOOKUP($A21,生徒情報入力!$A$9:$AA$158,11))</f>
        <v/>
      </c>
      <c r="T21" s="943"/>
      <c r="U21" s="220" t="str">
        <f>IF($A21="","",VLOOKUP($A21,生徒情報入力!$A$9:$AA$158,12))</f>
        <v/>
      </c>
      <c r="V21" s="221"/>
      <c r="W21" s="222"/>
      <c r="X21" s="223" t="str">
        <f>IF($A21="","",VLOOKUP($A21,生徒情報入力!$A$9:$AA$158,13))</f>
        <v/>
      </c>
      <c r="Y21" s="224" t="str">
        <f>IF($A21="","",VLOOKUP($A21,生徒情報入力!$A$9:$AA$158,14))</f>
        <v/>
      </c>
      <c r="Z21" s="225" t="s">
        <v>6</v>
      </c>
      <c r="AA21" s="224" t="str">
        <f>IF($A21="","",VLOOKUP($A21,生徒情報入力!$A$9:$AA$158,15))</f>
        <v/>
      </c>
      <c r="AB21" s="224" t="s">
        <v>6</v>
      </c>
      <c r="AC21" s="226" t="str">
        <f>IF($A21="","",VLOOKUP($A21,生徒情報入力!$A$9:$AA$158,16))</f>
        <v/>
      </c>
      <c r="AD21" s="896" t="str">
        <f>IF($A21="","",VLOOKUP($A21,生徒情報入力!$A$9:$AA$158,17))</f>
        <v/>
      </c>
      <c r="AE21" s="897"/>
      <c r="AF21" s="227"/>
      <c r="AG21" s="898" t="str">
        <f>IF($A21="","",VLOOKUP($A21,生徒情報入力!$A$9:$AA$158,19))</f>
        <v/>
      </c>
      <c r="AH21" s="898"/>
      <c r="AI21" s="898"/>
      <c r="AJ21" s="898"/>
      <c r="AK21" s="899"/>
      <c r="AL21" s="894" t="str">
        <f>IF($A21="","",VLOOKUP($A21,生徒情報入力!$A$9:$AA$158,20))</f>
        <v/>
      </c>
      <c r="AM21" s="895"/>
      <c r="AN21" s="895"/>
      <c r="AO21" s="895"/>
      <c r="AP21" s="895"/>
      <c r="AQ21" s="874" t="str">
        <f>IF($A21="","",VLOOKUP($A21,生徒情報入力!$A$9:$AA$158,21))</f>
        <v/>
      </c>
      <c r="AR21" s="875"/>
      <c r="AS21" s="876"/>
      <c r="AT21" s="877" t="str">
        <f>IF($A21="","",VLOOKUP($A21,生徒情報入力!$A$9:$AA$158,22))</f>
        <v/>
      </c>
      <c r="AU21" s="878"/>
      <c r="AV21" s="878"/>
      <c r="AW21" s="878"/>
      <c r="AX21" s="878"/>
      <c r="AY21" s="878"/>
      <c r="AZ21" s="878"/>
      <c r="BA21" s="878"/>
      <c r="BB21" s="878"/>
      <c r="BC21" s="878"/>
      <c r="BD21" s="878"/>
      <c r="BE21" s="879"/>
      <c r="BF21" s="880" t="str">
        <f>IF($A21="","",VLOOKUP($A21,生徒情報入力!$A$9:$AA$158,23))</f>
        <v/>
      </c>
      <c r="BG21" s="881"/>
      <c r="BH21" s="228" t="s">
        <v>1872</v>
      </c>
      <c r="BI21" s="882" t="str">
        <f>IF($A21="","",VLOOKUP($A21,生徒情報入力!$A$9:$AA$158,25))</f>
        <v/>
      </c>
      <c r="BJ21" s="882"/>
      <c r="BK21" s="229" t="s">
        <v>1873</v>
      </c>
      <c r="BL21" s="883" t="str">
        <f>IF($A21="","",VLOOKUP($A21,生徒情報入力!$A$9:$AA$158,27))</f>
        <v/>
      </c>
      <c r="BM21" s="884"/>
      <c r="BN21" s="230"/>
      <c r="BT21" s="200">
        <v>15</v>
      </c>
    </row>
    <row r="22" spans="1:72" s="194" customFormat="1" ht="15.75" customHeight="1">
      <c r="A22" s="199"/>
      <c r="B22" s="199"/>
      <c r="C22" s="199"/>
      <c r="D22" s="199"/>
      <c r="E22" s="232"/>
      <c r="F22" s="232" t="s">
        <v>2745</v>
      </c>
      <c r="G22" s="232"/>
      <c r="H22" s="232"/>
      <c r="I22" s="232"/>
      <c r="J22" s="232"/>
      <c r="K22" s="232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232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T22" s="200"/>
    </row>
    <row r="23" spans="1:72" s="194" customFormat="1" ht="15.75" customHeight="1">
      <c r="A23" s="199"/>
      <c r="B23" s="199"/>
      <c r="C23" s="199"/>
      <c r="D23" s="199"/>
      <c r="E23" s="232"/>
      <c r="F23" s="232" t="s">
        <v>2746</v>
      </c>
      <c r="G23" s="232"/>
      <c r="H23" s="232"/>
      <c r="I23" s="232"/>
      <c r="J23" s="232"/>
      <c r="K23" s="232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T23" s="200"/>
    </row>
    <row r="24" spans="1:72" s="194" customFormat="1" ht="27" customHeight="1">
      <c r="A24" s="201" t="s">
        <v>1903</v>
      </c>
      <c r="B24" s="201"/>
      <c r="C24" s="201"/>
      <c r="D24" s="939">
        <f>D2</f>
        <v>28</v>
      </c>
      <c r="E24" s="939"/>
      <c r="F24" s="201" t="s">
        <v>2</v>
      </c>
      <c r="G24" s="939">
        <f>G2</f>
        <v>11</v>
      </c>
      <c r="H24" s="939"/>
      <c r="I24" s="201" t="s">
        <v>3</v>
      </c>
      <c r="J24" s="939">
        <f>J2</f>
        <v>29</v>
      </c>
      <c r="K24" s="939"/>
      <c r="L24" s="202"/>
      <c r="M24" s="203" t="s">
        <v>1904</v>
      </c>
      <c r="N24" s="203"/>
      <c r="O24" s="203"/>
      <c r="P24" s="201"/>
      <c r="Q24" s="201"/>
      <c r="R24" s="204" t="s">
        <v>1905</v>
      </c>
      <c r="S24" s="205"/>
      <c r="T24" s="205"/>
      <c r="U24" s="940"/>
      <c r="V24" s="940"/>
      <c r="W24" s="940"/>
      <c r="X24" s="940"/>
      <c r="Y24" s="940"/>
      <c r="Z24" s="199"/>
      <c r="AA24" s="199"/>
      <c r="AB24" s="199"/>
      <c r="AC24" s="199"/>
      <c r="AD24" s="199"/>
      <c r="AE24" s="233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T24" s="200"/>
    </row>
    <row r="25" spans="1:72" s="194" customFormat="1" ht="27" customHeight="1">
      <c r="A25" s="206"/>
      <c r="B25" s="206"/>
      <c r="C25" s="206"/>
      <c r="D25" s="206"/>
      <c r="E25" s="207" t="s">
        <v>1906</v>
      </c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8"/>
      <c r="AE25" s="933" t="s">
        <v>1907</v>
      </c>
      <c r="AF25" s="916"/>
      <c r="AG25" s="916"/>
      <c r="AH25" s="916"/>
      <c r="AI25" s="916"/>
      <c r="AJ25" s="916"/>
      <c r="AK25" s="875" t="str">
        <f>基本情報入力!$B$5</f>
        <v/>
      </c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916"/>
      <c r="AX25" s="916"/>
      <c r="AY25" s="916"/>
      <c r="AZ25" s="916"/>
      <c r="BA25" s="916"/>
      <c r="BB25" s="934"/>
      <c r="BC25" s="935" t="s">
        <v>1908</v>
      </c>
      <c r="BD25" s="936"/>
      <c r="BE25" s="936"/>
      <c r="BF25" s="936"/>
      <c r="BG25" s="937">
        <f>基本情報入力!$B$3</f>
        <v>0</v>
      </c>
      <c r="BH25" s="937"/>
      <c r="BI25" s="937"/>
      <c r="BJ25" s="209" t="s">
        <v>1909</v>
      </c>
      <c r="BK25" s="937">
        <f>基本情報入力!$D$3</f>
        <v>0</v>
      </c>
      <c r="BL25" s="937"/>
      <c r="BM25" s="937"/>
      <c r="BN25" s="938"/>
      <c r="BT25" s="200"/>
    </row>
    <row r="26" spans="1:72" s="194" customFormat="1" ht="27" customHeight="1">
      <c r="A26" s="930" t="s">
        <v>1910</v>
      </c>
      <c r="B26" s="931"/>
      <c r="C26" s="931"/>
      <c r="D26" s="210"/>
      <c r="E26" s="892" t="str">
        <f>基本情報入力!$B$6</f>
        <v/>
      </c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  <c r="V26" s="892"/>
      <c r="W26" s="892"/>
      <c r="X26" s="892"/>
      <c r="Y26" s="892"/>
      <c r="Z26" s="892"/>
      <c r="AA26" s="892"/>
      <c r="AB26" s="892"/>
      <c r="AC26" s="892"/>
      <c r="AD26" s="211"/>
      <c r="AE26" s="206"/>
      <c r="AF26" s="206"/>
      <c r="AG26" s="916" t="s">
        <v>1911</v>
      </c>
      <c r="AH26" s="916"/>
      <c r="AI26" s="916"/>
      <c r="AJ26" s="916"/>
      <c r="AK26" s="932">
        <f>基本情報入力!$B$7</f>
        <v>0</v>
      </c>
      <c r="AL26" s="932"/>
      <c r="AM26" s="932"/>
      <c r="AN26" s="932"/>
      <c r="AO26" s="212" t="s">
        <v>1912</v>
      </c>
      <c r="AP26" s="895">
        <f>基本情報入力!$C$7</f>
        <v>0</v>
      </c>
      <c r="AQ26" s="895"/>
      <c r="AR26" s="895"/>
      <c r="AS26" s="213" t="s">
        <v>1913</v>
      </c>
      <c r="AT26" s="917">
        <f>基本情報入力!$D$7</f>
        <v>0</v>
      </c>
      <c r="AU26" s="917"/>
      <c r="AV26" s="917"/>
      <c r="AW26" s="208"/>
      <c r="AX26" s="916" t="s">
        <v>1914</v>
      </c>
      <c r="AY26" s="916"/>
      <c r="AZ26" s="916"/>
      <c r="BA26" s="916"/>
      <c r="BB26" s="916"/>
      <c r="BC26" s="875">
        <f>基本情報入力!$B$12</f>
        <v>0</v>
      </c>
      <c r="BD26" s="875"/>
      <c r="BE26" s="875"/>
      <c r="BF26" s="875"/>
      <c r="BG26" s="875"/>
      <c r="BH26" s="875"/>
      <c r="BI26" s="875"/>
      <c r="BJ26" s="875"/>
      <c r="BK26" s="875"/>
      <c r="BL26" s="875"/>
      <c r="BM26" s="875"/>
      <c r="BN26" s="876"/>
      <c r="BT26" s="200"/>
    </row>
    <row r="27" spans="1:72" s="194" customFormat="1" ht="15.75" customHeight="1">
      <c r="A27" s="918" t="s">
        <v>19</v>
      </c>
      <c r="B27" s="919"/>
      <c r="C27" s="922" t="s">
        <v>20</v>
      </c>
      <c r="D27" s="923"/>
      <c r="E27" s="923"/>
      <c r="F27" s="923"/>
      <c r="G27" s="923"/>
      <c r="H27" s="923"/>
      <c r="I27" s="923"/>
      <c r="J27" s="924"/>
      <c r="K27" s="922" t="s">
        <v>1879</v>
      </c>
      <c r="L27" s="924"/>
      <c r="M27" s="922" t="s">
        <v>1880</v>
      </c>
      <c r="N27" s="923"/>
      <c r="O27" s="923"/>
      <c r="P27" s="923"/>
      <c r="Q27" s="923"/>
      <c r="R27" s="923"/>
      <c r="S27" s="922" t="s">
        <v>21</v>
      </c>
      <c r="T27" s="924"/>
      <c r="U27" s="926" t="s">
        <v>1915</v>
      </c>
      <c r="V27" s="927"/>
      <c r="W27" s="928"/>
      <c r="X27" s="926" t="s">
        <v>1916</v>
      </c>
      <c r="Y27" s="927"/>
      <c r="Z27" s="927"/>
      <c r="AA27" s="927"/>
      <c r="AB27" s="927"/>
      <c r="AC27" s="927"/>
      <c r="AD27" s="929" t="s">
        <v>1917</v>
      </c>
      <c r="AE27" s="929"/>
      <c r="AF27" s="929"/>
      <c r="AG27" s="929"/>
      <c r="AH27" s="929"/>
      <c r="AI27" s="929"/>
      <c r="AJ27" s="929"/>
      <c r="AK27" s="929"/>
      <c r="AL27" s="900" t="s">
        <v>1918</v>
      </c>
      <c r="AM27" s="901"/>
      <c r="AN27" s="901"/>
      <c r="AO27" s="901"/>
      <c r="AP27" s="901"/>
      <c r="AQ27" s="900" t="s">
        <v>1919</v>
      </c>
      <c r="AR27" s="901"/>
      <c r="AS27" s="902"/>
      <c r="AT27" s="900" t="s">
        <v>1920</v>
      </c>
      <c r="AU27" s="901"/>
      <c r="AV27" s="901"/>
      <c r="AW27" s="901"/>
      <c r="AX27" s="901"/>
      <c r="AY27" s="901"/>
      <c r="AZ27" s="901"/>
      <c r="BA27" s="901"/>
      <c r="BB27" s="901"/>
      <c r="BC27" s="901"/>
      <c r="BD27" s="901"/>
      <c r="BE27" s="902"/>
      <c r="BF27" s="900" t="s">
        <v>1921</v>
      </c>
      <c r="BG27" s="901"/>
      <c r="BH27" s="901"/>
      <c r="BI27" s="901"/>
      <c r="BJ27" s="901"/>
      <c r="BK27" s="901"/>
      <c r="BL27" s="901"/>
      <c r="BM27" s="901"/>
      <c r="BN27" s="902"/>
      <c r="BT27" s="200"/>
    </row>
    <row r="28" spans="1:72" s="194" customFormat="1" ht="15.75" customHeight="1">
      <c r="A28" s="920"/>
      <c r="B28" s="921"/>
      <c r="C28" s="925"/>
      <c r="D28" s="912"/>
      <c r="E28" s="912"/>
      <c r="F28" s="912"/>
      <c r="G28" s="912"/>
      <c r="H28" s="912"/>
      <c r="I28" s="912"/>
      <c r="J28" s="911"/>
      <c r="K28" s="925"/>
      <c r="L28" s="911"/>
      <c r="M28" s="925"/>
      <c r="N28" s="912"/>
      <c r="O28" s="912"/>
      <c r="P28" s="912"/>
      <c r="Q28" s="912"/>
      <c r="R28" s="912"/>
      <c r="S28" s="925"/>
      <c r="T28" s="911"/>
      <c r="U28" s="909" t="s">
        <v>1922</v>
      </c>
      <c r="V28" s="910"/>
      <c r="W28" s="911"/>
      <c r="X28" s="909" t="s">
        <v>1923</v>
      </c>
      <c r="Y28" s="912"/>
      <c r="Z28" s="912"/>
      <c r="AA28" s="912"/>
      <c r="AB28" s="912"/>
      <c r="AC28" s="911"/>
      <c r="AD28" s="913" t="s">
        <v>1924</v>
      </c>
      <c r="AE28" s="914"/>
      <c r="AF28" s="914"/>
      <c r="AG28" s="914"/>
      <c r="AH28" s="914"/>
      <c r="AI28" s="914"/>
      <c r="AJ28" s="914"/>
      <c r="AK28" s="915"/>
      <c r="AL28" s="903"/>
      <c r="AM28" s="904"/>
      <c r="AN28" s="904"/>
      <c r="AO28" s="904"/>
      <c r="AP28" s="904"/>
      <c r="AQ28" s="903"/>
      <c r="AR28" s="904"/>
      <c r="AS28" s="905"/>
      <c r="AT28" s="903"/>
      <c r="AU28" s="904"/>
      <c r="AV28" s="904"/>
      <c r="AW28" s="904"/>
      <c r="AX28" s="904"/>
      <c r="AY28" s="904"/>
      <c r="AZ28" s="904"/>
      <c r="BA28" s="904"/>
      <c r="BB28" s="904"/>
      <c r="BC28" s="904"/>
      <c r="BD28" s="904"/>
      <c r="BE28" s="905"/>
      <c r="BF28" s="906"/>
      <c r="BG28" s="907"/>
      <c r="BH28" s="907"/>
      <c r="BI28" s="907"/>
      <c r="BJ28" s="907"/>
      <c r="BK28" s="907"/>
      <c r="BL28" s="907"/>
      <c r="BM28" s="907"/>
      <c r="BN28" s="908"/>
      <c r="BT28" s="200"/>
    </row>
    <row r="29" spans="1:72" s="194" customFormat="1" ht="27" customHeight="1">
      <c r="A29" s="890" t="str">
        <f>IF(AF$1+BT21&lt;=AK$1,AF$1+BT21,"")</f>
        <v/>
      </c>
      <c r="B29" s="891"/>
      <c r="C29" s="215" t="str">
        <f>IF($A29="","",VLOOKUP($A29,生徒情報入力!$A$9:$AA$158,4))</f>
        <v/>
      </c>
      <c r="D29" s="892" t="str">
        <f>IF($A29="","",VLOOKUP($A29,生徒情報入力!$A$9:$AA$158,5))</f>
        <v/>
      </c>
      <c r="E29" s="892"/>
      <c r="F29" s="892"/>
      <c r="G29" s="892"/>
      <c r="H29" s="892"/>
      <c r="I29" s="892"/>
      <c r="J29" s="893"/>
      <c r="K29" s="234" t="str">
        <f>IF($A29="","",VLOOKUP($A29,生徒情報入力!$A$9:$AA$158,6))</f>
        <v/>
      </c>
      <c r="L29" s="235"/>
      <c r="M29" s="223" t="str">
        <f>IF($A29="","",VLOOKUP($A29,生徒情報入力!$A$9:$AA$158,7))</f>
        <v/>
      </c>
      <c r="N29" s="224" t="str">
        <f>IF($A29="","",VLOOKUP($A29,生徒情報入力!$A$9:$AA$158,8))</f>
        <v/>
      </c>
      <c r="O29" s="224" t="s">
        <v>6</v>
      </c>
      <c r="P29" s="224" t="str">
        <f>IF($A29="","",VLOOKUP($A29,生徒情報入力!$A$9:$AA$158,9))</f>
        <v/>
      </c>
      <c r="Q29" s="224" t="s">
        <v>6</v>
      </c>
      <c r="R29" s="224" t="str">
        <f>IF($A29="","",VLOOKUP($A29,生徒情報入力!$A$9:$AA$158,10))</f>
        <v/>
      </c>
      <c r="S29" s="234" t="str">
        <f>IF($A29="","",VLOOKUP($A29,生徒情報入力!$A$9:$AA$158,11))</f>
        <v/>
      </c>
      <c r="T29" s="235"/>
      <c r="U29" s="894" t="str">
        <f>IF($A29="","",VLOOKUP($A29,生徒情報入力!$A$9:$AA$158,12))</f>
        <v/>
      </c>
      <c r="V29" s="895"/>
      <c r="W29" s="895"/>
      <c r="X29" s="223" t="str">
        <f>IF($A29="","",VLOOKUP($A29,生徒情報入力!$A$9:$AA$158,13))</f>
        <v/>
      </c>
      <c r="Y29" s="224" t="str">
        <f>IF($A29="","",VLOOKUP($A29,生徒情報入力!$A$9:$AA$158,14))</f>
        <v/>
      </c>
      <c r="Z29" s="225" t="s">
        <v>6</v>
      </c>
      <c r="AA29" s="224" t="str">
        <f>IF($A29="","",VLOOKUP($A29,生徒情報入力!$A$9:$AA$158,15))</f>
        <v/>
      </c>
      <c r="AB29" s="224" t="s">
        <v>6</v>
      </c>
      <c r="AC29" s="226" t="str">
        <f>IF($A29="","",VLOOKUP($A29,生徒情報入力!$A$9:$AA$158,16))</f>
        <v/>
      </c>
      <c r="AD29" s="896" t="str">
        <f>IF($A29="","",VLOOKUP($A29,生徒情報入力!$A$9:$AA$158,17))</f>
        <v/>
      </c>
      <c r="AE29" s="897"/>
      <c r="AF29" s="227"/>
      <c r="AG29" s="898" t="str">
        <f>IF($A29="","",VLOOKUP($A29,生徒情報入力!$A$9:$AA$158,19))</f>
        <v/>
      </c>
      <c r="AH29" s="898"/>
      <c r="AI29" s="898"/>
      <c r="AJ29" s="898"/>
      <c r="AK29" s="899"/>
      <c r="AL29" s="894" t="str">
        <f>IF($A29="","",VLOOKUP($A29,生徒情報入力!$A$9:$AA$158,20))</f>
        <v/>
      </c>
      <c r="AM29" s="895"/>
      <c r="AN29" s="895"/>
      <c r="AO29" s="895"/>
      <c r="AP29" s="895"/>
      <c r="AQ29" s="874" t="str">
        <f>IF($A29="","",VLOOKUP($A29,生徒情報入力!$A$9:$AA$158,21))</f>
        <v/>
      </c>
      <c r="AR29" s="875"/>
      <c r="AS29" s="876"/>
      <c r="AT29" s="877" t="str">
        <f>IF($A29="","",VLOOKUP($A29,生徒情報入力!$A$9:$AA$158,22))</f>
        <v/>
      </c>
      <c r="AU29" s="878"/>
      <c r="AV29" s="878"/>
      <c r="AW29" s="878"/>
      <c r="AX29" s="878"/>
      <c r="AY29" s="878"/>
      <c r="AZ29" s="878"/>
      <c r="BA29" s="878"/>
      <c r="BB29" s="878"/>
      <c r="BC29" s="878"/>
      <c r="BD29" s="878"/>
      <c r="BE29" s="879"/>
      <c r="BF29" s="880" t="str">
        <f>IF($A29="","",VLOOKUP($A29,生徒情報入力!$A$9:$AA$158,23))</f>
        <v/>
      </c>
      <c r="BG29" s="881"/>
      <c r="BH29" s="228" t="s">
        <v>1872</v>
      </c>
      <c r="BI29" s="882" t="str">
        <f>IF($A29="","",VLOOKUP($A29,生徒情報入力!$A$9:$AA$158,25))</f>
        <v/>
      </c>
      <c r="BJ29" s="882"/>
      <c r="BK29" s="229" t="s">
        <v>1873</v>
      </c>
      <c r="BL29" s="883" t="str">
        <f>IF($A29="","",VLOOKUP($A29,生徒情報入力!$A$9:$AA$158,27))</f>
        <v/>
      </c>
      <c r="BM29" s="884"/>
      <c r="BN29" s="230"/>
      <c r="BT29" s="200">
        <v>16</v>
      </c>
    </row>
    <row r="30" spans="1:72" s="194" customFormat="1" ht="27" customHeight="1">
      <c r="A30" s="890" t="str">
        <f t="shared" ref="A30:A43" si="1">IF(AF$1+BT29&lt;=AK$1,AF$1+BT29,"")</f>
        <v/>
      </c>
      <c r="B30" s="891"/>
      <c r="C30" s="215" t="str">
        <f>IF($A30="","",VLOOKUP($A30,生徒情報入力!$A$9:$AA$158,4))</f>
        <v/>
      </c>
      <c r="D30" s="892" t="str">
        <f>IF($A30="","",VLOOKUP($A30,生徒情報入力!$A$9:$AA$158,5))</f>
        <v/>
      </c>
      <c r="E30" s="892"/>
      <c r="F30" s="892"/>
      <c r="G30" s="892"/>
      <c r="H30" s="892"/>
      <c r="I30" s="892"/>
      <c r="J30" s="893"/>
      <c r="K30" s="234" t="str">
        <f>IF($A30="","",VLOOKUP($A30,生徒情報入力!$A$9:$AA$158,6))</f>
        <v/>
      </c>
      <c r="L30" s="235"/>
      <c r="M30" s="223" t="str">
        <f>IF($A30="","",VLOOKUP($A30,生徒情報入力!$A$9:$AA$158,7))</f>
        <v/>
      </c>
      <c r="N30" s="224" t="str">
        <f>IF($A30="","",VLOOKUP($A30,生徒情報入力!$A$9:$AA$158,8))</f>
        <v/>
      </c>
      <c r="O30" s="224" t="s">
        <v>6</v>
      </c>
      <c r="P30" s="224" t="str">
        <f>IF($A30="","",VLOOKUP($A30,生徒情報入力!$A$9:$AA$158,9))</f>
        <v/>
      </c>
      <c r="Q30" s="224" t="s">
        <v>6</v>
      </c>
      <c r="R30" s="224" t="str">
        <f>IF($A30="","",VLOOKUP($A30,生徒情報入力!$A$9:$AA$158,10))</f>
        <v/>
      </c>
      <c r="S30" s="234" t="str">
        <f>IF($A30="","",VLOOKUP($A30,生徒情報入力!$A$9:$AA$158,11))</f>
        <v/>
      </c>
      <c r="T30" s="235"/>
      <c r="U30" s="894" t="str">
        <f>IF($A30="","",VLOOKUP($A30,生徒情報入力!$A$9:$AA$158,12))</f>
        <v/>
      </c>
      <c r="V30" s="895"/>
      <c r="W30" s="895"/>
      <c r="X30" s="223" t="str">
        <f>IF($A30="","",VLOOKUP($A30,生徒情報入力!$A$9:$AA$158,13))</f>
        <v/>
      </c>
      <c r="Y30" s="224" t="str">
        <f>IF($A30="","",VLOOKUP($A30,生徒情報入力!$A$9:$AA$158,14))</f>
        <v/>
      </c>
      <c r="Z30" s="225" t="s">
        <v>6</v>
      </c>
      <c r="AA30" s="224" t="str">
        <f>IF($A30="","",VLOOKUP($A30,生徒情報入力!$A$9:$AA$158,15))</f>
        <v/>
      </c>
      <c r="AB30" s="224" t="s">
        <v>6</v>
      </c>
      <c r="AC30" s="226" t="str">
        <f>IF($A30="","",VLOOKUP($A30,生徒情報入力!$A$9:$AA$158,16))</f>
        <v/>
      </c>
      <c r="AD30" s="896" t="str">
        <f>IF($A30="","",VLOOKUP($A30,生徒情報入力!$A$9:$AA$158,17))</f>
        <v/>
      </c>
      <c r="AE30" s="897"/>
      <c r="AF30" s="227"/>
      <c r="AG30" s="898" t="str">
        <f>IF($A30="","",VLOOKUP($A30,生徒情報入力!$A$9:$AA$158,19))</f>
        <v/>
      </c>
      <c r="AH30" s="898"/>
      <c r="AI30" s="898"/>
      <c r="AJ30" s="898"/>
      <c r="AK30" s="899"/>
      <c r="AL30" s="894" t="str">
        <f>IF($A30="","",VLOOKUP($A30,生徒情報入力!$A$9:$AA$158,20))</f>
        <v/>
      </c>
      <c r="AM30" s="895"/>
      <c r="AN30" s="895"/>
      <c r="AO30" s="895"/>
      <c r="AP30" s="895"/>
      <c r="AQ30" s="874" t="str">
        <f>IF($A30="","",VLOOKUP($A30,生徒情報入力!$A$9:$AA$158,21))</f>
        <v/>
      </c>
      <c r="AR30" s="875"/>
      <c r="AS30" s="876"/>
      <c r="AT30" s="877" t="str">
        <f>IF($A30="","",VLOOKUP($A30,生徒情報入力!$A$9:$AA$158,22))</f>
        <v/>
      </c>
      <c r="AU30" s="878"/>
      <c r="AV30" s="878"/>
      <c r="AW30" s="878"/>
      <c r="AX30" s="878"/>
      <c r="AY30" s="878"/>
      <c r="AZ30" s="878"/>
      <c r="BA30" s="878"/>
      <c r="BB30" s="878"/>
      <c r="BC30" s="878"/>
      <c r="BD30" s="878"/>
      <c r="BE30" s="879"/>
      <c r="BF30" s="880" t="str">
        <f>IF($A30="","",VLOOKUP($A30,生徒情報入力!$A$9:$AA$158,23))</f>
        <v/>
      </c>
      <c r="BG30" s="881"/>
      <c r="BH30" s="228" t="s">
        <v>1872</v>
      </c>
      <c r="BI30" s="882" t="str">
        <f>IF($A30="","",VLOOKUP($A30,生徒情報入力!$A$9:$AA$158,25))</f>
        <v/>
      </c>
      <c r="BJ30" s="882"/>
      <c r="BK30" s="229" t="s">
        <v>1873</v>
      </c>
      <c r="BL30" s="883" t="str">
        <f>IF($A30="","",VLOOKUP($A30,生徒情報入力!$A$9:$AA$158,27))</f>
        <v/>
      </c>
      <c r="BM30" s="884"/>
      <c r="BN30" s="230"/>
      <c r="BT30" s="200">
        <v>17</v>
      </c>
    </row>
    <row r="31" spans="1:72" s="194" customFormat="1" ht="27" customHeight="1">
      <c r="A31" s="890" t="str">
        <f t="shared" si="1"/>
        <v/>
      </c>
      <c r="B31" s="891"/>
      <c r="C31" s="215" t="str">
        <f>IF($A31="","",VLOOKUP($A31,生徒情報入力!$A$9:$AA$158,4))</f>
        <v/>
      </c>
      <c r="D31" s="892" t="str">
        <f>IF($A31="","",VLOOKUP($A31,生徒情報入力!$A$9:$AA$158,5))</f>
        <v/>
      </c>
      <c r="E31" s="892"/>
      <c r="F31" s="892"/>
      <c r="G31" s="892"/>
      <c r="H31" s="892"/>
      <c r="I31" s="892"/>
      <c r="J31" s="893"/>
      <c r="K31" s="234" t="str">
        <f>IF($A31="","",VLOOKUP($A31,生徒情報入力!$A$9:$AA$158,6))</f>
        <v/>
      </c>
      <c r="L31" s="235"/>
      <c r="M31" s="223" t="str">
        <f>IF($A31="","",VLOOKUP($A31,生徒情報入力!$A$9:$AA$158,7))</f>
        <v/>
      </c>
      <c r="N31" s="224" t="str">
        <f>IF($A31="","",VLOOKUP($A31,生徒情報入力!$A$9:$AA$158,8))</f>
        <v/>
      </c>
      <c r="O31" s="224" t="s">
        <v>6</v>
      </c>
      <c r="P31" s="224" t="str">
        <f>IF($A31="","",VLOOKUP($A31,生徒情報入力!$A$9:$AA$158,9))</f>
        <v/>
      </c>
      <c r="Q31" s="224" t="s">
        <v>6</v>
      </c>
      <c r="R31" s="224" t="str">
        <f>IF($A31="","",VLOOKUP($A31,生徒情報入力!$A$9:$AA$158,10))</f>
        <v/>
      </c>
      <c r="S31" s="234" t="str">
        <f>IF($A31="","",VLOOKUP($A31,生徒情報入力!$A$9:$AA$158,11))</f>
        <v/>
      </c>
      <c r="T31" s="235"/>
      <c r="U31" s="894" t="str">
        <f>IF($A31="","",VLOOKUP($A31,生徒情報入力!$A$9:$AA$158,12))</f>
        <v/>
      </c>
      <c r="V31" s="895"/>
      <c r="W31" s="895"/>
      <c r="X31" s="223" t="str">
        <f>IF($A31="","",VLOOKUP($A31,生徒情報入力!$A$9:$AA$158,13))</f>
        <v/>
      </c>
      <c r="Y31" s="224" t="str">
        <f>IF($A31="","",VLOOKUP($A31,生徒情報入力!$A$9:$AA$158,14))</f>
        <v/>
      </c>
      <c r="Z31" s="225" t="s">
        <v>6</v>
      </c>
      <c r="AA31" s="224" t="str">
        <f>IF($A31="","",VLOOKUP($A31,生徒情報入力!$A$9:$AA$158,15))</f>
        <v/>
      </c>
      <c r="AB31" s="224" t="s">
        <v>6</v>
      </c>
      <c r="AC31" s="226" t="str">
        <f>IF($A31="","",VLOOKUP($A31,生徒情報入力!$A$9:$AA$158,16))</f>
        <v/>
      </c>
      <c r="AD31" s="896" t="str">
        <f>IF($A31="","",VLOOKUP($A31,生徒情報入力!$A$9:$AA$158,17))</f>
        <v/>
      </c>
      <c r="AE31" s="897"/>
      <c r="AF31" s="227"/>
      <c r="AG31" s="898" t="str">
        <f>IF($A31="","",VLOOKUP($A31,生徒情報入力!$A$9:$AA$158,19))</f>
        <v/>
      </c>
      <c r="AH31" s="898"/>
      <c r="AI31" s="898"/>
      <c r="AJ31" s="898"/>
      <c r="AK31" s="899"/>
      <c r="AL31" s="894" t="str">
        <f>IF($A31="","",VLOOKUP($A31,生徒情報入力!$A$9:$AA$158,20))</f>
        <v/>
      </c>
      <c r="AM31" s="895"/>
      <c r="AN31" s="895"/>
      <c r="AO31" s="895"/>
      <c r="AP31" s="895"/>
      <c r="AQ31" s="874" t="str">
        <f>IF($A31="","",VLOOKUP($A31,生徒情報入力!$A$9:$AA$158,21))</f>
        <v/>
      </c>
      <c r="AR31" s="875"/>
      <c r="AS31" s="876"/>
      <c r="AT31" s="877" t="str">
        <f>IF($A31="","",VLOOKUP($A31,生徒情報入力!$A$9:$AA$158,22))</f>
        <v/>
      </c>
      <c r="AU31" s="878"/>
      <c r="AV31" s="878"/>
      <c r="AW31" s="878"/>
      <c r="AX31" s="878"/>
      <c r="AY31" s="878"/>
      <c r="AZ31" s="878"/>
      <c r="BA31" s="878"/>
      <c r="BB31" s="878"/>
      <c r="BC31" s="878"/>
      <c r="BD31" s="878"/>
      <c r="BE31" s="879"/>
      <c r="BF31" s="880" t="str">
        <f>IF($A31="","",VLOOKUP($A31,生徒情報入力!$A$9:$AA$158,23))</f>
        <v/>
      </c>
      <c r="BG31" s="881"/>
      <c r="BH31" s="228" t="s">
        <v>1872</v>
      </c>
      <c r="BI31" s="882" t="str">
        <f>IF($A31="","",VLOOKUP($A31,生徒情報入力!$A$9:$AA$158,25))</f>
        <v/>
      </c>
      <c r="BJ31" s="882"/>
      <c r="BK31" s="229" t="s">
        <v>1873</v>
      </c>
      <c r="BL31" s="883" t="str">
        <f>IF($A31="","",VLOOKUP($A31,生徒情報入力!$A$9:$AA$158,27))</f>
        <v/>
      </c>
      <c r="BM31" s="884"/>
      <c r="BN31" s="230"/>
      <c r="BT31" s="200">
        <v>18</v>
      </c>
    </row>
    <row r="32" spans="1:72" s="194" customFormat="1" ht="27" customHeight="1">
      <c r="A32" s="890" t="str">
        <f t="shared" si="1"/>
        <v/>
      </c>
      <c r="B32" s="891"/>
      <c r="C32" s="215" t="str">
        <f>IF($A32="","",VLOOKUP($A32,生徒情報入力!$A$9:$AA$158,4))</f>
        <v/>
      </c>
      <c r="D32" s="892" t="str">
        <f>IF($A32="","",VLOOKUP($A32,生徒情報入力!$A$9:$AA$158,5))</f>
        <v/>
      </c>
      <c r="E32" s="892"/>
      <c r="F32" s="892"/>
      <c r="G32" s="892"/>
      <c r="H32" s="892"/>
      <c r="I32" s="892"/>
      <c r="J32" s="893"/>
      <c r="K32" s="234" t="str">
        <f>IF($A32="","",VLOOKUP($A32,生徒情報入力!$A$9:$AA$158,6))</f>
        <v/>
      </c>
      <c r="L32" s="235"/>
      <c r="M32" s="223" t="str">
        <f>IF($A32="","",VLOOKUP($A32,生徒情報入力!$A$9:$AA$158,7))</f>
        <v/>
      </c>
      <c r="N32" s="224" t="str">
        <f>IF($A32="","",VLOOKUP($A32,生徒情報入力!$A$9:$AA$158,8))</f>
        <v/>
      </c>
      <c r="O32" s="224" t="s">
        <v>6</v>
      </c>
      <c r="P32" s="224" t="str">
        <f>IF($A32="","",VLOOKUP($A32,生徒情報入力!$A$9:$AA$158,9))</f>
        <v/>
      </c>
      <c r="Q32" s="224" t="s">
        <v>6</v>
      </c>
      <c r="R32" s="224" t="str">
        <f>IF($A32="","",VLOOKUP($A32,生徒情報入力!$A$9:$AA$158,10))</f>
        <v/>
      </c>
      <c r="S32" s="234" t="str">
        <f>IF($A32="","",VLOOKUP($A32,生徒情報入力!$A$9:$AA$158,11))</f>
        <v/>
      </c>
      <c r="T32" s="235"/>
      <c r="U32" s="894" t="str">
        <f>IF($A32="","",VLOOKUP($A32,生徒情報入力!$A$9:$AA$158,12))</f>
        <v/>
      </c>
      <c r="V32" s="895"/>
      <c r="W32" s="895"/>
      <c r="X32" s="223" t="str">
        <f>IF($A32="","",VLOOKUP($A32,生徒情報入力!$A$9:$AA$158,13))</f>
        <v/>
      </c>
      <c r="Y32" s="224" t="str">
        <f>IF($A32="","",VLOOKUP($A32,生徒情報入力!$A$9:$AA$158,14))</f>
        <v/>
      </c>
      <c r="Z32" s="225" t="s">
        <v>6</v>
      </c>
      <c r="AA32" s="224" t="str">
        <f>IF($A32="","",VLOOKUP($A32,生徒情報入力!$A$9:$AA$158,15))</f>
        <v/>
      </c>
      <c r="AB32" s="224" t="s">
        <v>6</v>
      </c>
      <c r="AC32" s="226" t="str">
        <f>IF($A32="","",VLOOKUP($A32,生徒情報入力!$A$9:$AA$158,16))</f>
        <v/>
      </c>
      <c r="AD32" s="896" t="str">
        <f>IF($A32="","",VLOOKUP($A32,生徒情報入力!$A$9:$AA$158,17))</f>
        <v/>
      </c>
      <c r="AE32" s="897"/>
      <c r="AF32" s="227"/>
      <c r="AG32" s="898" t="str">
        <f>IF($A32="","",VLOOKUP($A32,生徒情報入力!$A$9:$AA$158,19))</f>
        <v/>
      </c>
      <c r="AH32" s="898"/>
      <c r="AI32" s="898"/>
      <c r="AJ32" s="898"/>
      <c r="AK32" s="899"/>
      <c r="AL32" s="894" t="str">
        <f>IF($A32="","",VLOOKUP($A32,生徒情報入力!$A$9:$AA$158,20))</f>
        <v/>
      </c>
      <c r="AM32" s="895"/>
      <c r="AN32" s="895"/>
      <c r="AO32" s="895"/>
      <c r="AP32" s="895"/>
      <c r="AQ32" s="874" t="str">
        <f>IF($A32="","",VLOOKUP($A32,生徒情報入力!$A$9:$AA$158,21))</f>
        <v/>
      </c>
      <c r="AR32" s="875"/>
      <c r="AS32" s="876"/>
      <c r="AT32" s="877" t="str">
        <f>IF($A32="","",VLOOKUP($A32,生徒情報入力!$A$9:$AA$158,22))</f>
        <v/>
      </c>
      <c r="AU32" s="878"/>
      <c r="AV32" s="878"/>
      <c r="AW32" s="878"/>
      <c r="AX32" s="878"/>
      <c r="AY32" s="878"/>
      <c r="AZ32" s="878"/>
      <c r="BA32" s="878"/>
      <c r="BB32" s="878"/>
      <c r="BC32" s="878"/>
      <c r="BD32" s="878"/>
      <c r="BE32" s="879"/>
      <c r="BF32" s="880" t="str">
        <f>IF($A32="","",VLOOKUP($A32,生徒情報入力!$A$9:$AA$158,23))</f>
        <v/>
      </c>
      <c r="BG32" s="881"/>
      <c r="BH32" s="228" t="s">
        <v>1872</v>
      </c>
      <c r="BI32" s="882" t="str">
        <f>IF($A32="","",VLOOKUP($A32,生徒情報入力!$A$9:$AA$158,25))</f>
        <v/>
      </c>
      <c r="BJ32" s="882"/>
      <c r="BK32" s="229" t="s">
        <v>1873</v>
      </c>
      <c r="BL32" s="883" t="str">
        <f>IF($A32="","",VLOOKUP($A32,生徒情報入力!$A$9:$AA$158,27))</f>
        <v/>
      </c>
      <c r="BM32" s="884"/>
      <c r="BN32" s="230"/>
      <c r="BT32" s="200">
        <v>19</v>
      </c>
    </row>
    <row r="33" spans="1:72" s="194" customFormat="1" ht="27" customHeight="1">
      <c r="A33" s="890" t="str">
        <f t="shared" si="1"/>
        <v/>
      </c>
      <c r="B33" s="891"/>
      <c r="C33" s="215" t="str">
        <f>IF($A33="","",VLOOKUP($A33,生徒情報入力!$A$9:$AA$158,4))</f>
        <v/>
      </c>
      <c r="D33" s="892" t="str">
        <f>IF($A33="","",VLOOKUP($A33,生徒情報入力!$A$9:$AA$158,5))</f>
        <v/>
      </c>
      <c r="E33" s="892"/>
      <c r="F33" s="892"/>
      <c r="G33" s="892"/>
      <c r="H33" s="892"/>
      <c r="I33" s="892"/>
      <c r="J33" s="893"/>
      <c r="K33" s="234" t="str">
        <f>IF($A33="","",VLOOKUP($A33,生徒情報入力!$A$9:$AA$158,6))</f>
        <v/>
      </c>
      <c r="L33" s="235"/>
      <c r="M33" s="223" t="str">
        <f>IF($A33="","",VLOOKUP($A33,生徒情報入力!$A$9:$AA$158,7))</f>
        <v/>
      </c>
      <c r="N33" s="224" t="str">
        <f>IF($A33="","",VLOOKUP($A33,生徒情報入力!$A$9:$AA$158,8))</f>
        <v/>
      </c>
      <c r="O33" s="224" t="s">
        <v>6</v>
      </c>
      <c r="P33" s="224" t="str">
        <f>IF($A33="","",VLOOKUP($A33,生徒情報入力!$A$9:$AA$158,9))</f>
        <v/>
      </c>
      <c r="Q33" s="224" t="s">
        <v>6</v>
      </c>
      <c r="R33" s="224" t="str">
        <f>IF($A33="","",VLOOKUP($A33,生徒情報入力!$A$9:$AA$158,10))</f>
        <v/>
      </c>
      <c r="S33" s="234" t="str">
        <f>IF($A33="","",VLOOKUP($A33,生徒情報入力!$A$9:$AA$158,11))</f>
        <v/>
      </c>
      <c r="T33" s="235"/>
      <c r="U33" s="894" t="str">
        <f>IF($A33="","",VLOOKUP($A33,生徒情報入力!$A$9:$AA$158,12))</f>
        <v/>
      </c>
      <c r="V33" s="895"/>
      <c r="W33" s="895"/>
      <c r="X33" s="223" t="str">
        <f>IF($A33="","",VLOOKUP($A33,生徒情報入力!$A$9:$AA$158,13))</f>
        <v/>
      </c>
      <c r="Y33" s="224" t="str">
        <f>IF($A33="","",VLOOKUP($A33,生徒情報入力!$A$9:$AA$158,14))</f>
        <v/>
      </c>
      <c r="Z33" s="225" t="s">
        <v>6</v>
      </c>
      <c r="AA33" s="224" t="str">
        <f>IF($A33="","",VLOOKUP($A33,生徒情報入力!$A$9:$AA$158,15))</f>
        <v/>
      </c>
      <c r="AB33" s="224" t="s">
        <v>6</v>
      </c>
      <c r="AC33" s="226" t="str">
        <f>IF($A33="","",VLOOKUP($A33,生徒情報入力!$A$9:$AA$158,16))</f>
        <v/>
      </c>
      <c r="AD33" s="896" t="str">
        <f>IF($A33="","",VLOOKUP($A33,生徒情報入力!$A$9:$AA$158,17))</f>
        <v/>
      </c>
      <c r="AE33" s="897"/>
      <c r="AF33" s="227"/>
      <c r="AG33" s="898" t="str">
        <f>IF($A33="","",VLOOKUP($A33,生徒情報入力!$A$9:$AA$158,19))</f>
        <v/>
      </c>
      <c r="AH33" s="898"/>
      <c r="AI33" s="898"/>
      <c r="AJ33" s="898"/>
      <c r="AK33" s="899"/>
      <c r="AL33" s="894" t="str">
        <f>IF($A33="","",VLOOKUP($A33,生徒情報入力!$A$9:$AA$158,20))</f>
        <v/>
      </c>
      <c r="AM33" s="895"/>
      <c r="AN33" s="895"/>
      <c r="AO33" s="895"/>
      <c r="AP33" s="895"/>
      <c r="AQ33" s="874" t="str">
        <f>IF($A33="","",VLOOKUP($A33,生徒情報入力!$A$9:$AA$158,21))</f>
        <v/>
      </c>
      <c r="AR33" s="875"/>
      <c r="AS33" s="876"/>
      <c r="AT33" s="877" t="str">
        <f>IF($A33="","",VLOOKUP($A33,生徒情報入力!$A$9:$AA$158,22))</f>
        <v/>
      </c>
      <c r="AU33" s="878"/>
      <c r="AV33" s="878"/>
      <c r="AW33" s="878"/>
      <c r="AX33" s="878"/>
      <c r="AY33" s="878"/>
      <c r="AZ33" s="878"/>
      <c r="BA33" s="878"/>
      <c r="BB33" s="878"/>
      <c r="BC33" s="878"/>
      <c r="BD33" s="878"/>
      <c r="BE33" s="879"/>
      <c r="BF33" s="880" t="str">
        <f>IF($A33="","",VLOOKUP($A33,生徒情報入力!$A$9:$AA$158,23))</f>
        <v/>
      </c>
      <c r="BG33" s="881"/>
      <c r="BH33" s="228" t="s">
        <v>1872</v>
      </c>
      <c r="BI33" s="882" t="str">
        <f>IF($A33="","",VLOOKUP($A33,生徒情報入力!$A$9:$AA$158,25))</f>
        <v/>
      </c>
      <c r="BJ33" s="882"/>
      <c r="BK33" s="229" t="s">
        <v>1873</v>
      </c>
      <c r="BL33" s="883" t="str">
        <f>IF($A33="","",VLOOKUP($A33,生徒情報入力!$A$9:$AA$158,27))</f>
        <v/>
      </c>
      <c r="BM33" s="884"/>
      <c r="BN33" s="230"/>
      <c r="BT33" s="200">
        <v>20</v>
      </c>
    </row>
    <row r="34" spans="1:72" s="194" customFormat="1" ht="27" customHeight="1">
      <c r="A34" s="890" t="str">
        <f t="shared" si="1"/>
        <v/>
      </c>
      <c r="B34" s="891"/>
      <c r="C34" s="215" t="str">
        <f>IF($A34="","",VLOOKUP($A34,生徒情報入力!$A$9:$AA$158,4))</f>
        <v/>
      </c>
      <c r="D34" s="892" t="str">
        <f>IF($A34="","",VLOOKUP($A34,生徒情報入力!$A$9:$AA$158,5))</f>
        <v/>
      </c>
      <c r="E34" s="892"/>
      <c r="F34" s="892"/>
      <c r="G34" s="892"/>
      <c r="H34" s="892"/>
      <c r="I34" s="892"/>
      <c r="J34" s="893"/>
      <c r="K34" s="234" t="str">
        <f>IF($A34="","",VLOOKUP($A34,生徒情報入力!$A$9:$AA$158,6))</f>
        <v/>
      </c>
      <c r="L34" s="235"/>
      <c r="M34" s="223" t="str">
        <f>IF($A34="","",VLOOKUP($A34,生徒情報入力!$A$9:$AA$158,7))</f>
        <v/>
      </c>
      <c r="N34" s="224" t="str">
        <f>IF($A34="","",VLOOKUP($A34,生徒情報入力!$A$9:$AA$158,8))</f>
        <v/>
      </c>
      <c r="O34" s="224" t="s">
        <v>6</v>
      </c>
      <c r="P34" s="224" t="str">
        <f>IF($A34="","",VLOOKUP($A34,生徒情報入力!$A$9:$AA$158,9))</f>
        <v/>
      </c>
      <c r="Q34" s="224" t="s">
        <v>6</v>
      </c>
      <c r="R34" s="224" t="str">
        <f>IF($A34="","",VLOOKUP($A34,生徒情報入力!$A$9:$AA$158,10))</f>
        <v/>
      </c>
      <c r="S34" s="234" t="str">
        <f>IF($A34="","",VLOOKUP($A34,生徒情報入力!$A$9:$AA$158,11))</f>
        <v/>
      </c>
      <c r="T34" s="235"/>
      <c r="U34" s="894" t="str">
        <f>IF($A34="","",VLOOKUP($A34,生徒情報入力!$A$9:$AA$158,12))</f>
        <v/>
      </c>
      <c r="V34" s="895"/>
      <c r="W34" s="895"/>
      <c r="X34" s="223" t="str">
        <f>IF($A34="","",VLOOKUP($A34,生徒情報入力!$A$9:$AA$158,13))</f>
        <v/>
      </c>
      <c r="Y34" s="224" t="str">
        <f>IF($A34="","",VLOOKUP($A34,生徒情報入力!$A$9:$AA$158,14))</f>
        <v/>
      </c>
      <c r="Z34" s="225" t="s">
        <v>6</v>
      </c>
      <c r="AA34" s="224" t="str">
        <f>IF($A34="","",VLOOKUP($A34,生徒情報入力!$A$9:$AA$158,15))</f>
        <v/>
      </c>
      <c r="AB34" s="224" t="s">
        <v>6</v>
      </c>
      <c r="AC34" s="226" t="str">
        <f>IF($A34="","",VLOOKUP($A34,生徒情報入力!$A$9:$AA$158,16))</f>
        <v/>
      </c>
      <c r="AD34" s="896" t="str">
        <f>IF($A34="","",VLOOKUP($A34,生徒情報入力!$A$9:$AA$158,17))</f>
        <v/>
      </c>
      <c r="AE34" s="897"/>
      <c r="AF34" s="227"/>
      <c r="AG34" s="898" t="str">
        <f>IF($A34="","",VLOOKUP($A34,生徒情報入力!$A$9:$AA$158,19))</f>
        <v/>
      </c>
      <c r="AH34" s="898"/>
      <c r="AI34" s="898"/>
      <c r="AJ34" s="898"/>
      <c r="AK34" s="899"/>
      <c r="AL34" s="894" t="str">
        <f>IF($A34="","",VLOOKUP($A34,生徒情報入力!$A$9:$AA$158,20))</f>
        <v/>
      </c>
      <c r="AM34" s="895"/>
      <c r="AN34" s="895"/>
      <c r="AO34" s="895"/>
      <c r="AP34" s="895"/>
      <c r="AQ34" s="874" t="str">
        <f>IF($A34="","",VLOOKUP($A34,生徒情報入力!$A$9:$AA$158,21))</f>
        <v/>
      </c>
      <c r="AR34" s="875"/>
      <c r="AS34" s="876"/>
      <c r="AT34" s="877" t="str">
        <f>IF($A34="","",VLOOKUP($A34,生徒情報入力!$A$9:$AA$158,22))</f>
        <v/>
      </c>
      <c r="AU34" s="878"/>
      <c r="AV34" s="878"/>
      <c r="AW34" s="878"/>
      <c r="AX34" s="878"/>
      <c r="AY34" s="878"/>
      <c r="AZ34" s="878"/>
      <c r="BA34" s="878"/>
      <c r="BB34" s="878"/>
      <c r="BC34" s="878"/>
      <c r="BD34" s="878"/>
      <c r="BE34" s="879"/>
      <c r="BF34" s="880" t="str">
        <f>IF($A34="","",VLOOKUP($A34,生徒情報入力!$A$9:$AA$158,23))</f>
        <v/>
      </c>
      <c r="BG34" s="881"/>
      <c r="BH34" s="228" t="s">
        <v>1872</v>
      </c>
      <c r="BI34" s="882" t="str">
        <f>IF($A34="","",VLOOKUP($A34,生徒情報入力!$A$9:$AA$158,25))</f>
        <v/>
      </c>
      <c r="BJ34" s="882"/>
      <c r="BK34" s="229" t="s">
        <v>1873</v>
      </c>
      <c r="BL34" s="883" t="str">
        <f>IF($A34="","",VLOOKUP($A34,生徒情報入力!$A$9:$AA$158,27))</f>
        <v/>
      </c>
      <c r="BM34" s="884"/>
      <c r="BN34" s="230"/>
      <c r="BT34" s="200">
        <v>21</v>
      </c>
    </row>
    <row r="35" spans="1:72" s="194" customFormat="1" ht="27" customHeight="1">
      <c r="A35" s="890" t="str">
        <f t="shared" si="1"/>
        <v/>
      </c>
      <c r="B35" s="891"/>
      <c r="C35" s="215" t="str">
        <f>IF($A35="","",VLOOKUP($A35,生徒情報入力!$A$9:$AA$158,4))</f>
        <v/>
      </c>
      <c r="D35" s="892" t="str">
        <f>IF($A35="","",VLOOKUP($A35,生徒情報入力!$A$9:$AA$158,5))</f>
        <v/>
      </c>
      <c r="E35" s="892"/>
      <c r="F35" s="892"/>
      <c r="G35" s="892"/>
      <c r="H35" s="892"/>
      <c r="I35" s="892"/>
      <c r="J35" s="893"/>
      <c r="K35" s="234" t="str">
        <f>IF($A35="","",VLOOKUP($A35,生徒情報入力!$A$9:$AA$158,6))</f>
        <v/>
      </c>
      <c r="L35" s="235"/>
      <c r="M35" s="223" t="str">
        <f>IF($A35="","",VLOOKUP($A35,生徒情報入力!$A$9:$AA$158,7))</f>
        <v/>
      </c>
      <c r="N35" s="224" t="str">
        <f>IF($A35="","",VLOOKUP($A35,生徒情報入力!$A$9:$AA$158,8))</f>
        <v/>
      </c>
      <c r="O35" s="224" t="s">
        <v>6</v>
      </c>
      <c r="P35" s="224" t="str">
        <f>IF($A35="","",VLOOKUP($A35,生徒情報入力!$A$9:$AA$158,9))</f>
        <v/>
      </c>
      <c r="Q35" s="224" t="s">
        <v>6</v>
      </c>
      <c r="R35" s="224" t="str">
        <f>IF($A35="","",VLOOKUP($A35,生徒情報入力!$A$9:$AA$158,10))</f>
        <v/>
      </c>
      <c r="S35" s="234" t="str">
        <f>IF($A35="","",VLOOKUP($A35,生徒情報入力!$A$9:$AA$158,11))</f>
        <v/>
      </c>
      <c r="T35" s="235"/>
      <c r="U35" s="894" t="str">
        <f>IF($A35="","",VLOOKUP($A35,生徒情報入力!$A$9:$AA$158,12))</f>
        <v/>
      </c>
      <c r="V35" s="895"/>
      <c r="W35" s="895"/>
      <c r="X35" s="223" t="str">
        <f>IF($A35="","",VLOOKUP($A35,生徒情報入力!$A$9:$AA$158,13))</f>
        <v/>
      </c>
      <c r="Y35" s="224" t="str">
        <f>IF($A35="","",VLOOKUP($A35,生徒情報入力!$A$9:$AA$158,14))</f>
        <v/>
      </c>
      <c r="Z35" s="225" t="s">
        <v>6</v>
      </c>
      <c r="AA35" s="224" t="str">
        <f>IF($A35="","",VLOOKUP($A35,生徒情報入力!$A$9:$AA$158,15))</f>
        <v/>
      </c>
      <c r="AB35" s="224" t="s">
        <v>6</v>
      </c>
      <c r="AC35" s="226" t="str">
        <f>IF($A35="","",VLOOKUP($A35,生徒情報入力!$A$9:$AA$158,16))</f>
        <v/>
      </c>
      <c r="AD35" s="896" t="str">
        <f>IF($A35="","",VLOOKUP($A35,生徒情報入力!$A$9:$AA$158,17))</f>
        <v/>
      </c>
      <c r="AE35" s="897"/>
      <c r="AF35" s="227"/>
      <c r="AG35" s="898" t="str">
        <f>IF($A35="","",VLOOKUP($A35,生徒情報入力!$A$9:$AA$158,19))</f>
        <v/>
      </c>
      <c r="AH35" s="898"/>
      <c r="AI35" s="898"/>
      <c r="AJ35" s="898"/>
      <c r="AK35" s="899"/>
      <c r="AL35" s="894" t="str">
        <f>IF($A35="","",VLOOKUP($A35,生徒情報入力!$A$9:$AA$158,20))</f>
        <v/>
      </c>
      <c r="AM35" s="895"/>
      <c r="AN35" s="895"/>
      <c r="AO35" s="895"/>
      <c r="AP35" s="895"/>
      <c r="AQ35" s="874" t="str">
        <f>IF($A35="","",VLOOKUP($A35,生徒情報入力!$A$9:$AA$158,21))</f>
        <v/>
      </c>
      <c r="AR35" s="875"/>
      <c r="AS35" s="876"/>
      <c r="AT35" s="877" t="str">
        <f>IF($A35="","",VLOOKUP($A35,生徒情報入力!$A$9:$AA$158,22))</f>
        <v/>
      </c>
      <c r="AU35" s="878"/>
      <c r="AV35" s="878"/>
      <c r="AW35" s="878"/>
      <c r="AX35" s="878"/>
      <c r="AY35" s="878"/>
      <c r="AZ35" s="878"/>
      <c r="BA35" s="878"/>
      <c r="BB35" s="878"/>
      <c r="BC35" s="878"/>
      <c r="BD35" s="878"/>
      <c r="BE35" s="879"/>
      <c r="BF35" s="880" t="str">
        <f>IF($A35="","",VLOOKUP($A35,生徒情報入力!$A$9:$AA$158,23))</f>
        <v/>
      </c>
      <c r="BG35" s="881"/>
      <c r="BH35" s="228" t="s">
        <v>1872</v>
      </c>
      <c r="BI35" s="882" t="str">
        <f>IF($A35="","",VLOOKUP($A35,生徒情報入力!$A$9:$AA$158,25))</f>
        <v/>
      </c>
      <c r="BJ35" s="882"/>
      <c r="BK35" s="229" t="s">
        <v>1873</v>
      </c>
      <c r="BL35" s="883" t="str">
        <f>IF($A35="","",VLOOKUP($A35,生徒情報入力!$A$9:$AA$158,27))</f>
        <v/>
      </c>
      <c r="BM35" s="884"/>
      <c r="BN35" s="230"/>
      <c r="BT35" s="200">
        <v>22</v>
      </c>
    </row>
    <row r="36" spans="1:72" s="194" customFormat="1" ht="27" customHeight="1">
      <c r="A36" s="890" t="str">
        <f t="shared" si="1"/>
        <v/>
      </c>
      <c r="B36" s="891"/>
      <c r="C36" s="215" t="str">
        <f>IF($A36="","",VLOOKUP($A36,生徒情報入力!$A$9:$AA$158,4))</f>
        <v/>
      </c>
      <c r="D36" s="892" t="str">
        <f>IF($A36="","",VLOOKUP($A36,生徒情報入力!$A$9:$AA$158,5))</f>
        <v/>
      </c>
      <c r="E36" s="892"/>
      <c r="F36" s="892"/>
      <c r="G36" s="892"/>
      <c r="H36" s="892"/>
      <c r="I36" s="892"/>
      <c r="J36" s="893"/>
      <c r="K36" s="234" t="str">
        <f>IF($A36="","",VLOOKUP($A36,生徒情報入力!$A$9:$AA$158,6))</f>
        <v/>
      </c>
      <c r="L36" s="235"/>
      <c r="M36" s="223" t="str">
        <f>IF($A36="","",VLOOKUP($A36,生徒情報入力!$A$9:$AA$158,7))</f>
        <v/>
      </c>
      <c r="N36" s="224" t="str">
        <f>IF($A36="","",VLOOKUP($A36,生徒情報入力!$A$9:$AA$158,8))</f>
        <v/>
      </c>
      <c r="O36" s="224" t="s">
        <v>6</v>
      </c>
      <c r="P36" s="224" t="str">
        <f>IF($A36="","",VLOOKUP($A36,生徒情報入力!$A$9:$AA$158,9))</f>
        <v/>
      </c>
      <c r="Q36" s="224" t="s">
        <v>6</v>
      </c>
      <c r="R36" s="224" t="str">
        <f>IF($A36="","",VLOOKUP($A36,生徒情報入力!$A$9:$AA$158,10))</f>
        <v/>
      </c>
      <c r="S36" s="234" t="str">
        <f>IF($A36="","",VLOOKUP($A36,生徒情報入力!$A$9:$AA$158,11))</f>
        <v/>
      </c>
      <c r="T36" s="235"/>
      <c r="U36" s="894" t="str">
        <f>IF($A36="","",VLOOKUP($A36,生徒情報入力!$A$9:$AA$158,12))</f>
        <v/>
      </c>
      <c r="V36" s="895"/>
      <c r="W36" s="895"/>
      <c r="X36" s="223" t="str">
        <f>IF($A36="","",VLOOKUP($A36,生徒情報入力!$A$9:$AA$158,13))</f>
        <v/>
      </c>
      <c r="Y36" s="224" t="str">
        <f>IF($A36="","",VLOOKUP($A36,生徒情報入力!$A$9:$AA$158,14))</f>
        <v/>
      </c>
      <c r="Z36" s="225" t="s">
        <v>6</v>
      </c>
      <c r="AA36" s="224" t="str">
        <f>IF($A36="","",VLOOKUP($A36,生徒情報入力!$A$9:$AA$158,15))</f>
        <v/>
      </c>
      <c r="AB36" s="224" t="s">
        <v>6</v>
      </c>
      <c r="AC36" s="226" t="str">
        <f>IF($A36="","",VLOOKUP($A36,生徒情報入力!$A$9:$AA$158,16))</f>
        <v/>
      </c>
      <c r="AD36" s="896" t="str">
        <f>IF($A36="","",VLOOKUP($A36,生徒情報入力!$A$9:$AA$158,17))</f>
        <v/>
      </c>
      <c r="AE36" s="897"/>
      <c r="AF36" s="227"/>
      <c r="AG36" s="898" t="str">
        <f>IF($A36="","",VLOOKUP($A36,生徒情報入力!$A$9:$AA$158,19))</f>
        <v/>
      </c>
      <c r="AH36" s="898"/>
      <c r="AI36" s="898"/>
      <c r="AJ36" s="898"/>
      <c r="AK36" s="899"/>
      <c r="AL36" s="894" t="str">
        <f>IF($A36="","",VLOOKUP($A36,生徒情報入力!$A$9:$AA$158,20))</f>
        <v/>
      </c>
      <c r="AM36" s="895"/>
      <c r="AN36" s="895"/>
      <c r="AO36" s="895"/>
      <c r="AP36" s="895"/>
      <c r="AQ36" s="874" t="str">
        <f>IF($A36="","",VLOOKUP($A36,生徒情報入力!$A$9:$AA$158,21))</f>
        <v/>
      </c>
      <c r="AR36" s="875"/>
      <c r="AS36" s="876"/>
      <c r="AT36" s="877" t="str">
        <f>IF($A36="","",VLOOKUP($A36,生徒情報入力!$A$9:$AA$158,22))</f>
        <v/>
      </c>
      <c r="AU36" s="878"/>
      <c r="AV36" s="878"/>
      <c r="AW36" s="878"/>
      <c r="AX36" s="878"/>
      <c r="AY36" s="878"/>
      <c r="AZ36" s="878"/>
      <c r="BA36" s="878"/>
      <c r="BB36" s="878"/>
      <c r="BC36" s="878"/>
      <c r="BD36" s="878"/>
      <c r="BE36" s="879"/>
      <c r="BF36" s="880" t="str">
        <f>IF($A36="","",VLOOKUP($A36,生徒情報入力!$A$9:$AA$158,23))</f>
        <v/>
      </c>
      <c r="BG36" s="881"/>
      <c r="BH36" s="228" t="s">
        <v>1872</v>
      </c>
      <c r="BI36" s="882" t="str">
        <f>IF($A36="","",VLOOKUP($A36,生徒情報入力!$A$9:$AA$158,25))</f>
        <v/>
      </c>
      <c r="BJ36" s="882"/>
      <c r="BK36" s="229" t="s">
        <v>1873</v>
      </c>
      <c r="BL36" s="883" t="str">
        <f>IF($A36="","",VLOOKUP($A36,生徒情報入力!$A$9:$AA$158,27))</f>
        <v/>
      </c>
      <c r="BM36" s="884"/>
      <c r="BN36" s="230"/>
      <c r="BT36" s="200">
        <v>23</v>
      </c>
    </row>
    <row r="37" spans="1:72" s="194" customFormat="1" ht="27" customHeight="1">
      <c r="A37" s="890" t="str">
        <f t="shared" si="1"/>
        <v/>
      </c>
      <c r="B37" s="891"/>
      <c r="C37" s="215" t="str">
        <f>IF($A37="","",VLOOKUP($A37,生徒情報入力!$A$9:$AA$158,4))</f>
        <v/>
      </c>
      <c r="D37" s="892" t="str">
        <f>IF($A37="","",VLOOKUP($A37,生徒情報入力!$A$9:$AA$158,5))</f>
        <v/>
      </c>
      <c r="E37" s="892"/>
      <c r="F37" s="892"/>
      <c r="G37" s="892"/>
      <c r="H37" s="892"/>
      <c r="I37" s="892"/>
      <c r="J37" s="893"/>
      <c r="K37" s="234" t="str">
        <f>IF($A37="","",VLOOKUP($A37,生徒情報入力!$A$9:$AA$158,6))</f>
        <v/>
      </c>
      <c r="L37" s="235"/>
      <c r="M37" s="223" t="str">
        <f>IF($A37="","",VLOOKUP($A37,生徒情報入力!$A$9:$AA$158,7))</f>
        <v/>
      </c>
      <c r="N37" s="224" t="str">
        <f>IF($A37="","",VLOOKUP($A37,生徒情報入力!$A$9:$AA$158,8))</f>
        <v/>
      </c>
      <c r="O37" s="224" t="s">
        <v>6</v>
      </c>
      <c r="P37" s="224" t="str">
        <f>IF($A37="","",VLOOKUP($A37,生徒情報入力!$A$9:$AA$158,9))</f>
        <v/>
      </c>
      <c r="Q37" s="224" t="s">
        <v>6</v>
      </c>
      <c r="R37" s="224" t="str">
        <f>IF($A37="","",VLOOKUP($A37,生徒情報入力!$A$9:$AA$158,10))</f>
        <v/>
      </c>
      <c r="S37" s="234" t="str">
        <f>IF($A37="","",VLOOKUP($A37,生徒情報入力!$A$9:$AA$158,11))</f>
        <v/>
      </c>
      <c r="T37" s="235"/>
      <c r="U37" s="894" t="str">
        <f>IF($A37="","",VLOOKUP($A37,生徒情報入力!$A$9:$AA$158,12))</f>
        <v/>
      </c>
      <c r="V37" s="895"/>
      <c r="W37" s="895"/>
      <c r="X37" s="223" t="str">
        <f>IF($A37="","",VLOOKUP($A37,生徒情報入力!$A$9:$AA$158,13))</f>
        <v/>
      </c>
      <c r="Y37" s="224" t="str">
        <f>IF($A37="","",VLOOKUP($A37,生徒情報入力!$A$9:$AA$158,14))</f>
        <v/>
      </c>
      <c r="Z37" s="225" t="s">
        <v>6</v>
      </c>
      <c r="AA37" s="224" t="str">
        <f>IF($A37="","",VLOOKUP($A37,生徒情報入力!$A$9:$AA$158,15))</f>
        <v/>
      </c>
      <c r="AB37" s="224" t="s">
        <v>6</v>
      </c>
      <c r="AC37" s="226" t="str">
        <f>IF($A37="","",VLOOKUP($A37,生徒情報入力!$A$9:$AA$158,16))</f>
        <v/>
      </c>
      <c r="AD37" s="896" t="str">
        <f>IF($A37="","",VLOOKUP($A37,生徒情報入力!$A$9:$AA$158,17))</f>
        <v/>
      </c>
      <c r="AE37" s="897"/>
      <c r="AF37" s="227"/>
      <c r="AG37" s="898" t="str">
        <f>IF($A37="","",VLOOKUP($A37,生徒情報入力!$A$9:$AA$158,19))</f>
        <v/>
      </c>
      <c r="AH37" s="898"/>
      <c r="AI37" s="898"/>
      <c r="AJ37" s="898"/>
      <c r="AK37" s="899"/>
      <c r="AL37" s="894" t="str">
        <f>IF($A37="","",VLOOKUP($A37,生徒情報入力!$A$9:$AA$158,20))</f>
        <v/>
      </c>
      <c r="AM37" s="895"/>
      <c r="AN37" s="895"/>
      <c r="AO37" s="895"/>
      <c r="AP37" s="895"/>
      <c r="AQ37" s="874" t="str">
        <f>IF($A37="","",VLOOKUP($A37,生徒情報入力!$A$9:$AA$158,21))</f>
        <v/>
      </c>
      <c r="AR37" s="875"/>
      <c r="AS37" s="876"/>
      <c r="AT37" s="877" t="str">
        <f>IF($A37="","",VLOOKUP($A37,生徒情報入力!$A$9:$AA$158,22))</f>
        <v/>
      </c>
      <c r="AU37" s="878"/>
      <c r="AV37" s="878"/>
      <c r="AW37" s="878"/>
      <c r="AX37" s="878"/>
      <c r="AY37" s="878"/>
      <c r="AZ37" s="878"/>
      <c r="BA37" s="878"/>
      <c r="BB37" s="878"/>
      <c r="BC37" s="878"/>
      <c r="BD37" s="878"/>
      <c r="BE37" s="879"/>
      <c r="BF37" s="880" t="str">
        <f>IF($A37="","",VLOOKUP($A37,生徒情報入力!$A$9:$AA$158,23))</f>
        <v/>
      </c>
      <c r="BG37" s="881"/>
      <c r="BH37" s="228" t="s">
        <v>1872</v>
      </c>
      <c r="BI37" s="882" t="str">
        <f>IF($A37="","",VLOOKUP($A37,生徒情報入力!$A$9:$AA$158,25))</f>
        <v/>
      </c>
      <c r="BJ37" s="882"/>
      <c r="BK37" s="229" t="s">
        <v>1873</v>
      </c>
      <c r="BL37" s="883" t="str">
        <f>IF($A37="","",VLOOKUP($A37,生徒情報入力!$A$9:$AA$158,27))</f>
        <v/>
      </c>
      <c r="BM37" s="884"/>
      <c r="BN37" s="230"/>
      <c r="BT37" s="200">
        <v>24</v>
      </c>
    </row>
    <row r="38" spans="1:72" s="194" customFormat="1" ht="27" customHeight="1">
      <c r="A38" s="890" t="str">
        <f t="shared" si="1"/>
        <v/>
      </c>
      <c r="B38" s="891"/>
      <c r="C38" s="215" t="str">
        <f>IF($A38="","",VLOOKUP($A38,生徒情報入力!$A$9:$AA$158,4))</f>
        <v/>
      </c>
      <c r="D38" s="892" t="str">
        <f>IF($A38="","",VLOOKUP($A38,生徒情報入力!$A$9:$AA$158,5))</f>
        <v/>
      </c>
      <c r="E38" s="892"/>
      <c r="F38" s="892"/>
      <c r="G38" s="892"/>
      <c r="H38" s="892"/>
      <c r="I38" s="892"/>
      <c r="J38" s="893"/>
      <c r="K38" s="234" t="str">
        <f>IF($A38="","",VLOOKUP($A38,生徒情報入力!$A$9:$AA$158,6))</f>
        <v/>
      </c>
      <c r="L38" s="235"/>
      <c r="M38" s="223" t="str">
        <f>IF($A38="","",VLOOKUP($A38,生徒情報入力!$A$9:$AA$158,7))</f>
        <v/>
      </c>
      <c r="N38" s="224" t="str">
        <f>IF($A38="","",VLOOKUP($A38,生徒情報入力!$A$9:$AA$158,8))</f>
        <v/>
      </c>
      <c r="O38" s="224" t="s">
        <v>6</v>
      </c>
      <c r="P38" s="224" t="str">
        <f>IF($A38="","",VLOOKUP($A38,生徒情報入力!$A$9:$AA$158,9))</f>
        <v/>
      </c>
      <c r="Q38" s="224" t="s">
        <v>6</v>
      </c>
      <c r="R38" s="224" t="str">
        <f>IF($A38="","",VLOOKUP($A38,生徒情報入力!$A$9:$AA$158,10))</f>
        <v/>
      </c>
      <c r="S38" s="234" t="str">
        <f>IF($A38="","",VLOOKUP($A38,生徒情報入力!$A$9:$AA$158,11))</f>
        <v/>
      </c>
      <c r="T38" s="235"/>
      <c r="U38" s="894" t="str">
        <f>IF($A38="","",VLOOKUP($A38,生徒情報入力!$A$9:$AA$158,12))</f>
        <v/>
      </c>
      <c r="V38" s="895"/>
      <c r="W38" s="895"/>
      <c r="X38" s="223" t="str">
        <f>IF($A38="","",VLOOKUP($A38,生徒情報入力!$A$9:$AA$158,13))</f>
        <v/>
      </c>
      <c r="Y38" s="224" t="str">
        <f>IF($A38="","",VLOOKUP($A38,生徒情報入力!$A$9:$AA$158,14))</f>
        <v/>
      </c>
      <c r="Z38" s="225" t="s">
        <v>6</v>
      </c>
      <c r="AA38" s="224" t="str">
        <f>IF($A38="","",VLOOKUP($A38,生徒情報入力!$A$9:$AA$158,15))</f>
        <v/>
      </c>
      <c r="AB38" s="224" t="s">
        <v>6</v>
      </c>
      <c r="AC38" s="226" t="str">
        <f>IF($A38="","",VLOOKUP($A38,生徒情報入力!$A$9:$AA$158,16))</f>
        <v/>
      </c>
      <c r="AD38" s="896" t="str">
        <f>IF($A38="","",VLOOKUP($A38,生徒情報入力!$A$9:$AA$158,17))</f>
        <v/>
      </c>
      <c r="AE38" s="897"/>
      <c r="AF38" s="227"/>
      <c r="AG38" s="898" t="str">
        <f>IF($A38="","",VLOOKUP($A38,生徒情報入力!$A$9:$AA$158,19))</f>
        <v/>
      </c>
      <c r="AH38" s="898"/>
      <c r="AI38" s="898"/>
      <c r="AJ38" s="898"/>
      <c r="AK38" s="899"/>
      <c r="AL38" s="894" t="str">
        <f>IF($A38="","",VLOOKUP($A38,生徒情報入力!$A$9:$AA$158,20))</f>
        <v/>
      </c>
      <c r="AM38" s="895"/>
      <c r="AN38" s="895"/>
      <c r="AO38" s="895"/>
      <c r="AP38" s="895"/>
      <c r="AQ38" s="874" t="str">
        <f>IF($A38="","",VLOOKUP($A38,生徒情報入力!$A$9:$AA$158,21))</f>
        <v/>
      </c>
      <c r="AR38" s="875"/>
      <c r="AS38" s="876"/>
      <c r="AT38" s="877" t="str">
        <f>IF($A38="","",VLOOKUP($A38,生徒情報入力!$A$9:$AA$158,22))</f>
        <v/>
      </c>
      <c r="AU38" s="878"/>
      <c r="AV38" s="878"/>
      <c r="AW38" s="878"/>
      <c r="AX38" s="878"/>
      <c r="AY38" s="878"/>
      <c r="AZ38" s="878"/>
      <c r="BA38" s="878"/>
      <c r="BB38" s="878"/>
      <c r="BC38" s="878"/>
      <c r="BD38" s="878"/>
      <c r="BE38" s="879"/>
      <c r="BF38" s="880" t="str">
        <f>IF($A38="","",VLOOKUP($A38,生徒情報入力!$A$9:$AA$158,23))</f>
        <v/>
      </c>
      <c r="BG38" s="881"/>
      <c r="BH38" s="228" t="s">
        <v>1872</v>
      </c>
      <c r="BI38" s="882" t="str">
        <f>IF($A38="","",VLOOKUP($A38,生徒情報入力!$A$9:$AA$158,25))</f>
        <v/>
      </c>
      <c r="BJ38" s="882"/>
      <c r="BK38" s="229" t="s">
        <v>1873</v>
      </c>
      <c r="BL38" s="883" t="str">
        <f>IF($A38="","",VLOOKUP($A38,生徒情報入力!$A$9:$AA$158,27))</f>
        <v/>
      </c>
      <c r="BM38" s="884"/>
      <c r="BN38" s="230"/>
      <c r="BT38" s="200">
        <v>25</v>
      </c>
    </row>
    <row r="39" spans="1:72" s="194" customFormat="1" ht="27" customHeight="1">
      <c r="A39" s="890" t="str">
        <f t="shared" si="1"/>
        <v/>
      </c>
      <c r="B39" s="891"/>
      <c r="C39" s="215" t="str">
        <f>IF($A39="","",VLOOKUP($A39,生徒情報入力!$A$9:$AA$158,4))</f>
        <v/>
      </c>
      <c r="D39" s="892" t="str">
        <f>IF($A39="","",VLOOKUP($A39,生徒情報入力!$A$9:$AA$158,5))</f>
        <v/>
      </c>
      <c r="E39" s="892"/>
      <c r="F39" s="892"/>
      <c r="G39" s="892"/>
      <c r="H39" s="892"/>
      <c r="I39" s="892"/>
      <c r="J39" s="893"/>
      <c r="K39" s="234" t="str">
        <f>IF($A39="","",VLOOKUP($A39,生徒情報入力!$A$9:$AA$158,6))</f>
        <v/>
      </c>
      <c r="L39" s="235"/>
      <c r="M39" s="223" t="str">
        <f>IF($A39="","",VLOOKUP($A39,生徒情報入力!$A$9:$AA$158,7))</f>
        <v/>
      </c>
      <c r="N39" s="224" t="str">
        <f>IF($A39="","",VLOOKUP($A39,生徒情報入力!$A$9:$AA$158,8))</f>
        <v/>
      </c>
      <c r="O39" s="224" t="s">
        <v>6</v>
      </c>
      <c r="P39" s="224" t="str">
        <f>IF($A39="","",VLOOKUP($A39,生徒情報入力!$A$9:$AA$158,9))</f>
        <v/>
      </c>
      <c r="Q39" s="224" t="s">
        <v>6</v>
      </c>
      <c r="R39" s="224" t="str">
        <f>IF($A39="","",VLOOKUP($A39,生徒情報入力!$A$9:$AA$158,10))</f>
        <v/>
      </c>
      <c r="S39" s="234" t="str">
        <f>IF($A39="","",VLOOKUP($A39,生徒情報入力!$A$9:$AA$158,11))</f>
        <v/>
      </c>
      <c r="T39" s="235"/>
      <c r="U39" s="894" t="str">
        <f>IF($A39="","",VLOOKUP($A39,生徒情報入力!$A$9:$AA$158,12))</f>
        <v/>
      </c>
      <c r="V39" s="895"/>
      <c r="W39" s="895"/>
      <c r="X39" s="223" t="str">
        <f>IF($A39="","",VLOOKUP($A39,生徒情報入力!$A$9:$AA$158,13))</f>
        <v/>
      </c>
      <c r="Y39" s="224" t="str">
        <f>IF($A39="","",VLOOKUP($A39,生徒情報入力!$A$9:$AA$158,14))</f>
        <v/>
      </c>
      <c r="Z39" s="225" t="s">
        <v>6</v>
      </c>
      <c r="AA39" s="224" t="str">
        <f>IF($A39="","",VLOOKUP($A39,生徒情報入力!$A$9:$AA$158,15))</f>
        <v/>
      </c>
      <c r="AB39" s="224" t="s">
        <v>6</v>
      </c>
      <c r="AC39" s="226" t="str">
        <f>IF($A39="","",VLOOKUP($A39,生徒情報入力!$A$9:$AA$158,16))</f>
        <v/>
      </c>
      <c r="AD39" s="896" t="str">
        <f>IF($A39="","",VLOOKUP($A39,生徒情報入力!$A$9:$AA$158,17))</f>
        <v/>
      </c>
      <c r="AE39" s="897"/>
      <c r="AF39" s="227"/>
      <c r="AG39" s="898" t="str">
        <f>IF($A39="","",VLOOKUP($A39,生徒情報入力!$A$9:$AA$158,19))</f>
        <v/>
      </c>
      <c r="AH39" s="898"/>
      <c r="AI39" s="898"/>
      <c r="AJ39" s="898"/>
      <c r="AK39" s="899"/>
      <c r="AL39" s="894" t="str">
        <f>IF($A39="","",VLOOKUP($A39,生徒情報入力!$A$9:$AA$158,20))</f>
        <v/>
      </c>
      <c r="AM39" s="895"/>
      <c r="AN39" s="895"/>
      <c r="AO39" s="895"/>
      <c r="AP39" s="895"/>
      <c r="AQ39" s="874" t="str">
        <f>IF($A39="","",VLOOKUP($A39,生徒情報入力!$A$9:$AA$158,21))</f>
        <v/>
      </c>
      <c r="AR39" s="875"/>
      <c r="AS39" s="876"/>
      <c r="AT39" s="877" t="str">
        <f>IF($A39="","",VLOOKUP($A39,生徒情報入力!$A$9:$AA$158,22))</f>
        <v/>
      </c>
      <c r="AU39" s="878"/>
      <c r="AV39" s="878"/>
      <c r="AW39" s="878"/>
      <c r="AX39" s="878"/>
      <c r="AY39" s="878"/>
      <c r="AZ39" s="878"/>
      <c r="BA39" s="878"/>
      <c r="BB39" s="878"/>
      <c r="BC39" s="878"/>
      <c r="BD39" s="878"/>
      <c r="BE39" s="879"/>
      <c r="BF39" s="880" t="str">
        <f>IF($A39="","",VLOOKUP($A39,生徒情報入力!$A$9:$AA$158,23))</f>
        <v/>
      </c>
      <c r="BG39" s="881"/>
      <c r="BH39" s="228" t="s">
        <v>1872</v>
      </c>
      <c r="BI39" s="882" t="str">
        <f>IF($A39="","",VLOOKUP($A39,生徒情報入力!$A$9:$AA$158,25))</f>
        <v/>
      </c>
      <c r="BJ39" s="882"/>
      <c r="BK39" s="229" t="s">
        <v>1873</v>
      </c>
      <c r="BL39" s="883" t="str">
        <f>IF($A39="","",VLOOKUP($A39,生徒情報入力!$A$9:$AA$158,27))</f>
        <v/>
      </c>
      <c r="BM39" s="884"/>
      <c r="BN39" s="230"/>
      <c r="BT39" s="200">
        <v>26</v>
      </c>
    </row>
    <row r="40" spans="1:72" s="194" customFormat="1" ht="27" customHeight="1">
      <c r="A40" s="890" t="str">
        <f t="shared" si="1"/>
        <v/>
      </c>
      <c r="B40" s="891"/>
      <c r="C40" s="215" t="str">
        <f>IF($A40="","",VLOOKUP($A40,生徒情報入力!$A$9:$AA$158,4))</f>
        <v/>
      </c>
      <c r="D40" s="892" t="str">
        <f>IF($A40="","",VLOOKUP($A40,生徒情報入力!$A$9:$AA$158,5))</f>
        <v/>
      </c>
      <c r="E40" s="892"/>
      <c r="F40" s="892"/>
      <c r="G40" s="892"/>
      <c r="H40" s="892"/>
      <c r="I40" s="892"/>
      <c r="J40" s="893"/>
      <c r="K40" s="234" t="str">
        <f>IF($A40="","",VLOOKUP($A40,生徒情報入力!$A$9:$AA$158,6))</f>
        <v/>
      </c>
      <c r="L40" s="235"/>
      <c r="M40" s="223" t="str">
        <f>IF($A40="","",VLOOKUP($A40,生徒情報入力!$A$9:$AA$158,7))</f>
        <v/>
      </c>
      <c r="N40" s="224" t="str">
        <f>IF($A40="","",VLOOKUP($A40,生徒情報入力!$A$9:$AA$158,8))</f>
        <v/>
      </c>
      <c r="O40" s="224" t="s">
        <v>6</v>
      </c>
      <c r="P40" s="224" t="str">
        <f>IF($A40="","",VLOOKUP($A40,生徒情報入力!$A$9:$AA$158,9))</f>
        <v/>
      </c>
      <c r="Q40" s="224" t="s">
        <v>6</v>
      </c>
      <c r="R40" s="224" t="str">
        <f>IF($A40="","",VLOOKUP($A40,生徒情報入力!$A$9:$AA$158,10))</f>
        <v/>
      </c>
      <c r="S40" s="234" t="str">
        <f>IF($A40="","",VLOOKUP($A40,生徒情報入力!$A$9:$AA$158,11))</f>
        <v/>
      </c>
      <c r="T40" s="235"/>
      <c r="U40" s="894" t="str">
        <f>IF($A40="","",VLOOKUP($A40,生徒情報入力!$A$9:$AA$158,12))</f>
        <v/>
      </c>
      <c r="V40" s="895"/>
      <c r="W40" s="895"/>
      <c r="X40" s="223" t="str">
        <f>IF($A40="","",VLOOKUP($A40,生徒情報入力!$A$9:$AA$158,13))</f>
        <v/>
      </c>
      <c r="Y40" s="224" t="str">
        <f>IF($A40="","",VLOOKUP($A40,生徒情報入力!$A$9:$AA$158,14))</f>
        <v/>
      </c>
      <c r="Z40" s="225" t="s">
        <v>6</v>
      </c>
      <c r="AA40" s="224" t="str">
        <f>IF($A40="","",VLOOKUP($A40,生徒情報入力!$A$9:$AA$158,15))</f>
        <v/>
      </c>
      <c r="AB40" s="224" t="s">
        <v>6</v>
      </c>
      <c r="AC40" s="226" t="str">
        <f>IF($A40="","",VLOOKUP($A40,生徒情報入力!$A$9:$AA$158,16))</f>
        <v/>
      </c>
      <c r="AD40" s="896" t="str">
        <f>IF($A40="","",VLOOKUP($A40,生徒情報入力!$A$9:$AA$158,17))</f>
        <v/>
      </c>
      <c r="AE40" s="897"/>
      <c r="AF40" s="227"/>
      <c r="AG40" s="898" t="str">
        <f>IF($A40="","",VLOOKUP($A40,生徒情報入力!$A$9:$AA$158,19))</f>
        <v/>
      </c>
      <c r="AH40" s="898"/>
      <c r="AI40" s="898"/>
      <c r="AJ40" s="898"/>
      <c r="AK40" s="899"/>
      <c r="AL40" s="894" t="str">
        <f>IF($A40="","",VLOOKUP($A40,生徒情報入力!$A$9:$AA$158,20))</f>
        <v/>
      </c>
      <c r="AM40" s="895"/>
      <c r="AN40" s="895"/>
      <c r="AO40" s="895"/>
      <c r="AP40" s="895"/>
      <c r="AQ40" s="874" t="str">
        <f>IF($A40="","",VLOOKUP($A40,生徒情報入力!$A$9:$AA$158,21))</f>
        <v/>
      </c>
      <c r="AR40" s="875"/>
      <c r="AS40" s="876"/>
      <c r="AT40" s="877" t="str">
        <f>IF($A40="","",VLOOKUP($A40,生徒情報入力!$A$9:$AA$158,22))</f>
        <v/>
      </c>
      <c r="AU40" s="878"/>
      <c r="AV40" s="878"/>
      <c r="AW40" s="878"/>
      <c r="AX40" s="878"/>
      <c r="AY40" s="878"/>
      <c r="AZ40" s="878"/>
      <c r="BA40" s="878"/>
      <c r="BB40" s="878"/>
      <c r="BC40" s="878"/>
      <c r="BD40" s="878"/>
      <c r="BE40" s="879"/>
      <c r="BF40" s="880" t="str">
        <f>IF($A40="","",VLOOKUP($A40,生徒情報入力!$A$9:$AA$158,23))</f>
        <v/>
      </c>
      <c r="BG40" s="881"/>
      <c r="BH40" s="228" t="s">
        <v>1872</v>
      </c>
      <c r="BI40" s="882" t="str">
        <f>IF($A40="","",VLOOKUP($A40,生徒情報入力!$A$9:$AA$158,25))</f>
        <v/>
      </c>
      <c r="BJ40" s="882"/>
      <c r="BK40" s="229" t="s">
        <v>1873</v>
      </c>
      <c r="BL40" s="883" t="str">
        <f>IF($A40="","",VLOOKUP($A40,生徒情報入力!$A$9:$AA$158,27))</f>
        <v/>
      </c>
      <c r="BM40" s="884"/>
      <c r="BN40" s="230"/>
      <c r="BT40" s="200">
        <v>27</v>
      </c>
    </row>
    <row r="41" spans="1:72" s="194" customFormat="1" ht="27" customHeight="1">
      <c r="A41" s="890" t="str">
        <f t="shared" si="1"/>
        <v/>
      </c>
      <c r="B41" s="891"/>
      <c r="C41" s="215" t="str">
        <f>IF($A41="","",VLOOKUP($A41,生徒情報入力!$A$9:$AA$158,4))</f>
        <v/>
      </c>
      <c r="D41" s="892" t="str">
        <f>IF($A41="","",VLOOKUP($A41,生徒情報入力!$A$9:$AA$158,5))</f>
        <v/>
      </c>
      <c r="E41" s="892"/>
      <c r="F41" s="892"/>
      <c r="G41" s="892"/>
      <c r="H41" s="892"/>
      <c r="I41" s="892"/>
      <c r="J41" s="893"/>
      <c r="K41" s="234" t="str">
        <f>IF($A41="","",VLOOKUP($A41,生徒情報入力!$A$9:$AA$158,6))</f>
        <v/>
      </c>
      <c r="L41" s="235"/>
      <c r="M41" s="223" t="str">
        <f>IF($A41="","",VLOOKUP($A41,生徒情報入力!$A$9:$AA$158,7))</f>
        <v/>
      </c>
      <c r="N41" s="224" t="str">
        <f>IF($A41="","",VLOOKUP($A41,生徒情報入力!$A$9:$AA$158,8))</f>
        <v/>
      </c>
      <c r="O41" s="224" t="s">
        <v>6</v>
      </c>
      <c r="P41" s="224" t="str">
        <f>IF($A41="","",VLOOKUP($A41,生徒情報入力!$A$9:$AA$158,9))</f>
        <v/>
      </c>
      <c r="Q41" s="224" t="s">
        <v>6</v>
      </c>
      <c r="R41" s="224" t="str">
        <f>IF($A41="","",VLOOKUP($A41,生徒情報入力!$A$9:$AA$158,10))</f>
        <v/>
      </c>
      <c r="S41" s="234" t="str">
        <f>IF($A41="","",VLOOKUP($A41,生徒情報入力!$A$9:$AA$158,11))</f>
        <v/>
      </c>
      <c r="T41" s="235"/>
      <c r="U41" s="894" t="str">
        <f>IF($A41="","",VLOOKUP($A41,生徒情報入力!$A$9:$AA$158,12))</f>
        <v/>
      </c>
      <c r="V41" s="895"/>
      <c r="W41" s="895"/>
      <c r="X41" s="223" t="str">
        <f>IF($A41="","",VLOOKUP($A41,生徒情報入力!$A$9:$AA$158,13))</f>
        <v/>
      </c>
      <c r="Y41" s="224" t="str">
        <f>IF($A41="","",VLOOKUP($A41,生徒情報入力!$A$9:$AA$158,14))</f>
        <v/>
      </c>
      <c r="Z41" s="225" t="s">
        <v>6</v>
      </c>
      <c r="AA41" s="224" t="str">
        <f>IF($A41="","",VLOOKUP($A41,生徒情報入力!$A$9:$AA$158,15))</f>
        <v/>
      </c>
      <c r="AB41" s="224" t="s">
        <v>6</v>
      </c>
      <c r="AC41" s="226" t="str">
        <f>IF($A41="","",VLOOKUP($A41,生徒情報入力!$A$9:$AA$158,16))</f>
        <v/>
      </c>
      <c r="AD41" s="896" t="str">
        <f>IF($A41="","",VLOOKUP($A41,生徒情報入力!$A$9:$AA$158,17))</f>
        <v/>
      </c>
      <c r="AE41" s="897"/>
      <c r="AF41" s="227"/>
      <c r="AG41" s="898" t="str">
        <f>IF($A41="","",VLOOKUP($A41,生徒情報入力!$A$9:$AA$158,19))</f>
        <v/>
      </c>
      <c r="AH41" s="898"/>
      <c r="AI41" s="898"/>
      <c r="AJ41" s="898"/>
      <c r="AK41" s="899"/>
      <c r="AL41" s="894" t="str">
        <f>IF($A41="","",VLOOKUP($A41,生徒情報入力!$A$9:$AA$158,20))</f>
        <v/>
      </c>
      <c r="AM41" s="895"/>
      <c r="AN41" s="895"/>
      <c r="AO41" s="895"/>
      <c r="AP41" s="895"/>
      <c r="AQ41" s="874" t="str">
        <f>IF($A41="","",VLOOKUP($A41,生徒情報入力!$A$9:$AA$158,21))</f>
        <v/>
      </c>
      <c r="AR41" s="875"/>
      <c r="AS41" s="876"/>
      <c r="AT41" s="877" t="str">
        <f>IF($A41="","",VLOOKUP($A41,生徒情報入力!$A$9:$AA$158,22))</f>
        <v/>
      </c>
      <c r="AU41" s="878"/>
      <c r="AV41" s="878"/>
      <c r="AW41" s="878"/>
      <c r="AX41" s="878"/>
      <c r="AY41" s="878"/>
      <c r="AZ41" s="878"/>
      <c r="BA41" s="878"/>
      <c r="BB41" s="878"/>
      <c r="BC41" s="878"/>
      <c r="BD41" s="878"/>
      <c r="BE41" s="879"/>
      <c r="BF41" s="880" t="str">
        <f>IF($A41="","",VLOOKUP($A41,生徒情報入力!$A$9:$AA$158,23))</f>
        <v/>
      </c>
      <c r="BG41" s="881"/>
      <c r="BH41" s="228" t="s">
        <v>1872</v>
      </c>
      <c r="BI41" s="882" t="str">
        <f>IF($A41="","",VLOOKUP($A41,生徒情報入力!$A$9:$AA$158,25))</f>
        <v/>
      </c>
      <c r="BJ41" s="882"/>
      <c r="BK41" s="229" t="s">
        <v>1873</v>
      </c>
      <c r="BL41" s="883" t="str">
        <f>IF($A41="","",VLOOKUP($A41,生徒情報入力!$A$9:$AA$158,27))</f>
        <v/>
      </c>
      <c r="BM41" s="884"/>
      <c r="BN41" s="230"/>
      <c r="BT41" s="200">
        <v>28</v>
      </c>
    </row>
    <row r="42" spans="1:72" s="194" customFormat="1" ht="27" customHeight="1">
      <c r="A42" s="890" t="str">
        <f t="shared" si="1"/>
        <v/>
      </c>
      <c r="B42" s="891"/>
      <c r="C42" s="215" t="str">
        <f>IF($A42="","",VLOOKUP($A42,生徒情報入力!$A$9:$AA$158,4))</f>
        <v/>
      </c>
      <c r="D42" s="892" t="str">
        <f>IF($A42="","",VLOOKUP($A42,生徒情報入力!$A$9:$AA$158,5))</f>
        <v/>
      </c>
      <c r="E42" s="892"/>
      <c r="F42" s="892"/>
      <c r="G42" s="892"/>
      <c r="H42" s="892"/>
      <c r="I42" s="892"/>
      <c r="J42" s="893"/>
      <c r="K42" s="234" t="str">
        <f>IF($A42="","",VLOOKUP($A42,生徒情報入力!$A$9:$AA$158,6))</f>
        <v/>
      </c>
      <c r="L42" s="235"/>
      <c r="M42" s="223" t="str">
        <f>IF($A42="","",VLOOKUP($A42,生徒情報入力!$A$9:$AA$158,7))</f>
        <v/>
      </c>
      <c r="N42" s="224" t="str">
        <f>IF($A42="","",VLOOKUP($A42,生徒情報入力!$A$9:$AA$158,8))</f>
        <v/>
      </c>
      <c r="O42" s="224" t="s">
        <v>6</v>
      </c>
      <c r="P42" s="224" t="str">
        <f>IF($A42="","",VLOOKUP($A42,生徒情報入力!$A$9:$AA$158,9))</f>
        <v/>
      </c>
      <c r="Q42" s="224" t="s">
        <v>6</v>
      </c>
      <c r="R42" s="224" t="str">
        <f>IF($A42="","",VLOOKUP($A42,生徒情報入力!$A$9:$AA$158,10))</f>
        <v/>
      </c>
      <c r="S42" s="234" t="str">
        <f>IF($A42="","",VLOOKUP($A42,生徒情報入力!$A$9:$AA$158,11))</f>
        <v/>
      </c>
      <c r="T42" s="235"/>
      <c r="U42" s="894" t="str">
        <f>IF($A42="","",VLOOKUP($A42,生徒情報入力!$A$9:$AA$158,12))</f>
        <v/>
      </c>
      <c r="V42" s="895"/>
      <c r="W42" s="895"/>
      <c r="X42" s="223" t="str">
        <f>IF($A42="","",VLOOKUP($A42,生徒情報入力!$A$9:$AA$158,13))</f>
        <v/>
      </c>
      <c r="Y42" s="224" t="str">
        <f>IF($A42="","",VLOOKUP($A42,生徒情報入力!$A$9:$AA$158,14))</f>
        <v/>
      </c>
      <c r="Z42" s="225" t="s">
        <v>6</v>
      </c>
      <c r="AA42" s="224" t="str">
        <f>IF($A42="","",VLOOKUP($A42,生徒情報入力!$A$9:$AA$158,15))</f>
        <v/>
      </c>
      <c r="AB42" s="224" t="s">
        <v>6</v>
      </c>
      <c r="AC42" s="226" t="str">
        <f>IF($A42="","",VLOOKUP($A42,生徒情報入力!$A$9:$AA$158,16))</f>
        <v/>
      </c>
      <c r="AD42" s="896" t="str">
        <f>IF($A42="","",VLOOKUP($A42,生徒情報入力!$A$9:$AA$158,17))</f>
        <v/>
      </c>
      <c r="AE42" s="897"/>
      <c r="AF42" s="227"/>
      <c r="AG42" s="898" t="str">
        <f>IF($A42="","",VLOOKUP($A42,生徒情報入力!$A$9:$AA$158,19))</f>
        <v/>
      </c>
      <c r="AH42" s="898"/>
      <c r="AI42" s="898"/>
      <c r="AJ42" s="898"/>
      <c r="AK42" s="899"/>
      <c r="AL42" s="894" t="str">
        <f>IF($A42="","",VLOOKUP($A42,生徒情報入力!$A$9:$AA$158,20))</f>
        <v/>
      </c>
      <c r="AM42" s="895"/>
      <c r="AN42" s="895"/>
      <c r="AO42" s="895"/>
      <c r="AP42" s="895"/>
      <c r="AQ42" s="874" t="str">
        <f>IF($A42="","",VLOOKUP($A42,生徒情報入力!$A$9:$AA$158,21))</f>
        <v/>
      </c>
      <c r="AR42" s="875"/>
      <c r="AS42" s="876"/>
      <c r="AT42" s="877" t="str">
        <f>IF($A42="","",VLOOKUP($A42,生徒情報入力!$A$9:$AA$158,22))</f>
        <v/>
      </c>
      <c r="AU42" s="878"/>
      <c r="AV42" s="878"/>
      <c r="AW42" s="878"/>
      <c r="AX42" s="878"/>
      <c r="AY42" s="878"/>
      <c r="AZ42" s="878"/>
      <c r="BA42" s="878"/>
      <c r="BB42" s="878"/>
      <c r="BC42" s="878"/>
      <c r="BD42" s="878"/>
      <c r="BE42" s="879"/>
      <c r="BF42" s="880" t="str">
        <f>IF($A42="","",VLOOKUP($A42,生徒情報入力!$A$9:$AA$158,23))</f>
        <v/>
      </c>
      <c r="BG42" s="881"/>
      <c r="BH42" s="228" t="s">
        <v>1872</v>
      </c>
      <c r="BI42" s="882" t="str">
        <f>IF($A42="","",VLOOKUP($A42,生徒情報入力!$A$9:$AA$158,25))</f>
        <v/>
      </c>
      <c r="BJ42" s="882"/>
      <c r="BK42" s="229" t="s">
        <v>1873</v>
      </c>
      <c r="BL42" s="883" t="str">
        <f>IF($A42="","",VLOOKUP($A42,生徒情報入力!$A$9:$AA$158,27))</f>
        <v/>
      </c>
      <c r="BM42" s="884"/>
      <c r="BN42" s="230"/>
      <c r="BT42" s="200">
        <v>29</v>
      </c>
    </row>
    <row r="43" spans="1:72" s="194" customFormat="1" ht="27" customHeight="1">
      <c r="A43" s="890" t="str">
        <f t="shared" si="1"/>
        <v/>
      </c>
      <c r="B43" s="891"/>
      <c r="C43" s="215" t="str">
        <f>IF($A43="","",VLOOKUP($A43,生徒情報入力!$A$9:$AA$158,4))</f>
        <v/>
      </c>
      <c r="D43" s="892" t="str">
        <f>IF($A43="","",VLOOKUP($A43,生徒情報入力!$A$9:$AA$158,5))</f>
        <v/>
      </c>
      <c r="E43" s="892"/>
      <c r="F43" s="892"/>
      <c r="G43" s="892"/>
      <c r="H43" s="892"/>
      <c r="I43" s="892"/>
      <c r="J43" s="893"/>
      <c r="K43" s="234" t="str">
        <f>IF($A43="","",VLOOKUP($A43,生徒情報入力!$A$9:$AA$158,6))</f>
        <v/>
      </c>
      <c r="L43" s="235"/>
      <c r="M43" s="223" t="str">
        <f>IF($A43="","",VLOOKUP($A43,生徒情報入力!$A$9:$AA$158,7))</f>
        <v/>
      </c>
      <c r="N43" s="224" t="str">
        <f>IF($A43="","",VLOOKUP($A43,生徒情報入力!$A$9:$AA$158,8))</f>
        <v/>
      </c>
      <c r="O43" s="224" t="s">
        <v>6</v>
      </c>
      <c r="P43" s="224" t="str">
        <f>IF($A43="","",VLOOKUP($A43,生徒情報入力!$A$9:$AA$158,9))</f>
        <v/>
      </c>
      <c r="Q43" s="224" t="s">
        <v>6</v>
      </c>
      <c r="R43" s="224" t="str">
        <f>IF($A43="","",VLOOKUP($A43,生徒情報入力!$A$9:$AA$158,10))</f>
        <v/>
      </c>
      <c r="S43" s="234" t="str">
        <f>IF($A43="","",VLOOKUP($A43,生徒情報入力!$A$9:$AA$158,11))</f>
        <v/>
      </c>
      <c r="T43" s="235"/>
      <c r="U43" s="894" t="str">
        <f>IF($A43="","",VLOOKUP($A43,生徒情報入力!$A$9:$AA$158,12))</f>
        <v/>
      </c>
      <c r="V43" s="895"/>
      <c r="W43" s="895"/>
      <c r="X43" s="223" t="str">
        <f>IF($A43="","",VLOOKUP($A43,生徒情報入力!$A$9:$AA$158,13))</f>
        <v/>
      </c>
      <c r="Y43" s="224" t="str">
        <f>IF($A43="","",VLOOKUP($A43,生徒情報入力!$A$9:$AA$158,14))</f>
        <v/>
      </c>
      <c r="Z43" s="225" t="s">
        <v>6</v>
      </c>
      <c r="AA43" s="224" t="str">
        <f>IF($A43="","",VLOOKUP($A43,生徒情報入力!$A$9:$AA$158,15))</f>
        <v/>
      </c>
      <c r="AB43" s="224" t="s">
        <v>6</v>
      </c>
      <c r="AC43" s="226" t="str">
        <f>IF($A43="","",VLOOKUP($A43,生徒情報入力!$A$9:$AA$158,16))</f>
        <v/>
      </c>
      <c r="AD43" s="896" t="str">
        <f>IF($A43="","",VLOOKUP($A43,生徒情報入力!$A$9:$AA$158,17))</f>
        <v/>
      </c>
      <c r="AE43" s="897"/>
      <c r="AF43" s="227"/>
      <c r="AG43" s="898" t="str">
        <f>IF($A43="","",VLOOKUP($A43,生徒情報入力!$A$9:$AA$158,19))</f>
        <v/>
      </c>
      <c r="AH43" s="898"/>
      <c r="AI43" s="898"/>
      <c r="AJ43" s="898"/>
      <c r="AK43" s="899"/>
      <c r="AL43" s="894" t="str">
        <f>IF($A43="","",VLOOKUP($A43,生徒情報入力!$A$9:$AA$158,20))</f>
        <v/>
      </c>
      <c r="AM43" s="895"/>
      <c r="AN43" s="895"/>
      <c r="AO43" s="895"/>
      <c r="AP43" s="895"/>
      <c r="AQ43" s="874" t="str">
        <f>IF($A43="","",VLOOKUP($A43,生徒情報入力!$A$9:$AA$158,21))</f>
        <v/>
      </c>
      <c r="AR43" s="875"/>
      <c r="AS43" s="876"/>
      <c r="AT43" s="877" t="str">
        <f>IF($A43="","",VLOOKUP($A43,生徒情報入力!$A$9:$AA$158,22))</f>
        <v/>
      </c>
      <c r="AU43" s="878"/>
      <c r="AV43" s="878"/>
      <c r="AW43" s="878"/>
      <c r="AX43" s="878"/>
      <c r="AY43" s="878"/>
      <c r="AZ43" s="878"/>
      <c r="BA43" s="878"/>
      <c r="BB43" s="878"/>
      <c r="BC43" s="878"/>
      <c r="BD43" s="878"/>
      <c r="BE43" s="879"/>
      <c r="BF43" s="880" t="str">
        <f>IF($A43="","",VLOOKUP($A43,生徒情報入力!$A$9:$AA$158,23))</f>
        <v/>
      </c>
      <c r="BG43" s="881"/>
      <c r="BH43" s="228" t="s">
        <v>1872</v>
      </c>
      <c r="BI43" s="882" t="str">
        <f>IF($A43="","",VLOOKUP($A43,生徒情報入力!$A$9:$AA$158,25))</f>
        <v/>
      </c>
      <c r="BJ43" s="882"/>
      <c r="BK43" s="229" t="s">
        <v>1873</v>
      </c>
      <c r="BL43" s="883" t="str">
        <f>IF($A43="","",VLOOKUP($A43,生徒情報入力!$A$9:$AA$158,27))</f>
        <v/>
      </c>
      <c r="BM43" s="884"/>
      <c r="BN43" s="230"/>
      <c r="BT43" s="200">
        <v>30</v>
      </c>
    </row>
    <row r="44" spans="1:72" s="194" customFormat="1" ht="15.75" customHeight="1">
      <c r="A44" s="199"/>
      <c r="B44" s="199"/>
      <c r="C44" s="199"/>
      <c r="D44" s="199"/>
      <c r="E44" s="232"/>
      <c r="F44" s="232" t="s">
        <v>2745</v>
      </c>
      <c r="G44" s="232"/>
      <c r="H44" s="232"/>
      <c r="I44" s="232"/>
      <c r="J44" s="232"/>
      <c r="K44" s="232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232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T44" s="200"/>
    </row>
    <row r="45" spans="1:72" s="194" customFormat="1" ht="15.75" customHeight="1">
      <c r="A45" s="199"/>
      <c r="B45" s="199"/>
      <c r="C45" s="199"/>
      <c r="D45" s="199"/>
      <c r="E45" s="232"/>
      <c r="F45" s="232" t="s">
        <v>2746</v>
      </c>
      <c r="G45" s="232"/>
      <c r="H45" s="232"/>
      <c r="I45" s="232"/>
      <c r="J45" s="232"/>
      <c r="K45" s="232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T45" s="200"/>
    </row>
    <row r="46" spans="1:72" s="194" customFormat="1" ht="27" customHeight="1">
      <c r="A46" s="201" t="s">
        <v>1903</v>
      </c>
      <c r="B46" s="201"/>
      <c r="C46" s="201"/>
      <c r="D46" s="939">
        <f>D24</f>
        <v>28</v>
      </c>
      <c r="E46" s="939"/>
      <c r="F46" s="201" t="s">
        <v>2</v>
      </c>
      <c r="G46" s="939">
        <f>G24</f>
        <v>11</v>
      </c>
      <c r="H46" s="939"/>
      <c r="I46" s="201" t="s">
        <v>3</v>
      </c>
      <c r="J46" s="939">
        <f>J24</f>
        <v>29</v>
      </c>
      <c r="K46" s="939"/>
      <c r="L46" s="202"/>
      <c r="M46" s="203" t="s">
        <v>1904</v>
      </c>
      <c r="N46" s="203"/>
      <c r="O46" s="203"/>
      <c r="P46" s="201"/>
      <c r="Q46" s="201"/>
      <c r="R46" s="204" t="s">
        <v>1905</v>
      </c>
      <c r="S46" s="205"/>
      <c r="T46" s="205"/>
      <c r="U46" s="940"/>
      <c r="V46" s="940"/>
      <c r="W46" s="940"/>
      <c r="X46" s="940"/>
      <c r="Y46" s="940"/>
      <c r="Z46" s="199"/>
      <c r="AA46" s="199"/>
      <c r="AB46" s="199"/>
      <c r="AC46" s="199"/>
      <c r="AD46" s="199"/>
      <c r="AE46" s="233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T46" s="200"/>
    </row>
    <row r="47" spans="1:72" s="194" customFormat="1" ht="27" customHeight="1">
      <c r="A47" s="206"/>
      <c r="B47" s="206"/>
      <c r="C47" s="206"/>
      <c r="D47" s="206"/>
      <c r="E47" s="207" t="s">
        <v>1906</v>
      </c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8"/>
      <c r="AE47" s="933" t="s">
        <v>1907</v>
      </c>
      <c r="AF47" s="916"/>
      <c r="AG47" s="916"/>
      <c r="AH47" s="916"/>
      <c r="AI47" s="916"/>
      <c r="AJ47" s="916"/>
      <c r="AK47" s="875" t="str">
        <f>基本情報入力!$B$5</f>
        <v/>
      </c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916"/>
      <c r="AX47" s="916"/>
      <c r="AY47" s="916"/>
      <c r="AZ47" s="916"/>
      <c r="BA47" s="916"/>
      <c r="BB47" s="934"/>
      <c r="BC47" s="935" t="s">
        <v>1908</v>
      </c>
      <c r="BD47" s="936"/>
      <c r="BE47" s="936"/>
      <c r="BF47" s="936"/>
      <c r="BG47" s="937">
        <f>基本情報入力!$B$3</f>
        <v>0</v>
      </c>
      <c r="BH47" s="937"/>
      <c r="BI47" s="937"/>
      <c r="BJ47" s="209" t="s">
        <v>1909</v>
      </c>
      <c r="BK47" s="937">
        <f>基本情報入力!$D$3</f>
        <v>0</v>
      </c>
      <c r="BL47" s="937"/>
      <c r="BM47" s="937"/>
      <c r="BN47" s="938"/>
      <c r="BT47" s="200"/>
    </row>
    <row r="48" spans="1:72" s="194" customFormat="1" ht="27" customHeight="1">
      <c r="A48" s="930" t="s">
        <v>1910</v>
      </c>
      <c r="B48" s="931"/>
      <c r="C48" s="931"/>
      <c r="D48" s="210"/>
      <c r="E48" s="892" t="str">
        <f>基本情報入力!$B$6</f>
        <v/>
      </c>
      <c r="F48" s="892"/>
      <c r="G48" s="892"/>
      <c r="H48" s="892"/>
      <c r="I48" s="892"/>
      <c r="J48" s="892"/>
      <c r="K48" s="892"/>
      <c r="L48" s="892"/>
      <c r="M48" s="892"/>
      <c r="N48" s="892"/>
      <c r="O48" s="892"/>
      <c r="P48" s="892"/>
      <c r="Q48" s="892"/>
      <c r="R48" s="892"/>
      <c r="S48" s="892"/>
      <c r="T48" s="892"/>
      <c r="U48" s="892"/>
      <c r="V48" s="892"/>
      <c r="W48" s="892"/>
      <c r="X48" s="892"/>
      <c r="Y48" s="892"/>
      <c r="Z48" s="892"/>
      <c r="AA48" s="892"/>
      <c r="AB48" s="892"/>
      <c r="AC48" s="892"/>
      <c r="AD48" s="211"/>
      <c r="AE48" s="206"/>
      <c r="AF48" s="206"/>
      <c r="AG48" s="916" t="s">
        <v>1911</v>
      </c>
      <c r="AH48" s="916"/>
      <c r="AI48" s="916"/>
      <c r="AJ48" s="916"/>
      <c r="AK48" s="932">
        <f>基本情報入力!$B$7</f>
        <v>0</v>
      </c>
      <c r="AL48" s="932"/>
      <c r="AM48" s="932"/>
      <c r="AN48" s="932"/>
      <c r="AO48" s="212" t="s">
        <v>1912</v>
      </c>
      <c r="AP48" s="895">
        <f>基本情報入力!$C$7</f>
        <v>0</v>
      </c>
      <c r="AQ48" s="895"/>
      <c r="AR48" s="895"/>
      <c r="AS48" s="213" t="s">
        <v>1913</v>
      </c>
      <c r="AT48" s="917">
        <f>基本情報入力!$D$7</f>
        <v>0</v>
      </c>
      <c r="AU48" s="917"/>
      <c r="AV48" s="917"/>
      <c r="AW48" s="208"/>
      <c r="AX48" s="916" t="s">
        <v>1914</v>
      </c>
      <c r="AY48" s="916"/>
      <c r="AZ48" s="916"/>
      <c r="BA48" s="916"/>
      <c r="BB48" s="916"/>
      <c r="BC48" s="875">
        <f>基本情報入力!$B$12</f>
        <v>0</v>
      </c>
      <c r="BD48" s="875"/>
      <c r="BE48" s="875"/>
      <c r="BF48" s="875"/>
      <c r="BG48" s="875"/>
      <c r="BH48" s="875"/>
      <c r="BI48" s="875"/>
      <c r="BJ48" s="875"/>
      <c r="BK48" s="875"/>
      <c r="BL48" s="875"/>
      <c r="BM48" s="875"/>
      <c r="BN48" s="876"/>
      <c r="BT48" s="200"/>
    </row>
    <row r="49" spans="1:72" s="194" customFormat="1" ht="15.75" customHeight="1">
      <c r="A49" s="918" t="s">
        <v>19</v>
      </c>
      <c r="B49" s="919"/>
      <c r="C49" s="922" t="s">
        <v>20</v>
      </c>
      <c r="D49" s="923"/>
      <c r="E49" s="923"/>
      <c r="F49" s="923"/>
      <c r="G49" s="923"/>
      <c r="H49" s="923"/>
      <c r="I49" s="923"/>
      <c r="J49" s="924"/>
      <c r="K49" s="922" t="s">
        <v>1879</v>
      </c>
      <c r="L49" s="924"/>
      <c r="M49" s="922" t="s">
        <v>1880</v>
      </c>
      <c r="N49" s="923"/>
      <c r="O49" s="923"/>
      <c r="P49" s="923"/>
      <c r="Q49" s="923"/>
      <c r="R49" s="923"/>
      <c r="S49" s="922" t="s">
        <v>21</v>
      </c>
      <c r="T49" s="924"/>
      <c r="U49" s="926" t="s">
        <v>1915</v>
      </c>
      <c r="V49" s="927"/>
      <c r="W49" s="928"/>
      <c r="X49" s="926" t="s">
        <v>1916</v>
      </c>
      <c r="Y49" s="927"/>
      <c r="Z49" s="927"/>
      <c r="AA49" s="927"/>
      <c r="AB49" s="927"/>
      <c r="AC49" s="927"/>
      <c r="AD49" s="929" t="s">
        <v>1917</v>
      </c>
      <c r="AE49" s="929"/>
      <c r="AF49" s="929"/>
      <c r="AG49" s="929"/>
      <c r="AH49" s="929"/>
      <c r="AI49" s="929"/>
      <c r="AJ49" s="929"/>
      <c r="AK49" s="929"/>
      <c r="AL49" s="900" t="s">
        <v>1918</v>
      </c>
      <c r="AM49" s="901"/>
      <c r="AN49" s="901"/>
      <c r="AO49" s="901"/>
      <c r="AP49" s="901"/>
      <c r="AQ49" s="900" t="s">
        <v>1919</v>
      </c>
      <c r="AR49" s="901"/>
      <c r="AS49" s="902"/>
      <c r="AT49" s="900" t="s">
        <v>1920</v>
      </c>
      <c r="AU49" s="901"/>
      <c r="AV49" s="901"/>
      <c r="AW49" s="901"/>
      <c r="AX49" s="901"/>
      <c r="AY49" s="901"/>
      <c r="AZ49" s="901"/>
      <c r="BA49" s="901"/>
      <c r="BB49" s="901"/>
      <c r="BC49" s="901"/>
      <c r="BD49" s="901"/>
      <c r="BE49" s="902"/>
      <c r="BF49" s="900" t="s">
        <v>1921</v>
      </c>
      <c r="BG49" s="901"/>
      <c r="BH49" s="901"/>
      <c r="BI49" s="901"/>
      <c r="BJ49" s="901"/>
      <c r="BK49" s="901"/>
      <c r="BL49" s="901"/>
      <c r="BM49" s="901"/>
      <c r="BN49" s="902"/>
      <c r="BT49" s="200"/>
    </row>
    <row r="50" spans="1:72" s="194" customFormat="1" ht="15.75" customHeight="1">
      <c r="A50" s="920"/>
      <c r="B50" s="921"/>
      <c r="C50" s="925"/>
      <c r="D50" s="912"/>
      <c r="E50" s="912"/>
      <c r="F50" s="912"/>
      <c r="G50" s="912"/>
      <c r="H50" s="912"/>
      <c r="I50" s="912"/>
      <c r="J50" s="911"/>
      <c r="K50" s="925"/>
      <c r="L50" s="911"/>
      <c r="M50" s="925"/>
      <c r="N50" s="912"/>
      <c r="O50" s="912"/>
      <c r="P50" s="912"/>
      <c r="Q50" s="912"/>
      <c r="R50" s="912"/>
      <c r="S50" s="925"/>
      <c r="T50" s="911"/>
      <c r="U50" s="909" t="s">
        <v>1922</v>
      </c>
      <c r="V50" s="910"/>
      <c r="W50" s="911"/>
      <c r="X50" s="909" t="s">
        <v>1923</v>
      </c>
      <c r="Y50" s="912"/>
      <c r="Z50" s="912"/>
      <c r="AA50" s="912"/>
      <c r="AB50" s="912"/>
      <c r="AC50" s="911"/>
      <c r="AD50" s="913" t="s">
        <v>1924</v>
      </c>
      <c r="AE50" s="914"/>
      <c r="AF50" s="914"/>
      <c r="AG50" s="914"/>
      <c r="AH50" s="914"/>
      <c r="AI50" s="914"/>
      <c r="AJ50" s="914"/>
      <c r="AK50" s="915"/>
      <c r="AL50" s="903"/>
      <c r="AM50" s="904"/>
      <c r="AN50" s="904"/>
      <c r="AO50" s="904"/>
      <c r="AP50" s="904"/>
      <c r="AQ50" s="903"/>
      <c r="AR50" s="904"/>
      <c r="AS50" s="905"/>
      <c r="AT50" s="903"/>
      <c r="AU50" s="904"/>
      <c r="AV50" s="904"/>
      <c r="AW50" s="904"/>
      <c r="AX50" s="904"/>
      <c r="AY50" s="904"/>
      <c r="AZ50" s="904"/>
      <c r="BA50" s="904"/>
      <c r="BB50" s="904"/>
      <c r="BC50" s="904"/>
      <c r="BD50" s="904"/>
      <c r="BE50" s="905"/>
      <c r="BF50" s="906"/>
      <c r="BG50" s="907"/>
      <c r="BH50" s="907"/>
      <c r="BI50" s="907"/>
      <c r="BJ50" s="907"/>
      <c r="BK50" s="907"/>
      <c r="BL50" s="907"/>
      <c r="BM50" s="907"/>
      <c r="BN50" s="908"/>
      <c r="BT50" s="200"/>
    </row>
    <row r="51" spans="1:72" s="194" customFormat="1" ht="27" customHeight="1">
      <c r="A51" s="890" t="str">
        <f>IF(AF$1+BT43&lt;=AK$1,AF$1+BT43,"")</f>
        <v/>
      </c>
      <c r="B51" s="891"/>
      <c r="C51" s="215" t="str">
        <f>IF($A51="","",VLOOKUP($A51,生徒情報入力!$A$9:$AA$158,4))</f>
        <v/>
      </c>
      <c r="D51" s="892" t="str">
        <f>IF($A51="","",VLOOKUP($A51,生徒情報入力!$A$9:$AA$158,5))</f>
        <v/>
      </c>
      <c r="E51" s="892"/>
      <c r="F51" s="892"/>
      <c r="G51" s="892"/>
      <c r="H51" s="892"/>
      <c r="I51" s="892"/>
      <c r="J51" s="893"/>
      <c r="K51" s="234" t="str">
        <f>IF($A51="","",VLOOKUP($A51,生徒情報入力!$A$9:$AA$158,6))</f>
        <v/>
      </c>
      <c r="L51" s="235"/>
      <c r="M51" s="223" t="str">
        <f>IF($A51="","",VLOOKUP($A51,生徒情報入力!$A$9:$AA$158,7))</f>
        <v/>
      </c>
      <c r="N51" s="224" t="str">
        <f>IF($A51="","",VLOOKUP($A51,生徒情報入力!$A$9:$AA$158,8))</f>
        <v/>
      </c>
      <c r="O51" s="224" t="s">
        <v>6</v>
      </c>
      <c r="P51" s="224" t="str">
        <f>IF($A51="","",VLOOKUP($A51,生徒情報入力!$A$9:$AA$158,9))</f>
        <v/>
      </c>
      <c r="Q51" s="224" t="s">
        <v>6</v>
      </c>
      <c r="R51" s="224" t="str">
        <f>IF($A51="","",VLOOKUP($A51,生徒情報入力!$A$9:$AA$158,10))</f>
        <v/>
      </c>
      <c r="S51" s="894" t="str">
        <f>IF($A51="","",VLOOKUP($A51,生徒情報入力!$A$9:$AA$158,11))</f>
        <v/>
      </c>
      <c r="T51" s="941"/>
      <c r="U51" s="234" t="str">
        <f>IF($A51="","",VLOOKUP($A51,生徒情報入力!$A$9:$AA$158,12))</f>
        <v/>
      </c>
      <c r="V51" s="236"/>
      <c r="W51" s="235"/>
      <c r="X51" s="223" t="str">
        <f>IF($A51="","",VLOOKUP($A51,生徒情報入力!$A$9:$AA$158,13))</f>
        <v/>
      </c>
      <c r="Y51" s="224" t="str">
        <f>IF($A51="","",VLOOKUP($A51,生徒情報入力!$A$9:$AA$158,14))</f>
        <v/>
      </c>
      <c r="Z51" s="225" t="s">
        <v>6</v>
      </c>
      <c r="AA51" s="224" t="str">
        <f>IF($A51="","",VLOOKUP($A51,生徒情報入力!$A$9:$AA$158,15))</f>
        <v/>
      </c>
      <c r="AB51" s="224" t="s">
        <v>6</v>
      </c>
      <c r="AC51" s="226" t="str">
        <f>IF($A51="","",VLOOKUP($A51,生徒情報入力!$A$9:$AA$158,16))</f>
        <v/>
      </c>
      <c r="AD51" s="896" t="str">
        <f>IF($A51="","",VLOOKUP($A51,生徒情報入力!$A$9:$AA$158,17))</f>
        <v/>
      </c>
      <c r="AE51" s="897"/>
      <c r="AF51" s="227"/>
      <c r="AG51" s="898" t="str">
        <f>IF($A51="","",VLOOKUP($A51,生徒情報入力!$A$9:$AA$158,19))</f>
        <v/>
      </c>
      <c r="AH51" s="898"/>
      <c r="AI51" s="898"/>
      <c r="AJ51" s="898"/>
      <c r="AK51" s="899"/>
      <c r="AL51" s="894" t="str">
        <f>IF($A51="","",VLOOKUP($A51,生徒情報入力!$A$9:$AA$158,20))</f>
        <v/>
      </c>
      <c r="AM51" s="895"/>
      <c r="AN51" s="895"/>
      <c r="AO51" s="895"/>
      <c r="AP51" s="895"/>
      <c r="AQ51" s="874" t="str">
        <f>IF($A51="","",VLOOKUP($A51,生徒情報入力!$A$9:$AA$158,21))</f>
        <v/>
      </c>
      <c r="AR51" s="875"/>
      <c r="AS51" s="876"/>
      <c r="AT51" s="877" t="str">
        <f>IF($A51="","",VLOOKUP($A51,生徒情報入力!$A$9:$AA$158,22))</f>
        <v/>
      </c>
      <c r="AU51" s="878"/>
      <c r="AV51" s="878"/>
      <c r="AW51" s="878"/>
      <c r="AX51" s="878"/>
      <c r="AY51" s="878"/>
      <c r="AZ51" s="878"/>
      <c r="BA51" s="878"/>
      <c r="BB51" s="878"/>
      <c r="BC51" s="878"/>
      <c r="BD51" s="878"/>
      <c r="BE51" s="879"/>
      <c r="BF51" s="880" t="str">
        <f>IF($A51="","",VLOOKUP($A51,生徒情報入力!$A$9:$AA$158,23))</f>
        <v/>
      </c>
      <c r="BG51" s="881"/>
      <c r="BH51" s="228" t="s">
        <v>1872</v>
      </c>
      <c r="BI51" s="882" t="str">
        <f>IF($A51="","",VLOOKUP($A51,生徒情報入力!$A$9:$AA$158,25))</f>
        <v/>
      </c>
      <c r="BJ51" s="882"/>
      <c r="BK51" s="229" t="s">
        <v>1873</v>
      </c>
      <c r="BL51" s="883" t="str">
        <f>IF($A51="","",VLOOKUP($A51,生徒情報入力!$A$9:$AA$158,27))</f>
        <v/>
      </c>
      <c r="BM51" s="884"/>
      <c r="BN51" s="230"/>
      <c r="BT51" s="200">
        <v>31</v>
      </c>
    </row>
    <row r="52" spans="1:72" s="194" customFormat="1" ht="27" customHeight="1">
      <c r="A52" s="890" t="str">
        <f t="shared" ref="A52:A65" si="2">IF(AF$1+BT51&lt;=AK$1,AF$1+BT51,"")</f>
        <v/>
      </c>
      <c r="B52" s="891"/>
      <c r="C52" s="215" t="str">
        <f>IF($A52="","",VLOOKUP($A52,生徒情報入力!$A$9:$AA$158,4))</f>
        <v/>
      </c>
      <c r="D52" s="892" t="str">
        <f>IF($A52="","",VLOOKUP($A52,生徒情報入力!$A$9:$AA$158,5))</f>
        <v/>
      </c>
      <c r="E52" s="892"/>
      <c r="F52" s="892"/>
      <c r="G52" s="892"/>
      <c r="H52" s="892"/>
      <c r="I52" s="892"/>
      <c r="J52" s="893"/>
      <c r="K52" s="234" t="str">
        <f>IF($A52="","",VLOOKUP($A52,生徒情報入力!$A$9:$AA$158,6))</f>
        <v/>
      </c>
      <c r="L52" s="235"/>
      <c r="M52" s="223" t="str">
        <f>IF($A52="","",VLOOKUP($A52,生徒情報入力!$A$9:$AA$158,7))</f>
        <v/>
      </c>
      <c r="N52" s="224" t="str">
        <f>IF($A52="","",VLOOKUP($A52,生徒情報入力!$A$9:$AA$158,8))</f>
        <v/>
      </c>
      <c r="O52" s="224" t="s">
        <v>6</v>
      </c>
      <c r="P52" s="224" t="str">
        <f>IF($A52="","",VLOOKUP($A52,生徒情報入力!$A$9:$AA$158,9))</f>
        <v/>
      </c>
      <c r="Q52" s="224" t="s">
        <v>6</v>
      </c>
      <c r="R52" s="224" t="str">
        <f>IF($A52="","",VLOOKUP($A52,生徒情報入力!$A$9:$AA$158,10))</f>
        <v/>
      </c>
      <c r="S52" s="894" t="str">
        <f>IF($A52="","",VLOOKUP($A52,生徒情報入力!$A$9:$AA$158,11))</f>
        <v/>
      </c>
      <c r="T52" s="941"/>
      <c r="U52" s="234" t="str">
        <f>IF($A52="","",VLOOKUP($A52,生徒情報入力!$A$9:$AA$158,12))</f>
        <v/>
      </c>
      <c r="V52" s="236"/>
      <c r="W52" s="235"/>
      <c r="X52" s="223" t="str">
        <f>IF($A52="","",VLOOKUP($A52,生徒情報入力!$A$9:$AA$158,13))</f>
        <v/>
      </c>
      <c r="Y52" s="224" t="str">
        <f>IF($A52="","",VLOOKUP($A52,生徒情報入力!$A$9:$AA$158,14))</f>
        <v/>
      </c>
      <c r="Z52" s="225" t="s">
        <v>6</v>
      </c>
      <c r="AA52" s="224" t="str">
        <f>IF($A52="","",VLOOKUP($A52,生徒情報入力!$A$9:$AA$158,15))</f>
        <v/>
      </c>
      <c r="AB52" s="224" t="s">
        <v>6</v>
      </c>
      <c r="AC52" s="226" t="str">
        <f>IF($A52="","",VLOOKUP($A52,生徒情報入力!$A$9:$AA$158,16))</f>
        <v/>
      </c>
      <c r="AD52" s="896" t="str">
        <f>IF($A52="","",VLOOKUP($A52,生徒情報入力!$A$9:$AA$158,17))</f>
        <v/>
      </c>
      <c r="AE52" s="897"/>
      <c r="AF52" s="227"/>
      <c r="AG52" s="898" t="str">
        <f>IF($A52="","",VLOOKUP($A52,生徒情報入力!$A$9:$AA$158,19))</f>
        <v/>
      </c>
      <c r="AH52" s="898"/>
      <c r="AI52" s="898"/>
      <c r="AJ52" s="898"/>
      <c r="AK52" s="899"/>
      <c r="AL52" s="894" t="str">
        <f>IF($A52="","",VLOOKUP($A52,生徒情報入力!$A$9:$AA$158,20))</f>
        <v/>
      </c>
      <c r="AM52" s="895"/>
      <c r="AN52" s="895"/>
      <c r="AO52" s="895"/>
      <c r="AP52" s="895"/>
      <c r="AQ52" s="874" t="str">
        <f>IF($A52="","",VLOOKUP($A52,生徒情報入力!$A$9:$AA$158,21))</f>
        <v/>
      </c>
      <c r="AR52" s="875"/>
      <c r="AS52" s="876"/>
      <c r="AT52" s="877" t="str">
        <f>IF($A52="","",VLOOKUP($A52,生徒情報入力!$A$9:$AA$158,22))</f>
        <v/>
      </c>
      <c r="AU52" s="878"/>
      <c r="AV52" s="878"/>
      <c r="AW52" s="878"/>
      <c r="AX52" s="878"/>
      <c r="AY52" s="878"/>
      <c r="AZ52" s="878"/>
      <c r="BA52" s="878"/>
      <c r="BB52" s="878"/>
      <c r="BC52" s="878"/>
      <c r="BD52" s="878"/>
      <c r="BE52" s="879"/>
      <c r="BF52" s="880" t="str">
        <f>IF($A52="","",VLOOKUP($A52,生徒情報入力!$A$9:$AA$158,23))</f>
        <v/>
      </c>
      <c r="BG52" s="881"/>
      <c r="BH52" s="228" t="s">
        <v>1872</v>
      </c>
      <c r="BI52" s="882" t="str">
        <f>IF($A52="","",VLOOKUP($A52,生徒情報入力!$A$9:$AA$158,25))</f>
        <v/>
      </c>
      <c r="BJ52" s="882"/>
      <c r="BK52" s="229" t="s">
        <v>1873</v>
      </c>
      <c r="BL52" s="883" t="str">
        <f>IF($A52="","",VLOOKUP($A52,生徒情報入力!$A$9:$AA$158,27))</f>
        <v/>
      </c>
      <c r="BM52" s="884"/>
      <c r="BN52" s="230"/>
      <c r="BT52" s="200">
        <v>32</v>
      </c>
    </row>
    <row r="53" spans="1:72" s="194" customFormat="1" ht="27" customHeight="1">
      <c r="A53" s="890" t="str">
        <f t="shared" si="2"/>
        <v/>
      </c>
      <c r="B53" s="891"/>
      <c r="C53" s="215" t="str">
        <f>IF($A53="","",VLOOKUP($A53,生徒情報入力!$A$9:$AA$158,4))</f>
        <v/>
      </c>
      <c r="D53" s="892" t="str">
        <f>IF($A53="","",VLOOKUP($A53,生徒情報入力!$A$9:$AA$158,5))</f>
        <v/>
      </c>
      <c r="E53" s="892"/>
      <c r="F53" s="892"/>
      <c r="G53" s="892"/>
      <c r="H53" s="892"/>
      <c r="I53" s="892"/>
      <c r="J53" s="893"/>
      <c r="K53" s="234" t="str">
        <f>IF($A53="","",VLOOKUP($A53,生徒情報入力!$A$9:$AA$158,6))</f>
        <v/>
      </c>
      <c r="L53" s="235"/>
      <c r="M53" s="223" t="str">
        <f>IF($A53="","",VLOOKUP($A53,生徒情報入力!$A$9:$AA$158,7))</f>
        <v/>
      </c>
      <c r="N53" s="224" t="str">
        <f>IF($A53="","",VLOOKUP($A53,生徒情報入力!$A$9:$AA$158,8))</f>
        <v/>
      </c>
      <c r="O53" s="224" t="s">
        <v>6</v>
      </c>
      <c r="P53" s="224" t="str">
        <f>IF($A53="","",VLOOKUP($A53,生徒情報入力!$A$9:$AA$158,9))</f>
        <v/>
      </c>
      <c r="Q53" s="224" t="s">
        <v>6</v>
      </c>
      <c r="R53" s="224" t="str">
        <f>IF($A53="","",VLOOKUP($A53,生徒情報入力!$A$9:$AA$158,10))</f>
        <v/>
      </c>
      <c r="S53" s="894" t="str">
        <f>IF($A53="","",VLOOKUP($A53,生徒情報入力!$A$9:$AA$158,11))</f>
        <v/>
      </c>
      <c r="T53" s="941"/>
      <c r="U53" s="234" t="str">
        <f>IF($A53="","",VLOOKUP($A53,生徒情報入力!$A$9:$AA$158,12))</f>
        <v/>
      </c>
      <c r="V53" s="236"/>
      <c r="W53" s="235"/>
      <c r="X53" s="223" t="str">
        <f>IF($A53="","",VLOOKUP($A53,生徒情報入力!$A$9:$AA$158,13))</f>
        <v/>
      </c>
      <c r="Y53" s="224" t="str">
        <f>IF($A53="","",VLOOKUP($A53,生徒情報入力!$A$9:$AA$158,14))</f>
        <v/>
      </c>
      <c r="Z53" s="225" t="s">
        <v>6</v>
      </c>
      <c r="AA53" s="224" t="str">
        <f>IF($A53="","",VLOOKUP($A53,生徒情報入力!$A$9:$AA$158,15))</f>
        <v/>
      </c>
      <c r="AB53" s="224" t="s">
        <v>6</v>
      </c>
      <c r="AC53" s="226" t="str">
        <f>IF($A53="","",VLOOKUP($A53,生徒情報入力!$A$9:$AA$158,16))</f>
        <v/>
      </c>
      <c r="AD53" s="896" t="str">
        <f>IF($A53="","",VLOOKUP($A53,生徒情報入力!$A$9:$AA$158,17))</f>
        <v/>
      </c>
      <c r="AE53" s="897"/>
      <c r="AF53" s="227"/>
      <c r="AG53" s="898" t="str">
        <f>IF($A53="","",VLOOKUP($A53,生徒情報入力!$A$9:$AA$158,19))</f>
        <v/>
      </c>
      <c r="AH53" s="898"/>
      <c r="AI53" s="898"/>
      <c r="AJ53" s="898"/>
      <c r="AK53" s="899"/>
      <c r="AL53" s="894" t="str">
        <f>IF($A53="","",VLOOKUP($A53,生徒情報入力!$A$9:$AA$158,20))</f>
        <v/>
      </c>
      <c r="AM53" s="895"/>
      <c r="AN53" s="895"/>
      <c r="AO53" s="895"/>
      <c r="AP53" s="895"/>
      <c r="AQ53" s="874" t="str">
        <f>IF($A53="","",VLOOKUP($A53,生徒情報入力!$A$9:$AA$158,21))</f>
        <v/>
      </c>
      <c r="AR53" s="875"/>
      <c r="AS53" s="876"/>
      <c r="AT53" s="877" t="str">
        <f>IF($A53="","",VLOOKUP($A53,生徒情報入力!$A$9:$AA$158,22))</f>
        <v/>
      </c>
      <c r="AU53" s="878"/>
      <c r="AV53" s="878"/>
      <c r="AW53" s="878"/>
      <c r="AX53" s="878"/>
      <c r="AY53" s="878"/>
      <c r="AZ53" s="878"/>
      <c r="BA53" s="878"/>
      <c r="BB53" s="878"/>
      <c r="BC53" s="878"/>
      <c r="BD53" s="878"/>
      <c r="BE53" s="879"/>
      <c r="BF53" s="880" t="str">
        <f>IF($A53="","",VLOOKUP($A53,生徒情報入力!$A$9:$AA$158,23))</f>
        <v/>
      </c>
      <c r="BG53" s="881"/>
      <c r="BH53" s="228" t="s">
        <v>1872</v>
      </c>
      <c r="BI53" s="882" t="str">
        <f>IF($A53="","",VLOOKUP($A53,生徒情報入力!$A$9:$AA$158,25))</f>
        <v/>
      </c>
      <c r="BJ53" s="882"/>
      <c r="BK53" s="229" t="s">
        <v>1873</v>
      </c>
      <c r="BL53" s="883" t="str">
        <f>IF($A53="","",VLOOKUP($A53,生徒情報入力!$A$9:$AA$158,27))</f>
        <v/>
      </c>
      <c r="BM53" s="884"/>
      <c r="BN53" s="230"/>
      <c r="BT53" s="200">
        <v>33</v>
      </c>
    </row>
    <row r="54" spans="1:72" s="194" customFormat="1" ht="27" customHeight="1">
      <c r="A54" s="890" t="str">
        <f t="shared" si="2"/>
        <v/>
      </c>
      <c r="B54" s="891"/>
      <c r="C54" s="215" t="str">
        <f>IF($A54="","",VLOOKUP($A54,生徒情報入力!$A$9:$AA$158,4))</f>
        <v/>
      </c>
      <c r="D54" s="892" t="str">
        <f>IF($A54="","",VLOOKUP($A54,生徒情報入力!$A$9:$AA$158,5))</f>
        <v/>
      </c>
      <c r="E54" s="892"/>
      <c r="F54" s="892"/>
      <c r="G54" s="892"/>
      <c r="H54" s="892"/>
      <c r="I54" s="892"/>
      <c r="J54" s="893"/>
      <c r="K54" s="234" t="str">
        <f>IF($A54="","",VLOOKUP($A54,生徒情報入力!$A$9:$AA$158,6))</f>
        <v/>
      </c>
      <c r="L54" s="235"/>
      <c r="M54" s="223" t="str">
        <f>IF($A54="","",VLOOKUP($A54,生徒情報入力!$A$9:$AA$158,7))</f>
        <v/>
      </c>
      <c r="N54" s="224" t="str">
        <f>IF($A54="","",VLOOKUP($A54,生徒情報入力!$A$9:$AA$158,8))</f>
        <v/>
      </c>
      <c r="O54" s="224" t="s">
        <v>6</v>
      </c>
      <c r="P54" s="224" t="str">
        <f>IF($A54="","",VLOOKUP($A54,生徒情報入力!$A$9:$AA$158,9))</f>
        <v/>
      </c>
      <c r="Q54" s="224" t="s">
        <v>6</v>
      </c>
      <c r="R54" s="224" t="str">
        <f>IF($A54="","",VLOOKUP($A54,生徒情報入力!$A$9:$AA$158,10))</f>
        <v/>
      </c>
      <c r="S54" s="894" t="str">
        <f>IF($A54="","",VLOOKUP($A54,生徒情報入力!$A$9:$AA$158,11))</f>
        <v/>
      </c>
      <c r="T54" s="941"/>
      <c r="U54" s="234" t="str">
        <f>IF($A54="","",VLOOKUP($A54,生徒情報入力!$A$9:$AA$158,12))</f>
        <v/>
      </c>
      <c r="V54" s="236"/>
      <c r="W54" s="235"/>
      <c r="X54" s="223" t="str">
        <f>IF($A54="","",VLOOKUP($A54,生徒情報入力!$A$9:$AA$158,13))</f>
        <v/>
      </c>
      <c r="Y54" s="224" t="str">
        <f>IF($A54="","",VLOOKUP($A54,生徒情報入力!$A$9:$AA$158,14))</f>
        <v/>
      </c>
      <c r="Z54" s="225" t="s">
        <v>6</v>
      </c>
      <c r="AA54" s="224" t="str">
        <f>IF($A54="","",VLOOKUP($A54,生徒情報入力!$A$9:$AA$158,15))</f>
        <v/>
      </c>
      <c r="AB54" s="224" t="s">
        <v>6</v>
      </c>
      <c r="AC54" s="226" t="str">
        <f>IF($A54="","",VLOOKUP($A54,生徒情報入力!$A$9:$AA$158,16))</f>
        <v/>
      </c>
      <c r="AD54" s="896" t="str">
        <f>IF($A54="","",VLOOKUP($A54,生徒情報入力!$A$9:$AA$158,17))</f>
        <v/>
      </c>
      <c r="AE54" s="897"/>
      <c r="AF54" s="227"/>
      <c r="AG54" s="898" t="str">
        <f>IF($A54="","",VLOOKUP($A54,生徒情報入力!$A$9:$AA$158,19))</f>
        <v/>
      </c>
      <c r="AH54" s="898"/>
      <c r="AI54" s="898"/>
      <c r="AJ54" s="898"/>
      <c r="AK54" s="899"/>
      <c r="AL54" s="894" t="str">
        <f>IF($A54="","",VLOOKUP($A54,生徒情報入力!$A$9:$AA$158,20))</f>
        <v/>
      </c>
      <c r="AM54" s="895"/>
      <c r="AN54" s="895"/>
      <c r="AO54" s="895"/>
      <c r="AP54" s="895"/>
      <c r="AQ54" s="874" t="str">
        <f>IF($A54="","",VLOOKUP($A54,生徒情報入力!$A$9:$AA$158,21))</f>
        <v/>
      </c>
      <c r="AR54" s="875"/>
      <c r="AS54" s="876"/>
      <c r="AT54" s="877" t="str">
        <f>IF($A54="","",VLOOKUP($A54,生徒情報入力!$A$9:$AA$158,22))</f>
        <v/>
      </c>
      <c r="AU54" s="878"/>
      <c r="AV54" s="878"/>
      <c r="AW54" s="878"/>
      <c r="AX54" s="878"/>
      <c r="AY54" s="878"/>
      <c r="AZ54" s="878"/>
      <c r="BA54" s="878"/>
      <c r="BB54" s="878"/>
      <c r="BC54" s="878"/>
      <c r="BD54" s="878"/>
      <c r="BE54" s="879"/>
      <c r="BF54" s="880" t="str">
        <f>IF($A54="","",VLOOKUP($A54,生徒情報入力!$A$9:$AA$158,23))</f>
        <v/>
      </c>
      <c r="BG54" s="881"/>
      <c r="BH54" s="228" t="s">
        <v>1872</v>
      </c>
      <c r="BI54" s="882" t="str">
        <f>IF($A54="","",VLOOKUP($A54,生徒情報入力!$A$9:$AA$158,25))</f>
        <v/>
      </c>
      <c r="BJ54" s="882"/>
      <c r="BK54" s="229" t="s">
        <v>1873</v>
      </c>
      <c r="BL54" s="883" t="str">
        <f>IF($A54="","",VLOOKUP($A54,生徒情報入力!$A$9:$AA$158,27))</f>
        <v/>
      </c>
      <c r="BM54" s="884"/>
      <c r="BN54" s="230"/>
      <c r="BT54" s="200">
        <v>34</v>
      </c>
    </row>
    <row r="55" spans="1:72" s="194" customFormat="1" ht="27" customHeight="1">
      <c r="A55" s="890" t="str">
        <f t="shared" si="2"/>
        <v/>
      </c>
      <c r="B55" s="891"/>
      <c r="C55" s="215" t="str">
        <f>IF($A55="","",VLOOKUP($A55,生徒情報入力!$A$9:$AA$158,4))</f>
        <v/>
      </c>
      <c r="D55" s="892" t="str">
        <f>IF($A55="","",VLOOKUP($A55,生徒情報入力!$A$9:$AA$158,5))</f>
        <v/>
      </c>
      <c r="E55" s="892"/>
      <c r="F55" s="892"/>
      <c r="G55" s="892"/>
      <c r="H55" s="892"/>
      <c r="I55" s="892"/>
      <c r="J55" s="893"/>
      <c r="K55" s="234" t="str">
        <f>IF($A55="","",VLOOKUP($A55,生徒情報入力!$A$9:$AA$158,6))</f>
        <v/>
      </c>
      <c r="L55" s="235"/>
      <c r="M55" s="223" t="str">
        <f>IF($A55="","",VLOOKUP($A55,生徒情報入力!$A$9:$AA$158,7))</f>
        <v/>
      </c>
      <c r="N55" s="224" t="str">
        <f>IF($A55="","",VLOOKUP($A55,生徒情報入力!$A$9:$AA$158,8))</f>
        <v/>
      </c>
      <c r="O55" s="224" t="s">
        <v>6</v>
      </c>
      <c r="P55" s="224" t="str">
        <f>IF($A55="","",VLOOKUP($A55,生徒情報入力!$A$9:$AA$158,9))</f>
        <v/>
      </c>
      <c r="Q55" s="224" t="s">
        <v>6</v>
      </c>
      <c r="R55" s="224" t="str">
        <f>IF($A55="","",VLOOKUP($A55,生徒情報入力!$A$9:$AA$158,10))</f>
        <v/>
      </c>
      <c r="S55" s="894" t="str">
        <f>IF($A55="","",VLOOKUP($A55,生徒情報入力!$A$9:$AA$158,11))</f>
        <v/>
      </c>
      <c r="T55" s="941"/>
      <c r="U55" s="234" t="str">
        <f>IF($A55="","",VLOOKUP($A55,生徒情報入力!$A$9:$AA$158,12))</f>
        <v/>
      </c>
      <c r="V55" s="236"/>
      <c r="W55" s="235"/>
      <c r="X55" s="223" t="str">
        <f>IF($A55="","",VLOOKUP($A55,生徒情報入力!$A$9:$AA$158,13))</f>
        <v/>
      </c>
      <c r="Y55" s="224" t="str">
        <f>IF($A55="","",VLOOKUP($A55,生徒情報入力!$A$9:$AA$158,14))</f>
        <v/>
      </c>
      <c r="Z55" s="225" t="s">
        <v>6</v>
      </c>
      <c r="AA55" s="224" t="str">
        <f>IF($A55="","",VLOOKUP($A55,生徒情報入力!$A$9:$AA$158,15))</f>
        <v/>
      </c>
      <c r="AB55" s="224" t="s">
        <v>6</v>
      </c>
      <c r="AC55" s="226" t="str">
        <f>IF($A55="","",VLOOKUP($A55,生徒情報入力!$A$9:$AA$158,16))</f>
        <v/>
      </c>
      <c r="AD55" s="896" t="str">
        <f>IF($A55="","",VLOOKUP($A55,生徒情報入力!$A$9:$AA$158,17))</f>
        <v/>
      </c>
      <c r="AE55" s="897"/>
      <c r="AF55" s="227"/>
      <c r="AG55" s="898" t="str">
        <f>IF($A55="","",VLOOKUP($A55,生徒情報入力!$A$9:$AA$158,19))</f>
        <v/>
      </c>
      <c r="AH55" s="898"/>
      <c r="AI55" s="898"/>
      <c r="AJ55" s="898"/>
      <c r="AK55" s="899"/>
      <c r="AL55" s="894" t="str">
        <f>IF($A55="","",VLOOKUP($A55,生徒情報入力!$A$9:$AA$158,20))</f>
        <v/>
      </c>
      <c r="AM55" s="895"/>
      <c r="AN55" s="895"/>
      <c r="AO55" s="895"/>
      <c r="AP55" s="895"/>
      <c r="AQ55" s="874" t="str">
        <f>IF($A55="","",VLOOKUP($A55,生徒情報入力!$A$9:$AA$158,21))</f>
        <v/>
      </c>
      <c r="AR55" s="875"/>
      <c r="AS55" s="876"/>
      <c r="AT55" s="877" t="str">
        <f>IF($A55="","",VLOOKUP($A55,生徒情報入力!$A$9:$AA$158,22))</f>
        <v/>
      </c>
      <c r="AU55" s="878"/>
      <c r="AV55" s="878"/>
      <c r="AW55" s="878"/>
      <c r="AX55" s="878"/>
      <c r="AY55" s="878"/>
      <c r="AZ55" s="878"/>
      <c r="BA55" s="878"/>
      <c r="BB55" s="878"/>
      <c r="BC55" s="878"/>
      <c r="BD55" s="878"/>
      <c r="BE55" s="879"/>
      <c r="BF55" s="880" t="str">
        <f>IF($A55="","",VLOOKUP($A55,生徒情報入力!$A$9:$AA$158,23))</f>
        <v/>
      </c>
      <c r="BG55" s="881"/>
      <c r="BH55" s="228" t="s">
        <v>1872</v>
      </c>
      <c r="BI55" s="882" t="str">
        <f>IF($A55="","",VLOOKUP($A55,生徒情報入力!$A$9:$AA$158,25))</f>
        <v/>
      </c>
      <c r="BJ55" s="882"/>
      <c r="BK55" s="229" t="s">
        <v>1873</v>
      </c>
      <c r="BL55" s="883" t="str">
        <f>IF($A55="","",VLOOKUP($A55,生徒情報入力!$A$9:$AA$158,27))</f>
        <v/>
      </c>
      <c r="BM55" s="884"/>
      <c r="BN55" s="230"/>
      <c r="BT55" s="200">
        <v>35</v>
      </c>
    </row>
    <row r="56" spans="1:72" s="194" customFormat="1" ht="27" customHeight="1">
      <c r="A56" s="890" t="str">
        <f t="shared" si="2"/>
        <v/>
      </c>
      <c r="B56" s="891"/>
      <c r="C56" s="215" t="str">
        <f>IF($A56="","",VLOOKUP($A56,生徒情報入力!$A$9:$AA$158,4))</f>
        <v/>
      </c>
      <c r="D56" s="892" t="str">
        <f>IF($A56="","",VLOOKUP($A56,生徒情報入力!$A$9:$AA$158,5))</f>
        <v/>
      </c>
      <c r="E56" s="892"/>
      <c r="F56" s="892"/>
      <c r="G56" s="892"/>
      <c r="H56" s="892"/>
      <c r="I56" s="892"/>
      <c r="J56" s="893"/>
      <c r="K56" s="234" t="str">
        <f>IF($A56="","",VLOOKUP($A56,生徒情報入力!$A$9:$AA$158,6))</f>
        <v/>
      </c>
      <c r="L56" s="235"/>
      <c r="M56" s="223" t="str">
        <f>IF($A56="","",VLOOKUP($A56,生徒情報入力!$A$9:$AA$158,7))</f>
        <v/>
      </c>
      <c r="N56" s="224" t="str">
        <f>IF($A56="","",VLOOKUP($A56,生徒情報入力!$A$9:$AA$158,8))</f>
        <v/>
      </c>
      <c r="O56" s="224" t="s">
        <v>6</v>
      </c>
      <c r="P56" s="224" t="str">
        <f>IF($A56="","",VLOOKUP($A56,生徒情報入力!$A$9:$AA$158,9))</f>
        <v/>
      </c>
      <c r="Q56" s="224" t="s">
        <v>6</v>
      </c>
      <c r="R56" s="224" t="str">
        <f>IF($A56="","",VLOOKUP($A56,生徒情報入力!$A$9:$AA$158,10))</f>
        <v/>
      </c>
      <c r="S56" s="894" t="str">
        <f>IF($A56="","",VLOOKUP($A56,生徒情報入力!$A$9:$AA$158,11))</f>
        <v/>
      </c>
      <c r="T56" s="941"/>
      <c r="U56" s="234" t="str">
        <f>IF($A56="","",VLOOKUP($A56,生徒情報入力!$A$9:$AA$158,12))</f>
        <v/>
      </c>
      <c r="V56" s="236"/>
      <c r="W56" s="235"/>
      <c r="X56" s="223" t="str">
        <f>IF($A56="","",VLOOKUP($A56,生徒情報入力!$A$9:$AA$158,13))</f>
        <v/>
      </c>
      <c r="Y56" s="224" t="str">
        <f>IF($A56="","",VLOOKUP($A56,生徒情報入力!$A$9:$AA$158,14))</f>
        <v/>
      </c>
      <c r="Z56" s="225" t="s">
        <v>6</v>
      </c>
      <c r="AA56" s="224" t="str">
        <f>IF($A56="","",VLOOKUP($A56,生徒情報入力!$A$9:$AA$158,15))</f>
        <v/>
      </c>
      <c r="AB56" s="224" t="s">
        <v>6</v>
      </c>
      <c r="AC56" s="226" t="str">
        <f>IF($A56="","",VLOOKUP($A56,生徒情報入力!$A$9:$AA$158,16))</f>
        <v/>
      </c>
      <c r="AD56" s="896" t="str">
        <f>IF($A56="","",VLOOKUP($A56,生徒情報入力!$A$9:$AA$158,17))</f>
        <v/>
      </c>
      <c r="AE56" s="897"/>
      <c r="AF56" s="227"/>
      <c r="AG56" s="898" t="str">
        <f>IF($A56="","",VLOOKUP($A56,生徒情報入力!$A$9:$AA$158,19))</f>
        <v/>
      </c>
      <c r="AH56" s="898"/>
      <c r="AI56" s="898"/>
      <c r="AJ56" s="898"/>
      <c r="AK56" s="899"/>
      <c r="AL56" s="894" t="str">
        <f>IF($A56="","",VLOOKUP($A56,生徒情報入力!$A$9:$AA$158,20))</f>
        <v/>
      </c>
      <c r="AM56" s="895"/>
      <c r="AN56" s="895"/>
      <c r="AO56" s="895"/>
      <c r="AP56" s="895"/>
      <c r="AQ56" s="874" t="str">
        <f>IF($A56="","",VLOOKUP($A56,生徒情報入力!$A$9:$AA$158,21))</f>
        <v/>
      </c>
      <c r="AR56" s="875"/>
      <c r="AS56" s="876"/>
      <c r="AT56" s="877" t="str">
        <f>IF($A56="","",VLOOKUP($A56,生徒情報入力!$A$9:$AA$158,22))</f>
        <v/>
      </c>
      <c r="AU56" s="878"/>
      <c r="AV56" s="878"/>
      <c r="AW56" s="878"/>
      <c r="AX56" s="878"/>
      <c r="AY56" s="878"/>
      <c r="AZ56" s="878"/>
      <c r="BA56" s="878"/>
      <c r="BB56" s="878"/>
      <c r="BC56" s="878"/>
      <c r="BD56" s="878"/>
      <c r="BE56" s="879"/>
      <c r="BF56" s="880" t="str">
        <f>IF($A56="","",VLOOKUP($A56,生徒情報入力!$A$9:$AA$158,23))</f>
        <v/>
      </c>
      <c r="BG56" s="881"/>
      <c r="BH56" s="228" t="s">
        <v>1872</v>
      </c>
      <c r="BI56" s="882" t="str">
        <f>IF($A56="","",VLOOKUP($A56,生徒情報入力!$A$9:$AA$158,25))</f>
        <v/>
      </c>
      <c r="BJ56" s="882"/>
      <c r="BK56" s="229" t="s">
        <v>1873</v>
      </c>
      <c r="BL56" s="883" t="str">
        <f>IF($A56="","",VLOOKUP($A56,生徒情報入力!$A$9:$AA$158,27))</f>
        <v/>
      </c>
      <c r="BM56" s="884"/>
      <c r="BN56" s="230"/>
      <c r="BT56" s="200">
        <v>36</v>
      </c>
    </row>
    <row r="57" spans="1:72" s="194" customFormat="1" ht="27" customHeight="1">
      <c r="A57" s="890" t="str">
        <f t="shared" si="2"/>
        <v/>
      </c>
      <c r="B57" s="891"/>
      <c r="C57" s="215" t="str">
        <f>IF($A57="","",VLOOKUP($A57,生徒情報入力!$A$9:$AA$158,4))</f>
        <v/>
      </c>
      <c r="D57" s="892" t="str">
        <f>IF($A57="","",VLOOKUP($A57,生徒情報入力!$A$9:$AA$158,5))</f>
        <v/>
      </c>
      <c r="E57" s="892"/>
      <c r="F57" s="892"/>
      <c r="G57" s="892"/>
      <c r="H57" s="892"/>
      <c r="I57" s="892"/>
      <c r="J57" s="893"/>
      <c r="K57" s="234" t="str">
        <f>IF($A57="","",VLOOKUP($A57,生徒情報入力!$A$9:$AA$158,6))</f>
        <v/>
      </c>
      <c r="L57" s="235"/>
      <c r="M57" s="223" t="str">
        <f>IF($A57="","",VLOOKUP($A57,生徒情報入力!$A$9:$AA$158,7))</f>
        <v/>
      </c>
      <c r="N57" s="224" t="str">
        <f>IF($A57="","",VLOOKUP($A57,生徒情報入力!$A$9:$AA$158,8))</f>
        <v/>
      </c>
      <c r="O57" s="224" t="s">
        <v>6</v>
      </c>
      <c r="P57" s="224" t="str">
        <f>IF($A57="","",VLOOKUP($A57,生徒情報入力!$A$9:$AA$158,9))</f>
        <v/>
      </c>
      <c r="Q57" s="224" t="s">
        <v>6</v>
      </c>
      <c r="R57" s="224" t="str">
        <f>IF($A57="","",VLOOKUP($A57,生徒情報入力!$A$9:$AA$158,10))</f>
        <v/>
      </c>
      <c r="S57" s="894" t="str">
        <f>IF($A57="","",VLOOKUP($A57,生徒情報入力!$A$9:$AA$158,11))</f>
        <v/>
      </c>
      <c r="T57" s="941"/>
      <c r="U57" s="234" t="str">
        <f>IF($A57="","",VLOOKUP($A57,生徒情報入力!$A$9:$AA$158,12))</f>
        <v/>
      </c>
      <c r="V57" s="236"/>
      <c r="W57" s="235"/>
      <c r="X57" s="223" t="str">
        <f>IF($A57="","",VLOOKUP($A57,生徒情報入力!$A$9:$AA$158,13))</f>
        <v/>
      </c>
      <c r="Y57" s="224" t="str">
        <f>IF($A57="","",VLOOKUP($A57,生徒情報入力!$A$9:$AA$158,14))</f>
        <v/>
      </c>
      <c r="Z57" s="225" t="s">
        <v>6</v>
      </c>
      <c r="AA57" s="224" t="str">
        <f>IF($A57="","",VLOOKUP($A57,生徒情報入力!$A$9:$AA$158,15))</f>
        <v/>
      </c>
      <c r="AB57" s="224" t="s">
        <v>6</v>
      </c>
      <c r="AC57" s="226" t="str">
        <f>IF($A57="","",VLOOKUP($A57,生徒情報入力!$A$9:$AA$158,16))</f>
        <v/>
      </c>
      <c r="AD57" s="896" t="str">
        <f>IF($A57="","",VLOOKUP($A57,生徒情報入力!$A$9:$AA$158,17))</f>
        <v/>
      </c>
      <c r="AE57" s="897"/>
      <c r="AF57" s="227"/>
      <c r="AG57" s="898" t="str">
        <f>IF($A57="","",VLOOKUP($A57,生徒情報入力!$A$9:$AA$158,19))</f>
        <v/>
      </c>
      <c r="AH57" s="898"/>
      <c r="AI57" s="898"/>
      <c r="AJ57" s="898"/>
      <c r="AK57" s="899"/>
      <c r="AL57" s="894" t="str">
        <f>IF($A57="","",VLOOKUP($A57,生徒情報入力!$A$9:$AA$158,20))</f>
        <v/>
      </c>
      <c r="AM57" s="895"/>
      <c r="AN57" s="895"/>
      <c r="AO57" s="895"/>
      <c r="AP57" s="895"/>
      <c r="AQ57" s="874" t="str">
        <f>IF($A57="","",VLOOKUP($A57,生徒情報入力!$A$9:$AA$158,21))</f>
        <v/>
      </c>
      <c r="AR57" s="875"/>
      <c r="AS57" s="876"/>
      <c r="AT57" s="877" t="str">
        <f>IF($A57="","",VLOOKUP($A57,生徒情報入力!$A$9:$AA$158,22))</f>
        <v/>
      </c>
      <c r="AU57" s="878"/>
      <c r="AV57" s="878"/>
      <c r="AW57" s="878"/>
      <c r="AX57" s="878"/>
      <c r="AY57" s="878"/>
      <c r="AZ57" s="878"/>
      <c r="BA57" s="878"/>
      <c r="BB57" s="878"/>
      <c r="BC57" s="878"/>
      <c r="BD57" s="878"/>
      <c r="BE57" s="879"/>
      <c r="BF57" s="880" t="str">
        <f>IF($A57="","",VLOOKUP($A57,生徒情報入力!$A$9:$AA$158,23))</f>
        <v/>
      </c>
      <c r="BG57" s="881"/>
      <c r="BH57" s="228" t="s">
        <v>1872</v>
      </c>
      <c r="BI57" s="882" t="str">
        <f>IF($A57="","",VLOOKUP($A57,生徒情報入力!$A$9:$AA$158,25))</f>
        <v/>
      </c>
      <c r="BJ57" s="882"/>
      <c r="BK57" s="229" t="s">
        <v>1873</v>
      </c>
      <c r="BL57" s="883" t="str">
        <f>IF($A57="","",VLOOKUP($A57,生徒情報入力!$A$9:$AA$158,27))</f>
        <v/>
      </c>
      <c r="BM57" s="884"/>
      <c r="BN57" s="230"/>
      <c r="BT57" s="200">
        <v>37</v>
      </c>
    </row>
    <row r="58" spans="1:72" s="194" customFormat="1" ht="27" customHeight="1">
      <c r="A58" s="890" t="str">
        <f t="shared" si="2"/>
        <v/>
      </c>
      <c r="B58" s="891"/>
      <c r="C58" s="215" t="str">
        <f>IF($A58="","",VLOOKUP($A58,生徒情報入力!$A$9:$AA$158,4))</f>
        <v/>
      </c>
      <c r="D58" s="892" t="str">
        <f>IF($A58="","",VLOOKUP($A58,生徒情報入力!$A$9:$AA$158,5))</f>
        <v/>
      </c>
      <c r="E58" s="892"/>
      <c r="F58" s="892"/>
      <c r="G58" s="892"/>
      <c r="H58" s="892"/>
      <c r="I58" s="892"/>
      <c r="J58" s="893"/>
      <c r="K58" s="234" t="str">
        <f>IF($A58="","",VLOOKUP($A58,生徒情報入力!$A$9:$AA$158,6))</f>
        <v/>
      </c>
      <c r="L58" s="235"/>
      <c r="M58" s="223" t="str">
        <f>IF($A58="","",VLOOKUP($A58,生徒情報入力!$A$9:$AA$158,7))</f>
        <v/>
      </c>
      <c r="N58" s="224" t="str">
        <f>IF($A58="","",VLOOKUP($A58,生徒情報入力!$A$9:$AA$158,8))</f>
        <v/>
      </c>
      <c r="O58" s="224" t="s">
        <v>6</v>
      </c>
      <c r="P58" s="224" t="str">
        <f>IF($A58="","",VLOOKUP($A58,生徒情報入力!$A$9:$AA$158,9))</f>
        <v/>
      </c>
      <c r="Q58" s="224" t="s">
        <v>6</v>
      </c>
      <c r="R58" s="224" t="str">
        <f>IF($A58="","",VLOOKUP($A58,生徒情報入力!$A$9:$AA$158,10))</f>
        <v/>
      </c>
      <c r="S58" s="894" t="str">
        <f>IF($A58="","",VLOOKUP($A58,生徒情報入力!$A$9:$AA$158,11))</f>
        <v/>
      </c>
      <c r="T58" s="941"/>
      <c r="U58" s="234" t="str">
        <f>IF($A58="","",VLOOKUP($A58,生徒情報入力!$A$9:$AA$158,12))</f>
        <v/>
      </c>
      <c r="V58" s="236"/>
      <c r="W58" s="235"/>
      <c r="X58" s="223" t="str">
        <f>IF($A58="","",VLOOKUP($A58,生徒情報入力!$A$9:$AA$158,13))</f>
        <v/>
      </c>
      <c r="Y58" s="224" t="str">
        <f>IF($A58="","",VLOOKUP($A58,生徒情報入力!$A$9:$AA$158,14))</f>
        <v/>
      </c>
      <c r="Z58" s="225" t="s">
        <v>6</v>
      </c>
      <c r="AA58" s="224" t="str">
        <f>IF($A58="","",VLOOKUP($A58,生徒情報入力!$A$9:$AA$158,15))</f>
        <v/>
      </c>
      <c r="AB58" s="224" t="s">
        <v>6</v>
      </c>
      <c r="AC58" s="226" t="str">
        <f>IF($A58="","",VLOOKUP($A58,生徒情報入力!$A$9:$AA$158,16))</f>
        <v/>
      </c>
      <c r="AD58" s="896" t="str">
        <f>IF($A58="","",VLOOKUP($A58,生徒情報入力!$A$9:$AA$158,17))</f>
        <v/>
      </c>
      <c r="AE58" s="897"/>
      <c r="AF58" s="227"/>
      <c r="AG58" s="898" t="str">
        <f>IF($A58="","",VLOOKUP($A58,生徒情報入力!$A$9:$AA$158,19))</f>
        <v/>
      </c>
      <c r="AH58" s="898"/>
      <c r="AI58" s="898"/>
      <c r="AJ58" s="898"/>
      <c r="AK58" s="899"/>
      <c r="AL58" s="894" t="str">
        <f>IF($A58="","",VLOOKUP($A58,生徒情報入力!$A$9:$AA$158,20))</f>
        <v/>
      </c>
      <c r="AM58" s="895"/>
      <c r="AN58" s="895"/>
      <c r="AO58" s="895"/>
      <c r="AP58" s="895"/>
      <c r="AQ58" s="874" t="str">
        <f>IF($A58="","",VLOOKUP($A58,生徒情報入力!$A$9:$AA$158,21))</f>
        <v/>
      </c>
      <c r="AR58" s="875"/>
      <c r="AS58" s="876"/>
      <c r="AT58" s="877" t="str">
        <f>IF($A58="","",VLOOKUP($A58,生徒情報入力!$A$9:$AA$158,22))</f>
        <v/>
      </c>
      <c r="AU58" s="878"/>
      <c r="AV58" s="878"/>
      <c r="AW58" s="878"/>
      <c r="AX58" s="878"/>
      <c r="AY58" s="878"/>
      <c r="AZ58" s="878"/>
      <c r="BA58" s="878"/>
      <c r="BB58" s="878"/>
      <c r="BC58" s="878"/>
      <c r="BD58" s="878"/>
      <c r="BE58" s="879"/>
      <c r="BF58" s="880" t="str">
        <f>IF($A58="","",VLOOKUP($A58,生徒情報入力!$A$9:$AA$158,23))</f>
        <v/>
      </c>
      <c r="BG58" s="881"/>
      <c r="BH58" s="228" t="s">
        <v>1872</v>
      </c>
      <c r="BI58" s="882" t="str">
        <f>IF($A58="","",VLOOKUP($A58,生徒情報入力!$A$9:$AA$158,25))</f>
        <v/>
      </c>
      <c r="BJ58" s="882"/>
      <c r="BK58" s="229" t="s">
        <v>1873</v>
      </c>
      <c r="BL58" s="883" t="str">
        <f>IF($A58="","",VLOOKUP($A58,生徒情報入力!$A$9:$AA$158,27))</f>
        <v/>
      </c>
      <c r="BM58" s="884"/>
      <c r="BN58" s="230"/>
      <c r="BT58" s="200">
        <v>38</v>
      </c>
    </row>
    <row r="59" spans="1:72" s="194" customFormat="1" ht="27" customHeight="1">
      <c r="A59" s="890" t="str">
        <f t="shared" si="2"/>
        <v/>
      </c>
      <c r="B59" s="891"/>
      <c r="C59" s="215" t="str">
        <f>IF($A59="","",VLOOKUP($A59,生徒情報入力!$A$9:$AA$158,4))</f>
        <v/>
      </c>
      <c r="D59" s="892" t="str">
        <f>IF($A59="","",VLOOKUP($A59,生徒情報入力!$A$9:$AA$158,5))</f>
        <v/>
      </c>
      <c r="E59" s="892"/>
      <c r="F59" s="892"/>
      <c r="G59" s="892"/>
      <c r="H59" s="892"/>
      <c r="I59" s="892"/>
      <c r="J59" s="893"/>
      <c r="K59" s="234" t="str">
        <f>IF($A59="","",VLOOKUP($A59,生徒情報入力!$A$9:$AA$158,6))</f>
        <v/>
      </c>
      <c r="L59" s="235"/>
      <c r="M59" s="223" t="str">
        <f>IF($A59="","",VLOOKUP($A59,生徒情報入力!$A$9:$AA$158,7))</f>
        <v/>
      </c>
      <c r="N59" s="224" t="str">
        <f>IF($A59="","",VLOOKUP($A59,生徒情報入力!$A$9:$AA$158,8))</f>
        <v/>
      </c>
      <c r="O59" s="224" t="s">
        <v>6</v>
      </c>
      <c r="P59" s="224" t="str">
        <f>IF($A59="","",VLOOKUP($A59,生徒情報入力!$A$9:$AA$158,9))</f>
        <v/>
      </c>
      <c r="Q59" s="224" t="s">
        <v>6</v>
      </c>
      <c r="R59" s="224" t="str">
        <f>IF($A59="","",VLOOKUP($A59,生徒情報入力!$A$9:$AA$158,10))</f>
        <v/>
      </c>
      <c r="S59" s="894" t="str">
        <f>IF($A59="","",VLOOKUP($A59,生徒情報入力!$A$9:$AA$158,11))</f>
        <v/>
      </c>
      <c r="T59" s="941"/>
      <c r="U59" s="234" t="str">
        <f>IF($A59="","",VLOOKUP($A59,生徒情報入力!$A$9:$AA$158,12))</f>
        <v/>
      </c>
      <c r="V59" s="236"/>
      <c r="W59" s="235"/>
      <c r="X59" s="223" t="str">
        <f>IF($A59="","",VLOOKUP($A59,生徒情報入力!$A$9:$AA$158,13))</f>
        <v/>
      </c>
      <c r="Y59" s="224" t="str">
        <f>IF($A59="","",VLOOKUP($A59,生徒情報入力!$A$9:$AA$158,14))</f>
        <v/>
      </c>
      <c r="Z59" s="225" t="s">
        <v>6</v>
      </c>
      <c r="AA59" s="224" t="str">
        <f>IF($A59="","",VLOOKUP($A59,生徒情報入力!$A$9:$AA$158,15))</f>
        <v/>
      </c>
      <c r="AB59" s="224" t="s">
        <v>6</v>
      </c>
      <c r="AC59" s="226" t="str">
        <f>IF($A59="","",VLOOKUP($A59,生徒情報入力!$A$9:$AA$158,16))</f>
        <v/>
      </c>
      <c r="AD59" s="896" t="str">
        <f>IF($A59="","",VLOOKUP($A59,生徒情報入力!$A$9:$AA$158,17))</f>
        <v/>
      </c>
      <c r="AE59" s="897"/>
      <c r="AF59" s="227"/>
      <c r="AG59" s="898" t="str">
        <f>IF($A59="","",VLOOKUP($A59,生徒情報入力!$A$9:$AA$158,19))</f>
        <v/>
      </c>
      <c r="AH59" s="898"/>
      <c r="AI59" s="898"/>
      <c r="AJ59" s="898"/>
      <c r="AK59" s="899"/>
      <c r="AL59" s="894" t="str">
        <f>IF($A59="","",VLOOKUP($A59,生徒情報入力!$A$9:$AA$158,20))</f>
        <v/>
      </c>
      <c r="AM59" s="895"/>
      <c r="AN59" s="895"/>
      <c r="AO59" s="895"/>
      <c r="AP59" s="895"/>
      <c r="AQ59" s="874" t="str">
        <f>IF($A59="","",VLOOKUP($A59,生徒情報入力!$A$9:$AA$158,21))</f>
        <v/>
      </c>
      <c r="AR59" s="875"/>
      <c r="AS59" s="876"/>
      <c r="AT59" s="877" t="str">
        <f>IF($A59="","",VLOOKUP($A59,生徒情報入力!$A$9:$AA$158,22))</f>
        <v/>
      </c>
      <c r="AU59" s="878"/>
      <c r="AV59" s="878"/>
      <c r="AW59" s="878"/>
      <c r="AX59" s="878"/>
      <c r="AY59" s="878"/>
      <c r="AZ59" s="878"/>
      <c r="BA59" s="878"/>
      <c r="BB59" s="878"/>
      <c r="BC59" s="878"/>
      <c r="BD59" s="878"/>
      <c r="BE59" s="879"/>
      <c r="BF59" s="880" t="str">
        <f>IF($A59="","",VLOOKUP($A59,生徒情報入力!$A$9:$AA$158,23))</f>
        <v/>
      </c>
      <c r="BG59" s="881"/>
      <c r="BH59" s="228" t="s">
        <v>1872</v>
      </c>
      <c r="BI59" s="882" t="str">
        <f>IF($A59="","",VLOOKUP($A59,生徒情報入力!$A$9:$AA$158,25))</f>
        <v/>
      </c>
      <c r="BJ59" s="882"/>
      <c r="BK59" s="229" t="s">
        <v>1873</v>
      </c>
      <c r="BL59" s="883" t="str">
        <f>IF($A59="","",VLOOKUP($A59,生徒情報入力!$A$9:$AA$158,27))</f>
        <v/>
      </c>
      <c r="BM59" s="884"/>
      <c r="BN59" s="230"/>
      <c r="BT59" s="200">
        <v>39</v>
      </c>
    </row>
    <row r="60" spans="1:72" s="194" customFormat="1" ht="27" customHeight="1">
      <c r="A60" s="890" t="str">
        <f t="shared" si="2"/>
        <v/>
      </c>
      <c r="B60" s="891"/>
      <c r="C60" s="215" t="str">
        <f>IF($A60="","",VLOOKUP($A60,生徒情報入力!$A$9:$AA$158,4))</f>
        <v/>
      </c>
      <c r="D60" s="892" t="str">
        <f>IF($A60="","",VLOOKUP($A60,生徒情報入力!$A$9:$AA$158,5))</f>
        <v/>
      </c>
      <c r="E60" s="892"/>
      <c r="F60" s="892"/>
      <c r="G60" s="892"/>
      <c r="H60" s="892"/>
      <c r="I60" s="892"/>
      <c r="J60" s="893"/>
      <c r="K60" s="234" t="str">
        <f>IF($A60="","",VLOOKUP($A60,生徒情報入力!$A$9:$AA$158,6))</f>
        <v/>
      </c>
      <c r="L60" s="235"/>
      <c r="M60" s="223" t="str">
        <f>IF($A60="","",VLOOKUP($A60,生徒情報入力!$A$9:$AA$158,7))</f>
        <v/>
      </c>
      <c r="N60" s="224" t="str">
        <f>IF($A60="","",VLOOKUP($A60,生徒情報入力!$A$9:$AA$158,8))</f>
        <v/>
      </c>
      <c r="O60" s="224" t="s">
        <v>6</v>
      </c>
      <c r="P60" s="224" t="str">
        <f>IF($A60="","",VLOOKUP($A60,生徒情報入力!$A$9:$AA$158,9))</f>
        <v/>
      </c>
      <c r="Q60" s="224" t="s">
        <v>6</v>
      </c>
      <c r="R60" s="224" t="str">
        <f>IF($A60="","",VLOOKUP($A60,生徒情報入力!$A$9:$AA$158,10))</f>
        <v/>
      </c>
      <c r="S60" s="894" t="str">
        <f>IF($A60="","",VLOOKUP($A60,生徒情報入力!$A$9:$AA$158,11))</f>
        <v/>
      </c>
      <c r="T60" s="941"/>
      <c r="U60" s="234" t="str">
        <f>IF($A60="","",VLOOKUP($A60,生徒情報入力!$A$9:$AA$158,12))</f>
        <v/>
      </c>
      <c r="V60" s="236"/>
      <c r="W60" s="235"/>
      <c r="X60" s="223" t="str">
        <f>IF($A60="","",VLOOKUP($A60,生徒情報入力!$A$9:$AA$158,13))</f>
        <v/>
      </c>
      <c r="Y60" s="224" t="str">
        <f>IF($A60="","",VLOOKUP($A60,生徒情報入力!$A$9:$AA$158,14))</f>
        <v/>
      </c>
      <c r="Z60" s="225" t="s">
        <v>6</v>
      </c>
      <c r="AA60" s="224" t="str">
        <f>IF($A60="","",VLOOKUP($A60,生徒情報入力!$A$9:$AA$158,15))</f>
        <v/>
      </c>
      <c r="AB60" s="224" t="s">
        <v>6</v>
      </c>
      <c r="AC60" s="226" t="str">
        <f>IF($A60="","",VLOOKUP($A60,生徒情報入力!$A$9:$AA$158,16))</f>
        <v/>
      </c>
      <c r="AD60" s="896" t="str">
        <f>IF($A60="","",VLOOKUP($A60,生徒情報入力!$A$9:$AA$158,17))</f>
        <v/>
      </c>
      <c r="AE60" s="897"/>
      <c r="AF60" s="227"/>
      <c r="AG60" s="898" t="str">
        <f>IF($A60="","",VLOOKUP($A60,生徒情報入力!$A$9:$AA$158,19))</f>
        <v/>
      </c>
      <c r="AH60" s="898"/>
      <c r="AI60" s="898"/>
      <c r="AJ60" s="898"/>
      <c r="AK60" s="899"/>
      <c r="AL60" s="894" t="str">
        <f>IF($A60="","",VLOOKUP($A60,生徒情報入力!$A$9:$AA$158,20))</f>
        <v/>
      </c>
      <c r="AM60" s="895"/>
      <c r="AN60" s="895"/>
      <c r="AO60" s="895"/>
      <c r="AP60" s="895"/>
      <c r="AQ60" s="874" t="str">
        <f>IF($A60="","",VLOOKUP($A60,生徒情報入力!$A$9:$AA$158,21))</f>
        <v/>
      </c>
      <c r="AR60" s="875"/>
      <c r="AS60" s="876"/>
      <c r="AT60" s="877" t="str">
        <f>IF($A60="","",VLOOKUP($A60,生徒情報入力!$A$9:$AA$158,22))</f>
        <v/>
      </c>
      <c r="AU60" s="878"/>
      <c r="AV60" s="878"/>
      <c r="AW60" s="878"/>
      <c r="AX60" s="878"/>
      <c r="AY60" s="878"/>
      <c r="AZ60" s="878"/>
      <c r="BA60" s="878"/>
      <c r="BB60" s="878"/>
      <c r="BC60" s="878"/>
      <c r="BD60" s="878"/>
      <c r="BE60" s="879"/>
      <c r="BF60" s="880" t="str">
        <f>IF($A60="","",VLOOKUP($A60,生徒情報入力!$A$9:$AA$158,23))</f>
        <v/>
      </c>
      <c r="BG60" s="881"/>
      <c r="BH60" s="228" t="s">
        <v>1872</v>
      </c>
      <c r="BI60" s="882" t="str">
        <f>IF($A60="","",VLOOKUP($A60,生徒情報入力!$A$9:$AA$158,25))</f>
        <v/>
      </c>
      <c r="BJ60" s="882"/>
      <c r="BK60" s="229" t="s">
        <v>1873</v>
      </c>
      <c r="BL60" s="883" t="str">
        <f>IF($A60="","",VLOOKUP($A60,生徒情報入力!$A$9:$AA$158,27))</f>
        <v/>
      </c>
      <c r="BM60" s="884"/>
      <c r="BN60" s="230"/>
      <c r="BT60" s="200">
        <v>40</v>
      </c>
    </row>
    <row r="61" spans="1:72" s="194" customFormat="1" ht="27" customHeight="1">
      <c r="A61" s="890" t="str">
        <f t="shared" si="2"/>
        <v/>
      </c>
      <c r="B61" s="891"/>
      <c r="C61" s="215" t="str">
        <f>IF($A61="","",VLOOKUP($A61,生徒情報入力!$A$9:$AA$158,4))</f>
        <v/>
      </c>
      <c r="D61" s="892" t="str">
        <f>IF($A61="","",VLOOKUP($A61,生徒情報入力!$A$9:$AA$158,5))</f>
        <v/>
      </c>
      <c r="E61" s="892"/>
      <c r="F61" s="892"/>
      <c r="G61" s="892"/>
      <c r="H61" s="892"/>
      <c r="I61" s="892"/>
      <c r="J61" s="893"/>
      <c r="K61" s="234" t="str">
        <f>IF($A61="","",VLOOKUP($A61,生徒情報入力!$A$9:$AA$158,6))</f>
        <v/>
      </c>
      <c r="L61" s="235"/>
      <c r="M61" s="223" t="str">
        <f>IF($A61="","",VLOOKUP($A61,生徒情報入力!$A$9:$AA$158,7))</f>
        <v/>
      </c>
      <c r="N61" s="224" t="str">
        <f>IF($A61="","",VLOOKUP($A61,生徒情報入力!$A$9:$AA$158,8))</f>
        <v/>
      </c>
      <c r="O61" s="224" t="s">
        <v>6</v>
      </c>
      <c r="P61" s="224" t="str">
        <f>IF($A61="","",VLOOKUP($A61,生徒情報入力!$A$9:$AA$158,9))</f>
        <v/>
      </c>
      <c r="Q61" s="224" t="s">
        <v>6</v>
      </c>
      <c r="R61" s="224" t="str">
        <f>IF($A61="","",VLOOKUP($A61,生徒情報入力!$A$9:$AA$158,10))</f>
        <v/>
      </c>
      <c r="S61" s="894" t="str">
        <f>IF($A61="","",VLOOKUP($A61,生徒情報入力!$A$9:$AA$158,11))</f>
        <v/>
      </c>
      <c r="T61" s="941"/>
      <c r="U61" s="234" t="str">
        <f>IF($A61="","",VLOOKUP($A61,生徒情報入力!$A$9:$AA$158,12))</f>
        <v/>
      </c>
      <c r="V61" s="236"/>
      <c r="W61" s="235"/>
      <c r="X61" s="223" t="str">
        <f>IF($A61="","",VLOOKUP($A61,生徒情報入力!$A$9:$AA$158,13))</f>
        <v/>
      </c>
      <c r="Y61" s="224" t="str">
        <f>IF($A61="","",VLOOKUP($A61,生徒情報入力!$A$9:$AA$158,14))</f>
        <v/>
      </c>
      <c r="Z61" s="225" t="s">
        <v>6</v>
      </c>
      <c r="AA61" s="224" t="str">
        <f>IF($A61="","",VLOOKUP($A61,生徒情報入力!$A$9:$AA$158,15))</f>
        <v/>
      </c>
      <c r="AB61" s="224" t="s">
        <v>6</v>
      </c>
      <c r="AC61" s="226" t="str">
        <f>IF($A61="","",VLOOKUP($A61,生徒情報入力!$A$9:$AA$158,16))</f>
        <v/>
      </c>
      <c r="AD61" s="896" t="str">
        <f>IF($A61="","",VLOOKUP($A61,生徒情報入力!$A$9:$AA$158,17))</f>
        <v/>
      </c>
      <c r="AE61" s="897"/>
      <c r="AF61" s="227"/>
      <c r="AG61" s="898" t="str">
        <f>IF($A61="","",VLOOKUP($A61,生徒情報入力!$A$9:$AA$158,19))</f>
        <v/>
      </c>
      <c r="AH61" s="898"/>
      <c r="AI61" s="898"/>
      <c r="AJ61" s="898"/>
      <c r="AK61" s="899"/>
      <c r="AL61" s="894" t="str">
        <f>IF($A61="","",VLOOKUP($A61,生徒情報入力!$A$9:$AA$158,20))</f>
        <v/>
      </c>
      <c r="AM61" s="895"/>
      <c r="AN61" s="895"/>
      <c r="AO61" s="895"/>
      <c r="AP61" s="895"/>
      <c r="AQ61" s="874" t="str">
        <f>IF($A61="","",VLOOKUP($A61,生徒情報入力!$A$9:$AA$158,21))</f>
        <v/>
      </c>
      <c r="AR61" s="875"/>
      <c r="AS61" s="876"/>
      <c r="AT61" s="877" t="str">
        <f>IF($A61="","",VLOOKUP($A61,生徒情報入力!$A$9:$AA$158,22))</f>
        <v/>
      </c>
      <c r="AU61" s="878"/>
      <c r="AV61" s="878"/>
      <c r="AW61" s="878"/>
      <c r="AX61" s="878"/>
      <c r="AY61" s="878"/>
      <c r="AZ61" s="878"/>
      <c r="BA61" s="878"/>
      <c r="BB61" s="878"/>
      <c r="BC61" s="878"/>
      <c r="BD61" s="878"/>
      <c r="BE61" s="879"/>
      <c r="BF61" s="880" t="str">
        <f>IF($A61="","",VLOOKUP($A61,生徒情報入力!$A$9:$AA$158,23))</f>
        <v/>
      </c>
      <c r="BG61" s="881"/>
      <c r="BH61" s="228" t="s">
        <v>1872</v>
      </c>
      <c r="BI61" s="882" t="str">
        <f>IF($A61="","",VLOOKUP($A61,生徒情報入力!$A$9:$AA$158,25))</f>
        <v/>
      </c>
      <c r="BJ61" s="882"/>
      <c r="BK61" s="229" t="s">
        <v>1873</v>
      </c>
      <c r="BL61" s="883" t="str">
        <f>IF($A61="","",VLOOKUP($A61,生徒情報入力!$A$9:$AA$158,27))</f>
        <v/>
      </c>
      <c r="BM61" s="884"/>
      <c r="BN61" s="230"/>
      <c r="BT61" s="200">
        <v>41</v>
      </c>
    </row>
    <row r="62" spans="1:72" s="194" customFormat="1" ht="27" customHeight="1">
      <c r="A62" s="890" t="str">
        <f t="shared" si="2"/>
        <v/>
      </c>
      <c r="B62" s="891"/>
      <c r="C62" s="215" t="str">
        <f>IF($A62="","",VLOOKUP($A62,生徒情報入力!$A$9:$AA$158,4))</f>
        <v/>
      </c>
      <c r="D62" s="892" t="str">
        <f>IF($A62="","",VLOOKUP($A62,生徒情報入力!$A$9:$AA$158,5))</f>
        <v/>
      </c>
      <c r="E62" s="892"/>
      <c r="F62" s="892"/>
      <c r="G62" s="892"/>
      <c r="H62" s="892"/>
      <c r="I62" s="892"/>
      <c r="J62" s="893"/>
      <c r="K62" s="234" t="str">
        <f>IF($A62="","",VLOOKUP($A62,生徒情報入力!$A$9:$AA$158,6))</f>
        <v/>
      </c>
      <c r="L62" s="235"/>
      <c r="M62" s="223" t="str">
        <f>IF($A62="","",VLOOKUP($A62,生徒情報入力!$A$9:$AA$158,7))</f>
        <v/>
      </c>
      <c r="N62" s="224" t="str">
        <f>IF($A62="","",VLOOKUP($A62,生徒情報入力!$A$9:$AA$158,8))</f>
        <v/>
      </c>
      <c r="O62" s="224" t="s">
        <v>6</v>
      </c>
      <c r="P62" s="224" t="str">
        <f>IF($A62="","",VLOOKUP($A62,生徒情報入力!$A$9:$AA$158,9))</f>
        <v/>
      </c>
      <c r="Q62" s="224" t="s">
        <v>6</v>
      </c>
      <c r="R62" s="224" t="str">
        <f>IF($A62="","",VLOOKUP($A62,生徒情報入力!$A$9:$AA$158,10))</f>
        <v/>
      </c>
      <c r="S62" s="894" t="str">
        <f>IF($A62="","",VLOOKUP($A62,生徒情報入力!$A$9:$AA$158,11))</f>
        <v/>
      </c>
      <c r="T62" s="941"/>
      <c r="U62" s="234" t="str">
        <f>IF($A62="","",VLOOKUP($A62,生徒情報入力!$A$9:$AA$158,12))</f>
        <v/>
      </c>
      <c r="V62" s="236"/>
      <c r="W62" s="235"/>
      <c r="X62" s="223" t="str">
        <f>IF($A62="","",VLOOKUP($A62,生徒情報入力!$A$9:$AA$158,13))</f>
        <v/>
      </c>
      <c r="Y62" s="224" t="str">
        <f>IF($A62="","",VLOOKUP($A62,生徒情報入力!$A$9:$AA$158,14))</f>
        <v/>
      </c>
      <c r="Z62" s="225" t="s">
        <v>6</v>
      </c>
      <c r="AA62" s="224" t="str">
        <f>IF($A62="","",VLOOKUP($A62,生徒情報入力!$A$9:$AA$158,15))</f>
        <v/>
      </c>
      <c r="AB62" s="224" t="s">
        <v>6</v>
      </c>
      <c r="AC62" s="226" t="str">
        <f>IF($A62="","",VLOOKUP($A62,生徒情報入力!$A$9:$AA$158,16))</f>
        <v/>
      </c>
      <c r="AD62" s="896" t="str">
        <f>IF($A62="","",VLOOKUP($A62,生徒情報入力!$A$9:$AA$158,17))</f>
        <v/>
      </c>
      <c r="AE62" s="897"/>
      <c r="AF62" s="227"/>
      <c r="AG62" s="898" t="str">
        <f>IF($A62="","",VLOOKUP($A62,生徒情報入力!$A$9:$AA$158,19))</f>
        <v/>
      </c>
      <c r="AH62" s="898"/>
      <c r="AI62" s="898"/>
      <c r="AJ62" s="898"/>
      <c r="AK62" s="899"/>
      <c r="AL62" s="894" t="str">
        <f>IF($A62="","",VLOOKUP($A62,生徒情報入力!$A$9:$AA$158,20))</f>
        <v/>
      </c>
      <c r="AM62" s="895"/>
      <c r="AN62" s="895"/>
      <c r="AO62" s="895"/>
      <c r="AP62" s="895"/>
      <c r="AQ62" s="874" t="str">
        <f>IF($A62="","",VLOOKUP($A62,生徒情報入力!$A$9:$AA$158,21))</f>
        <v/>
      </c>
      <c r="AR62" s="875"/>
      <c r="AS62" s="876"/>
      <c r="AT62" s="877" t="str">
        <f>IF($A62="","",VLOOKUP($A62,生徒情報入力!$A$9:$AA$158,22))</f>
        <v/>
      </c>
      <c r="AU62" s="878"/>
      <c r="AV62" s="878"/>
      <c r="AW62" s="878"/>
      <c r="AX62" s="878"/>
      <c r="AY62" s="878"/>
      <c r="AZ62" s="878"/>
      <c r="BA62" s="878"/>
      <c r="BB62" s="878"/>
      <c r="BC62" s="878"/>
      <c r="BD62" s="878"/>
      <c r="BE62" s="879"/>
      <c r="BF62" s="880" t="str">
        <f>IF($A62="","",VLOOKUP($A62,生徒情報入力!$A$9:$AA$158,23))</f>
        <v/>
      </c>
      <c r="BG62" s="881"/>
      <c r="BH62" s="228" t="s">
        <v>1872</v>
      </c>
      <c r="BI62" s="882" t="str">
        <f>IF($A62="","",VLOOKUP($A62,生徒情報入力!$A$9:$AA$158,25))</f>
        <v/>
      </c>
      <c r="BJ62" s="882"/>
      <c r="BK62" s="229" t="s">
        <v>1873</v>
      </c>
      <c r="BL62" s="883" t="str">
        <f>IF($A62="","",VLOOKUP($A62,生徒情報入力!$A$9:$AA$158,27))</f>
        <v/>
      </c>
      <c r="BM62" s="884"/>
      <c r="BN62" s="230"/>
      <c r="BT62" s="200">
        <v>42</v>
      </c>
    </row>
    <row r="63" spans="1:72" s="194" customFormat="1" ht="27" customHeight="1">
      <c r="A63" s="890" t="str">
        <f t="shared" si="2"/>
        <v/>
      </c>
      <c r="B63" s="891"/>
      <c r="C63" s="215" t="str">
        <f>IF($A63="","",VLOOKUP($A63,生徒情報入力!$A$9:$AA$158,4))</f>
        <v/>
      </c>
      <c r="D63" s="892" t="str">
        <f>IF($A63="","",VLOOKUP($A63,生徒情報入力!$A$9:$AA$158,5))</f>
        <v/>
      </c>
      <c r="E63" s="892"/>
      <c r="F63" s="892"/>
      <c r="G63" s="892"/>
      <c r="H63" s="892"/>
      <c r="I63" s="892"/>
      <c r="J63" s="893"/>
      <c r="K63" s="234" t="str">
        <f>IF($A63="","",VLOOKUP($A63,生徒情報入力!$A$9:$AA$158,6))</f>
        <v/>
      </c>
      <c r="L63" s="235"/>
      <c r="M63" s="223" t="str">
        <f>IF($A63="","",VLOOKUP($A63,生徒情報入力!$A$9:$AA$158,7))</f>
        <v/>
      </c>
      <c r="N63" s="224" t="str">
        <f>IF($A63="","",VLOOKUP($A63,生徒情報入力!$A$9:$AA$158,8))</f>
        <v/>
      </c>
      <c r="O63" s="224" t="s">
        <v>6</v>
      </c>
      <c r="P63" s="224" t="str">
        <f>IF($A63="","",VLOOKUP($A63,生徒情報入力!$A$9:$AA$158,9))</f>
        <v/>
      </c>
      <c r="Q63" s="224" t="s">
        <v>6</v>
      </c>
      <c r="R63" s="224" t="str">
        <f>IF($A63="","",VLOOKUP($A63,生徒情報入力!$A$9:$AA$158,10))</f>
        <v/>
      </c>
      <c r="S63" s="894" t="str">
        <f>IF($A63="","",VLOOKUP($A63,生徒情報入力!$A$9:$AA$158,11))</f>
        <v/>
      </c>
      <c r="T63" s="941"/>
      <c r="U63" s="234" t="str">
        <f>IF($A63="","",VLOOKUP($A63,生徒情報入力!$A$9:$AA$158,12))</f>
        <v/>
      </c>
      <c r="V63" s="236"/>
      <c r="W63" s="235"/>
      <c r="X63" s="223" t="str">
        <f>IF($A63="","",VLOOKUP($A63,生徒情報入力!$A$9:$AA$158,13))</f>
        <v/>
      </c>
      <c r="Y63" s="224" t="str">
        <f>IF($A63="","",VLOOKUP($A63,生徒情報入力!$A$9:$AA$158,14))</f>
        <v/>
      </c>
      <c r="Z63" s="225" t="s">
        <v>6</v>
      </c>
      <c r="AA63" s="224" t="str">
        <f>IF($A63="","",VLOOKUP($A63,生徒情報入力!$A$9:$AA$158,15))</f>
        <v/>
      </c>
      <c r="AB63" s="224" t="s">
        <v>6</v>
      </c>
      <c r="AC63" s="226" t="str">
        <f>IF($A63="","",VLOOKUP($A63,生徒情報入力!$A$9:$AA$158,16))</f>
        <v/>
      </c>
      <c r="AD63" s="896" t="str">
        <f>IF($A63="","",VLOOKUP($A63,生徒情報入力!$A$9:$AA$158,17))</f>
        <v/>
      </c>
      <c r="AE63" s="897"/>
      <c r="AF63" s="227"/>
      <c r="AG63" s="898" t="str">
        <f>IF($A63="","",VLOOKUP($A63,生徒情報入力!$A$9:$AA$158,19))</f>
        <v/>
      </c>
      <c r="AH63" s="898"/>
      <c r="AI63" s="898"/>
      <c r="AJ63" s="898"/>
      <c r="AK63" s="899"/>
      <c r="AL63" s="894" t="str">
        <f>IF($A63="","",VLOOKUP($A63,生徒情報入力!$A$9:$AA$158,20))</f>
        <v/>
      </c>
      <c r="AM63" s="895"/>
      <c r="AN63" s="895"/>
      <c r="AO63" s="895"/>
      <c r="AP63" s="895"/>
      <c r="AQ63" s="874" t="str">
        <f>IF($A63="","",VLOOKUP($A63,生徒情報入力!$A$9:$AA$158,21))</f>
        <v/>
      </c>
      <c r="AR63" s="875"/>
      <c r="AS63" s="876"/>
      <c r="AT63" s="877" t="str">
        <f>IF($A63="","",VLOOKUP($A63,生徒情報入力!$A$9:$AA$158,22))</f>
        <v/>
      </c>
      <c r="AU63" s="878"/>
      <c r="AV63" s="878"/>
      <c r="AW63" s="878"/>
      <c r="AX63" s="878"/>
      <c r="AY63" s="878"/>
      <c r="AZ63" s="878"/>
      <c r="BA63" s="878"/>
      <c r="BB63" s="878"/>
      <c r="BC63" s="878"/>
      <c r="BD63" s="878"/>
      <c r="BE63" s="879"/>
      <c r="BF63" s="880" t="str">
        <f>IF($A63="","",VLOOKUP($A63,生徒情報入力!$A$9:$AA$158,23))</f>
        <v/>
      </c>
      <c r="BG63" s="881"/>
      <c r="BH63" s="228" t="s">
        <v>1872</v>
      </c>
      <c r="BI63" s="882" t="str">
        <f>IF($A63="","",VLOOKUP($A63,生徒情報入力!$A$9:$AA$158,25))</f>
        <v/>
      </c>
      <c r="BJ63" s="882"/>
      <c r="BK63" s="229" t="s">
        <v>1873</v>
      </c>
      <c r="BL63" s="883" t="str">
        <f>IF($A63="","",VLOOKUP($A63,生徒情報入力!$A$9:$AA$158,27))</f>
        <v/>
      </c>
      <c r="BM63" s="884"/>
      <c r="BN63" s="230"/>
      <c r="BT63" s="200">
        <v>43</v>
      </c>
    </row>
    <row r="64" spans="1:72" s="194" customFormat="1" ht="27" customHeight="1">
      <c r="A64" s="890" t="str">
        <f t="shared" si="2"/>
        <v/>
      </c>
      <c r="B64" s="891"/>
      <c r="C64" s="215" t="str">
        <f>IF($A64="","",VLOOKUP($A64,生徒情報入力!$A$9:$AA$158,4))</f>
        <v/>
      </c>
      <c r="D64" s="892" t="str">
        <f>IF($A64="","",VLOOKUP($A64,生徒情報入力!$A$9:$AA$158,5))</f>
        <v/>
      </c>
      <c r="E64" s="892"/>
      <c r="F64" s="892"/>
      <c r="G64" s="892"/>
      <c r="H64" s="892"/>
      <c r="I64" s="892"/>
      <c r="J64" s="893"/>
      <c r="K64" s="234" t="str">
        <f>IF($A64="","",VLOOKUP($A64,生徒情報入力!$A$9:$AA$158,6))</f>
        <v/>
      </c>
      <c r="L64" s="235"/>
      <c r="M64" s="223" t="str">
        <f>IF($A64="","",VLOOKUP($A64,生徒情報入力!$A$9:$AA$158,7))</f>
        <v/>
      </c>
      <c r="N64" s="224" t="str">
        <f>IF($A64="","",VLOOKUP($A64,生徒情報入力!$A$9:$AA$158,8))</f>
        <v/>
      </c>
      <c r="O64" s="224" t="s">
        <v>6</v>
      </c>
      <c r="P64" s="224" t="str">
        <f>IF($A64="","",VLOOKUP($A64,生徒情報入力!$A$9:$AA$158,9))</f>
        <v/>
      </c>
      <c r="Q64" s="224" t="s">
        <v>6</v>
      </c>
      <c r="R64" s="224" t="str">
        <f>IF($A64="","",VLOOKUP($A64,生徒情報入力!$A$9:$AA$158,10))</f>
        <v/>
      </c>
      <c r="S64" s="894" t="str">
        <f>IF($A64="","",VLOOKUP($A64,生徒情報入力!$A$9:$AA$158,11))</f>
        <v/>
      </c>
      <c r="T64" s="941"/>
      <c r="U64" s="234" t="str">
        <f>IF($A64="","",VLOOKUP($A64,生徒情報入力!$A$9:$AA$158,12))</f>
        <v/>
      </c>
      <c r="V64" s="236"/>
      <c r="W64" s="235"/>
      <c r="X64" s="223" t="str">
        <f>IF($A64="","",VLOOKUP($A64,生徒情報入力!$A$9:$AA$158,13))</f>
        <v/>
      </c>
      <c r="Y64" s="224" t="str">
        <f>IF($A64="","",VLOOKUP($A64,生徒情報入力!$A$9:$AA$158,14))</f>
        <v/>
      </c>
      <c r="Z64" s="225" t="s">
        <v>6</v>
      </c>
      <c r="AA64" s="224" t="str">
        <f>IF($A64="","",VLOOKUP($A64,生徒情報入力!$A$9:$AA$158,15))</f>
        <v/>
      </c>
      <c r="AB64" s="224" t="s">
        <v>6</v>
      </c>
      <c r="AC64" s="226" t="str">
        <f>IF($A64="","",VLOOKUP($A64,生徒情報入力!$A$9:$AA$158,16))</f>
        <v/>
      </c>
      <c r="AD64" s="896" t="str">
        <f>IF($A64="","",VLOOKUP($A64,生徒情報入力!$A$9:$AA$158,17))</f>
        <v/>
      </c>
      <c r="AE64" s="897"/>
      <c r="AF64" s="227"/>
      <c r="AG64" s="898" t="str">
        <f>IF($A64="","",VLOOKUP($A64,生徒情報入力!$A$9:$AA$158,19))</f>
        <v/>
      </c>
      <c r="AH64" s="898"/>
      <c r="AI64" s="898"/>
      <c r="AJ64" s="898"/>
      <c r="AK64" s="899"/>
      <c r="AL64" s="894" t="str">
        <f>IF($A64="","",VLOOKUP($A64,生徒情報入力!$A$9:$AA$158,20))</f>
        <v/>
      </c>
      <c r="AM64" s="895"/>
      <c r="AN64" s="895"/>
      <c r="AO64" s="895"/>
      <c r="AP64" s="895"/>
      <c r="AQ64" s="874" t="str">
        <f>IF($A64="","",VLOOKUP($A64,生徒情報入力!$A$9:$AA$158,21))</f>
        <v/>
      </c>
      <c r="AR64" s="875"/>
      <c r="AS64" s="876"/>
      <c r="AT64" s="877" t="str">
        <f>IF($A64="","",VLOOKUP($A64,生徒情報入力!$A$9:$AA$158,22))</f>
        <v/>
      </c>
      <c r="AU64" s="878"/>
      <c r="AV64" s="878"/>
      <c r="AW64" s="878"/>
      <c r="AX64" s="878"/>
      <c r="AY64" s="878"/>
      <c r="AZ64" s="878"/>
      <c r="BA64" s="878"/>
      <c r="BB64" s="878"/>
      <c r="BC64" s="878"/>
      <c r="BD64" s="878"/>
      <c r="BE64" s="879"/>
      <c r="BF64" s="880" t="str">
        <f>IF($A64="","",VLOOKUP($A64,生徒情報入力!$A$9:$AA$158,23))</f>
        <v/>
      </c>
      <c r="BG64" s="881"/>
      <c r="BH64" s="228" t="s">
        <v>1872</v>
      </c>
      <c r="BI64" s="882" t="str">
        <f>IF($A64="","",VLOOKUP($A64,生徒情報入力!$A$9:$AA$158,25))</f>
        <v/>
      </c>
      <c r="BJ64" s="882"/>
      <c r="BK64" s="229" t="s">
        <v>1873</v>
      </c>
      <c r="BL64" s="883" t="str">
        <f>IF($A64="","",VLOOKUP($A64,生徒情報入力!$A$9:$AA$158,27))</f>
        <v/>
      </c>
      <c r="BM64" s="884"/>
      <c r="BN64" s="230"/>
      <c r="BT64" s="200">
        <v>44</v>
      </c>
    </row>
    <row r="65" spans="1:72" s="194" customFormat="1" ht="27" customHeight="1">
      <c r="A65" s="890" t="str">
        <f t="shared" si="2"/>
        <v/>
      </c>
      <c r="B65" s="891"/>
      <c r="C65" s="215" t="str">
        <f>IF($A65="","",VLOOKUP($A65,生徒情報入力!$A$9:$AA$158,4))</f>
        <v/>
      </c>
      <c r="D65" s="892" t="str">
        <f>IF($A65="","",VLOOKUP($A65,生徒情報入力!$A$9:$AA$158,5))</f>
        <v/>
      </c>
      <c r="E65" s="892"/>
      <c r="F65" s="892"/>
      <c r="G65" s="892"/>
      <c r="H65" s="892"/>
      <c r="I65" s="892"/>
      <c r="J65" s="893"/>
      <c r="K65" s="234" t="str">
        <f>IF($A65="","",VLOOKUP($A65,生徒情報入力!$A$9:$AA$158,6))</f>
        <v/>
      </c>
      <c r="L65" s="235"/>
      <c r="M65" s="223" t="str">
        <f>IF($A65="","",VLOOKUP($A65,生徒情報入力!$A$9:$AA$158,7))</f>
        <v/>
      </c>
      <c r="N65" s="224" t="str">
        <f>IF($A65="","",VLOOKUP($A65,生徒情報入力!$A$9:$AA$158,8))</f>
        <v/>
      </c>
      <c r="O65" s="224" t="s">
        <v>6</v>
      </c>
      <c r="P65" s="224" t="str">
        <f>IF($A65="","",VLOOKUP($A65,生徒情報入力!$A$9:$AA$158,9))</f>
        <v/>
      </c>
      <c r="Q65" s="224" t="s">
        <v>6</v>
      </c>
      <c r="R65" s="224" t="str">
        <f>IF($A65="","",VLOOKUP($A65,生徒情報入力!$A$9:$AA$158,10))</f>
        <v/>
      </c>
      <c r="S65" s="894" t="str">
        <f>IF($A65="","",VLOOKUP($A65,生徒情報入力!$A$9:$AA$158,11))</f>
        <v/>
      </c>
      <c r="T65" s="941"/>
      <c r="U65" s="234" t="str">
        <f>IF($A65="","",VLOOKUP($A65,生徒情報入力!$A$9:$AA$158,12))</f>
        <v/>
      </c>
      <c r="V65" s="236"/>
      <c r="W65" s="235"/>
      <c r="X65" s="223" t="str">
        <f>IF($A65="","",VLOOKUP($A65,生徒情報入力!$A$9:$AA$158,13))</f>
        <v/>
      </c>
      <c r="Y65" s="224" t="str">
        <f>IF($A65="","",VLOOKUP($A65,生徒情報入力!$A$9:$AA$158,14))</f>
        <v/>
      </c>
      <c r="Z65" s="225" t="s">
        <v>6</v>
      </c>
      <c r="AA65" s="224" t="str">
        <f>IF($A65="","",VLOOKUP($A65,生徒情報入力!$A$9:$AA$158,15))</f>
        <v/>
      </c>
      <c r="AB65" s="224" t="s">
        <v>6</v>
      </c>
      <c r="AC65" s="226" t="str">
        <f>IF($A65="","",VLOOKUP($A65,生徒情報入力!$A$9:$AA$158,16))</f>
        <v/>
      </c>
      <c r="AD65" s="896" t="str">
        <f>IF($A65="","",VLOOKUP($A65,生徒情報入力!$A$9:$AA$158,17))</f>
        <v/>
      </c>
      <c r="AE65" s="897"/>
      <c r="AF65" s="227"/>
      <c r="AG65" s="898" t="str">
        <f>IF($A65="","",VLOOKUP($A65,生徒情報入力!$A$9:$AA$158,19))</f>
        <v/>
      </c>
      <c r="AH65" s="898"/>
      <c r="AI65" s="898"/>
      <c r="AJ65" s="898"/>
      <c r="AK65" s="899"/>
      <c r="AL65" s="894" t="str">
        <f>IF($A65="","",VLOOKUP($A65,生徒情報入力!$A$9:$AA$158,20))</f>
        <v/>
      </c>
      <c r="AM65" s="895"/>
      <c r="AN65" s="895"/>
      <c r="AO65" s="895"/>
      <c r="AP65" s="895"/>
      <c r="AQ65" s="874" t="str">
        <f>IF($A65="","",VLOOKUP($A65,生徒情報入力!$A$9:$AA$158,21))</f>
        <v/>
      </c>
      <c r="AR65" s="875"/>
      <c r="AS65" s="876"/>
      <c r="AT65" s="877" t="str">
        <f>IF($A65="","",VLOOKUP($A65,生徒情報入力!$A$9:$AA$158,22))</f>
        <v/>
      </c>
      <c r="AU65" s="878"/>
      <c r="AV65" s="878"/>
      <c r="AW65" s="878"/>
      <c r="AX65" s="878"/>
      <c r="AY65" s="878"/>
      <c r="AZ65" s="878"/>
      <c r="BA65" s="878"/>
      <c r="BB65" s="878"/>
      <c r="BC65" s="878"/>
      <c r="BD65" s="878"/>
      <c r="BE65" s="879"/>
      <c r="BF65" s="880" t="str">
        <f>IF($A65="","",VLOOKUP($A65,生徒情報入力!$A$9:$AA$158,23))</f>
        <v/>
      </c>
      <c r="BG65" s="881"/>
      <c r="BH65" s="228" t="s">
        <v>1872</v>
      </c>
      <c r="BI65" s="882" t="str">
        <f>IF($A65="","",VLOOKUP($A65,生徒情報入力!$A$9:$AA$158,25))</f>
        <v/>
      </c>
      <c r="BJ65" s="882"/>
      <c r="BK65" s="229" t="s">
        <v>1873</v>
      </c>
      <c r="BL65" s="883" t="str">
        <f>IF($A65="","",VLOOKUP($A65,生徒情報入力!$A$9:$AA$158,27))</f>
        <v/>
      </c>
      <c r="BM65" s="884"/>
      <c r="BN65" s="230"/>
      <c r="BT65" s="200">
        <v>45</v>
      </c>
    </row>
    <row r="66" spans="1:72" s="194" customFormat="1" ht="15.75" customHeight="1">
      <c r="A66" s="199"/>
      <c r="B66" s="199"/>
      <c r="C66" s="199"/>
      <c r="D66" s="199"/>
      <c r="E66" s="232"/>
      <c r="F66" s="232" t="s">
        <v>2745</v>
      </c>
      <c r="G66" s="232"/>
      <c r="H66" s="232"/>
      <c r="I66" s="232"/>
      <c r="J66" s="232"/>
      <c r="K66" s="232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232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T66" s="200"/>
    </row>
    <row r="67" spans="1:72" s="194" customFormat="1" ht="15.75" customHeight="1">
      <c r="A67" s="199"/>
      <c r="B67" s="199"/>
      <c r="C67" s="199"/>
      <c r="D67" s="199"/>
      <c r="E67" s="232"/>
      <c r="F67" s="232" t="s">
        <v>2746</v>
      </c>
      <c r="G67" s="232"/>
      <c r="H67" s="232"/>
      <c r="I67" s="232"/>
      <c r="J67" s="232"/>
      <c r="K67" s="232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T67" s="200"/>
    </row>
    <row r="68" spans="1:72" s="194" customFormat="1" ht="27" customHeight="1">
      <c r="A68" s="201" t="s">
        <v>1903</v>
      </c>
      <c r="B68" s="201"/>
      <c r="C68" s="201"/>
      <c r="D68" s="939">
        <f>D46</f>
        <v>28</v>
      </c>
      <c r="E68" s="939"/>
      <c r="F68" s="201" t="s">
        <v>2</v>
      </c>
      <c r="G68" s="939">
        <f>G46</f>
        <v>11</v>
      </c>
      <c r="H68" s="939"/>
      <c r="I68" s="201" t="s">
        <v>3</v>
      </c>
      <c r="J68" s="939">
        <f>J46</f>
        <v>29</v>
      </c>
      <c r="K68" s="939"/>
      <c r="L68" s="202"/>
      <c r="M68" s="203" t="s">
        <v>1904</v>
      </c>
      <c r="N68" s="203"/>
      <c r="O68" s="203"/>
      <c r="P68" s="201"/>
      <c r="Q68" s="201"/>
      <c r="R68" s="204" t="s">
        <v>1905</v>
      </c>
      <c r="S68" s="205"/>
      <c r="T68" s="205"/>
      <c r="U68" s="940"/>
      <c r="V68" s="940"/>
      <c r="W68" s="940"/>
      <c r="X68" s="940"/>
      <c r="Y68" s="940"/>
      <c r="Z68" s="199"/>
      <c r="AA68" s="199"/>
      <c r="AB68" s="199"/>
      <c r="AC68" s="199"/>
      <c r="AD68" s="199"/>
      <c r="AE68" s="233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T68" s="200"/>
    </row>
    <row r="69" spans="1:72" s="194" customFormat="1" ht="27" customHeight="1">
      <c r="A69" s="206"/>
      <c r="B69" s="206"/>
      <c r="C69" s="206"/>
      <c r="D69" s="206"/>
      <c r="E69" s="207" t="s">
        <v>1906</v>
      </c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8"/>
      <c r="AE69" s="933" t="s">
        <v>1907</v>
      </c>
      <c r="AF69" s="916"/>
      <c r="AG69" s="916"/>
      <c r="AH69" s="916"/>
      <c r="AI69" s="916"/>
      <c r="AJ69" s="916"/>
      <c r="AK69" s="875" t="str">
        <f>基本情報入力!$B$5</f>
        <v/>
      </c>
      <c r="AL69" s="875"/>
      <c r="AM69" s="875"/>
      <c r="AN69" s="875"/>
      <c r="AO69" s="875"/>
      <c r="AP69" s="875"/>
      <c r="AQ69" s="875"/>
      <c r="AR69" s="875"/>
      <c r="AS69" s="875"/>
      <c r="AT69" s="875"/>
      <c r="AU69" s="875"/>
      <c r="AV69" s="875"/>
      <c r="AW69" s="916"/>
      <c r="AX69" s="916"/>
      <c r="AY69" s="916"/>
      <c r="AZ69" s="916"/>
      <c r="BA69" s="916"/>
      <c r="BB69" s="934"/>
      <c r="BC69" s="935" t="s">
        <v>1908</v>
      </c>
      <c r="BD69" s="936"/>
      <c r="BE69" s="936"/>
      <c r="BF69" s="936"/>
      <c r="BG69" s="937">
        <f>基本情報入力!$B$3</f>
        <v>0</v>
      </c>
      <c r="BH69" s="937"/>
      <c r="BI69" s="937"/>
      <c r="BJ69" s="209" t="s">
        <v>1909</v>
      </c>
      <c r="BK69" s="937">
        <f>基本情報入力!$D$3</f>
        <v>0</v>
      </c>
      <c r="BL69" s="937"/>
      <c r="BM69" s="937"/>
      <c r="BN69" s="938"/>
      <c r="BT69" s="200"/>
    </row>
    <row r="70" spans="1:72" s="194" customFormat="1" ht="27" customHeight="1">
      <c r="A70" s="930" t="s">
        <v>1910</v>
      </c>
      <c r="B70" s="931"/>
      <c r="C70" s="931"/>
      <c r="D70" s="210"/>
      <c r="E70" s="892" t="str">
        <f>基本情報入力!$B$6</f>
        <v/>
      </c>
      <c r="F70" s="892"/>
      <c r="G70" s="892"/>
      <c r="H70" s="892"/>
      <c r="I70" s="892"/>
      <c r="J70" s="892"/>
      <c r="K70" s="892"/>
      <c r="L70" s="892"/>
      <c r="M70" s="892"/>
      <c r="N70" s="892"/>
      <c r="O70" s="892"/>
      <c r="P70" s="892"/>
      <c r="Q70" s="892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2"/>
      <c r="AC70" s="892"/>
      <c r="AD70" s="211"/>
      <c r="AE70" s="206"/>
      <c r="AF70" s="206"/>
      <c r="AG70" s="916" t="s">
        <v>1911</v>
      </c>
      <c r="AH70" s="916"/>
      <c r="AI70" s="916"/>
      <c r="AJ70" s="916"/>
      <c r="AK70" s="932">
        <f>基本情報入力!$B$7</f>
        <v>0</v>
      </c>
      <c r="AL70" s="932"/>
      <c r="AM70" s="932"/>
      <c r="AN70" s="932"/>
      <c r="AO70" s="212" t="s">
        <v>1912</v>
      </c>
      <c r="AP70" s="895">
        <f>基本情報入力!$C$7</f>
        <v>0</v>
      </c>
      <c r="AQ70" s="895"/>
      <c r="AR70" s="895"/>
      <c r="AS70" s="213" t="s">
        <v>1913</v>
      </c>
      <c r="AT70" s="917">
        <f>基本情報入力!$D$7</f>
        <v>0</v>
      </c>
      <c r="AU70" s="917"/>
      <c r="AV70" s="917"/>
      <c r="AW70" s="208"/>
      <c r="AX70" s="916" t="s">
        <v>1914</v>
      </c>
      <c r="AY70" s="916"/>
      <c r="AZ70" s="916"/>
      <c r="BA70" s="916"/>
      <c r="BB70" s="916"/>
      <c r="BC70" s="875">
        <f>基本情報入力!$B$12</f>
        <v>0</v>
      </c>
      <c r="BD70" s="875"/>
      <c r="BE70" s="875"/>
      <c r="BF70" s="875"/>
      <c r="BG70" s="875"/>
      <c r="BH70" s="875"/>
      <c r="BI70" s="875"/>
      <c r="BJ70" s="875"/>
      <c r="BK70" s="875"/>
      <c r="BL70" s="875"/>
      <c r="BM70" s="875"/>
      <c r="BN70" s="876"/>
      <c r="BT70" s="200"/>
    </row>
    <row r="71" spans="1:72" s="194" customFormat="1" ht="15.75" customHeight="1">
      <c r="A71" s="918" t="s">
        <v>19</v>
      </c>
      <c r="B71" s="919"/>
      <c r="C71" s="922" t="s">
        <v>20</v>
      </c>
      <c r="D71" s="923"/>
      <c r="E71" s="923"/>
      <c r="F71" s="923"/>
      <c r="G71" s="923"/>
      <c r="H71" s="923"/>
      <c r="I71" s="923"/>
      <c r="J71" s="924"/>
      <c r="K71" s="922" t="s">
        <v>1879</v>
      </c>
      <c r="L71" s="924"/>
      <c r="M71" s="922" t="s">
        <v>1880</v>
      </c>
      <c r="N71" s="923"/>
      <c r="O71" s="923"/>
      <c r="P71" s="923"/>
      <c r="Q71" s="923"/>
      <c r="R71" s="923"/>
      <c r="S71" s="922" t="s">
        <v>21</v>
      </c>
      <c r="T71" s="924"/>
      <c r="U71" s="926" t="s">
        <v>1915</v>
      </c>
      <c r="V71" s="927"/>
      <c r="W71" s="928"/>
      <c r="X71" s="926" t="s">
        <v>1916</v>
      </c>
      <c r="Y71" s="927"/>
      <c r="Z71" s="927"/>
      <c r="AA71" s="927"/>
      <c r="AB71" s="927"/>
      <c r="AC71" s="927"/>
      <c r="AD71" s="929" t="s">
        <v>1917</v>
      </c>
      <c r="AE71" s="929"/>
      <c r="AF71" s="929"/>
      <c r="AG71" s="929"/>
      <c r="AH71" s="929"/>
      <c r="AI71" s="929"/>
      <c r="AJ71" s="929"/>
      <c r="AK71" s="929"/>
      <c r="AL71" s="900" t="s">
        <v>1918</v>
      </c>
      <c r="AM71" s="901"/>
      <c r="AN71" s="901"/>
      <c r="AO71" s="901"/>
      <c r="AP71" s="901"/>
      <c r="AQ71" s="900" t="s">
        <v>1919</v>
      </c>
      <c r="AR71" s="901"/>
      <c r="AS71" s="902"/>
      <c r="AT71" s="900" t="s">
        <v>1920</v>
      </c>
      <c r="AU71" s="901"/>
      <c r="AV71" s="901"/>
      <c r="AW71" s="901"/>
      <c r="AX71" s="901"/>
      <c r="AY71" s="901"/>
      <c r="AZ71" s="901"/>
      <c r="BA71" s="901"/>
      <c r="BB71" s="901"/>
      <c r="BC71" s="901"/>
      <c r="BD71" s="901"/>
      <c r="BE71" s="902"/>
      <c r="BF71" s="900" t="s">
        <v>1921</v>
      </c>
      <c r="BG71" s="901"/>
      <c r="BH71" s="901"/>
      <c r="BI71" s="901"/>
      <c r="BJ71" s="901"/>
      <c r="BK71" s="901"/>
      <c r="BL71" s="901"/>
      <c r="BM71" s="901"/>
      <c r="BN71" s="902"/>
      <c r="BT71" s="200"/>
    </row>
    <row r="72" spans="1:72" s="194" customFormat="1" ht="15.75" customHeight="1">
      <c r="A72" s="920"/>
      <c r="B72" s="921"/>
      <c r="C72" s="925"/>
      <c r="D72" s="912"/>
      <c r="E72" s="912"/>
      <c r="F72" s="912"/>
      <c r="G72" s="912"/>
      <c r="H72" s="912"/>
      <c r="I72" s="912"/>
      <c r="J72" s="911"/>
      <c r="K72" s="925"/>
      <c r="L72" s="911"/>
      <c r="M72" s="925"/>
      <c r="N72" s="912"/>
      <c r="O72" s="912"/>
      <c r="P72" s="912"/>
      <c r="Q72" s="912"/>
      <c r="R72" s="912"/>
      <c r="S72" s="925"/>
      <c r="T72" s="911"/>
      <c r="U72" s="909" t="s">
        <v>1922</v>
      </c>
      <c r="V72" s="910"/>
      <c r="W72" s="911"/>
      <c r="X72" s="909" t="s">
        <v>1923</v>
      </c>
      <c r="Y72" s="912"/>
      <c r="Z72" s="912"/>
      <c r="AA72" s="912"/>
      <c r="AB72" s="912"/>
      <c r="AC72" s="911"/>
      <c r="AD72" s="913" t="s">
        <v>1924</v>
      </c>
      <c r="AE72" s="914"/>
      <c r="AF72" s="914"/>
      <c r="AG72" s="914"/>
      <c r="AH72" s="914"/>
      <c r="AI72" s="914"/>
      <c r="AJ72" s="914"/>
      <c r="AK72" s="915"/>
      <c r="AL72" s="903"/>
      <c r="AM72" s="904"/>
      <c r="AN72" s="904"/>
      <c r="AO72" s="904"/>
      <c r="AP72" s="904"/>
      <c r="AQ72" s="903"/>
      <c r="AR72" s="904"/>
      <c r="AS72" s="905"/>
      <c r="AT72" s="903"/>
      <c r="AU72" s="904"/>
      <c r="AV72" s="904"/>
      <c r="AW72" s="904"/>
      <c r="AX72" s="904"/>
      <c r="AY72" s="904"/>
      <c r="AZ72" s="904"/>
      <c r="BA72" s="904"/>
      <c r="BB72" s="904"/>
      <c r="BC72" s="904"/>
      <c r="BD72" s="904"/>
      <c r="BE72" s="905"/>
      <c r="BF72" s="906"/>
      <c r="BG72" s="907"/>
      <c r="BH72" s="907"/>
      <c r="BI72" s="907"/>
      <c r="BJ72" s="907"/>
      <c r="BK72" s="907"/>
      <c r="BL72" s="907"/>
      <c r="BM72" s="907"/>
      <c r="BN72" s="908"/>
      <c r="BT72" s="200"/>
    </row>
    <row r="73" spans="1:72" s="194" customFormat="1" ht="27" customHeight="1">
      <c r="A73" s="890" t="str">
        <f>IF(AF$1+BT65&lt;=AK$1,AF$1+BT65,"")</f>
        <v/>
      </c>
      <c r="B73" s="891"/>
      <c r="C73" s="215" t="str">
        <f>IF($A73="","",VLOOKUP($A73,生徒情報入力!$A$9:$AA$158,4))</f>
        <v/>
      </c>
      <c r="D73" s="892" t="str">
        <f>IF($A73="","",VLOOKUP($A73,生徒情報入力!$A$9:$AA$158,5))</f>
        <v/>
      </c>
      <c r="E73" s="892"/>
      <c r="F73" s="892"/>
      <c r="G73" s="892"/>
      <c r="H73" s="892"/>
      <c r="I73" s="892"/>
      <c r="J73" s="893"/>
      <c r="K73" s="234" t="str">
        <f>IF($A73="","",VLOOKUP($A73,生徒情報入力!$A$9:$AA$158,6))</f>
        <v/>
      </c>
      <c r="L73" s="235"/>
      <c r="M73" s="223" t="str">
        <f>IF($A73="","",VLOOKUP($A73,生徒情報入力!$A$9:$AA$158,7))</f>
        <v/>
      </c>
      <c r="N73" s="224" t="str">
        <f>IF($A73="","",VLOOKUP($A73,生徒情報入力!$A$9:$AA$158,8))</f>
        <v/>
      </c>
      <c r="O73" s="224" t="s">
        <v>6</v>
      </c>
      <c r="P73" s="224" t="str">
        <f>IF($A73="","",VLOOKUP($A73,生徒情報入力!$A$9:$AA$158,9))</f>
        <v/>
      </c>
      <c r="Q73" s="224" t="s">
        <v>6</v>
      </c>
      <c r="R73" s="224" t="str">
        <f>IF($A73="","",VLOOKUP($A73,生徒情報入力!$A$9:$AA$158,10))</f>
        <v/>
      </c>
      <c r="S73" s="234" t="str">
        <f>IF($A73="","",VLOOKUP($A73,生徒情報入力!$A$9:$AA$158,11))</f>
        <v/>
      </c>
      <c r="T73" s="235"/>
      <c r="U73" s="894" t="str">
        <f>IF($A73="","",VLOOKUP($A73,生徒情報入力!$A$9:$AA$158,12))</f>
        <v/>
      </c>
      <c r="V73" s="895"/>
      <c r="W73" s="895"/>
      <c r="X73" s="223" t="str">
        <f>IF($A73="","",VLOOKUP($A73,生徒情報入力!$A$9:$AA$158,13))</f>
        <v/>
      </c>
      <c r="Y73" s="224" t="str">
        <f>IF($A73="","",VLOOKUP($A73,生徒情報入力!$A$9:$AA$158,14))</f>
        <v/>
      </c>
      <c r="Z73" s="225" t="s">
        <v>6</v>
      </c>
      <c r="AA73" s="224" t="str">
        <f>IF($A73="","",VLOOKUP($A73,生徒情報入力!$A$9:$AA$158,15))</f>
        <v/>
      </c>
      <c r="AB73" s="224" t="s">
        <v>6</v>
      </c>
      <c r="AC73" s="226" t="str">
        <f>IF($A73="","",VLOOKUP($A73,生徒情報入力!$A$9:$AA$158,16))</f>
        <v/>
      </c>
      <c r="AD73" s="896" t="str">
        <f>IF($A73="","",VLOOKUP($A73,生徒情報入力!$A$9:$AA$158,17))</f>
        <v/>
      </c>
      <c r="AE73" s="897"/>
      <c r="AF73" s="227"/>
      <c r="AG73" s="898" t="str">
        <f>IF($A73="","",VLOOKUP($A73,生徒情報入力!$A$9:$AA$158,19))</f>
        <v/>
      </c>
      <c r="AH73" s="898"/>
      <c r="AI73" s="898"/>
      <c r="AJ73" s="898"/>
      <c r="AK73" s="899"/>
      <c r="AL73" s="894" t="str">
        <f>IF($A73="","",VLOOKUP($A73,生徒情報入力!$A$9:$AA$158,20))</f>
        <v/>
      </c>
      <c r="AM73" s="895"/>
      <c r="AN73" s="895"/>
      <c r="AO73" s="895"/>
      <c r="AP73" s="895"/>
      <c r="AQ73" s="874" t="str">
        <f>IF($A73="","",VLOOKUP($A73,生徒情報入力!$A$9:$AA$158,21))</f>
        <v/>
      </c>
      <c r="AR73" s="875"/>
      <c r="AS73" s="876"/>
      <c r="AT73" s="877" t="str">
        <f>IF($A73="","",VLOOKUP($A73,生徒情報入力!$A$9:$AA$158,22))</f>
        <v/>
      </c>
      <c r="AU73" s="878"/>
      <c r="AV73" s="878"/>
      <c r="AW73" s="878"/>
      <c r="AX73" s="878"/>
      <c r="AY73" s="878"/>
      <c r="AZ73" s="878"/>
      <c r="BA73" s="878"/>
      <c r="BB73" s="878"/>
      <c r="BC73" s="878"/>
      <c r="BD73" s="878"/>
      <c r="BE73" s="879"/>
      <c r="BF73" s="880" t="str">
        <f>IF($A73="","",VLOOKUP($A73,生徒情報入力!$A$9:$AA$158,23))</f>
        <v/>
      </c>
      <c r="BG73" s="881"/>
      <c r="BH73" s="228" t="s">
        <v>1872</v>
      </c>
      <c r="BI73" s="882" t="str">
        <f>IF($A73="","",VLOOKUP($A73,生徒情報入力!$A$9:$AA$158,25))</f>
        <v/>
      </c>
      <c r="BJ73" s="882"/>
      <c r="BK73" s="229" t="s">
        <v>1873</v>
      </c>
      <c r="BL73" s="883" t="str">
        <f>IF($A73="","",VLOOKUP($A73,生徒情報入力!$A$9:$AA$158,27))</f>
        <v/>
      </c>
      <c r="BM73" s="884"/>
      <c r="BN73" s="230"/>
      <c r="BT73" s="200">
        <v>46</v>
      </c>
    </row>
    <row r="74" spans="1:72" s="194" customFormat="1" ht="27" customHeight="1">
      <c r="A74" s="890" t="str">
        <f t="shared" ref="A74:A87" si="3">IF(AF$1+BT73&lt;=AK$1,AF$1+BT73,"")</f>
        <v/>
      </c>
      <c r="B74" s="891"/>
      <c r="C74" s="215" t="str">
        <f>IF($A74="","",VLOOKUP($A74,生徒情報入力!$A$9:$AA$158,4))</f>
        <v/>
      </c>
      <c r="D74" s="892" t="str">
        <f>IF($A74="","",VLOOKUP($A74,生徒情報入力!$A$9:$AA$158,5))</f>
        <v/>
      </c>
      <c r="E74" s="892"/>
      <c r="F74" s="892"/>
      <c r="G74" s="892"/>
      <c r="H74" s="892"/>
      <c r="I74" s="892"/>
      <c r="J74" s="893"/>
      <c r="K74" s="234" t="str">
        <f>IF($A74="","",VLOOKUP($A74,生徒情報入力!$A$9:$AA$158,6))</f>
        <v/>
      </c>
      <c r="L74" s="235"/>
      <c r="M74" s="223" t="str">
        <f>IF($A74="","",VLOOKUP($A74,生徒情報入力!$A$9:$AA$158,7))</f>
        <v/>
      </c>
      <c r="N74" s="224" t="str">
        <f>IF($A74="","",VLOOKUP($A74,生徒情報入力!$A$9:$AA$158,8))</f>
        <v/>
      </c>
      <c r="O74" s="224" t="s">
        <v>6</v>
      </c>
      <c r="P74" s="224" t="str">
        <f>IF($A74="","",VLOOKUP($A74,生徒情報入力!$A$9:$AA$158,9))</f>
        <v/>
      </c>
      <c r="Q74" s="224" t="s">
        <v>6</v>
      </c>
      <c r="R74" s="224" t="str">
        <f>IF($A74="","",VLOOKUP($A74,生徒情報入力!$A$9:$AA$158,10))</f>
        <v/>
      </c>
      <c r="S74" s="234" t="str">
        <f>IF($A74="","",VLOOKUP($A74,生徒情報入力!$A$9:$AA$158,11))</f>
        <v/>
      </c>
      <c r="T74" s="235"/>
      <c r="U74" s="894" t="str">
        <f>IF($A74="","",VLOOKUP($A74,生徒情報入力!$A$9:$AA$158,12))</f>
        <v/>
      </c>
      <c r="V74" s="895"/>
      <c r="W74" s="895"/>
      <c r="X74" s="223" t="str">
        <f>IF($A74="","",VLOOKUP($A74,生徒情報入力!$A$9:$AA$158,13))</f>
        <v/>
      </c>
      <c r="Y74" s="224" t="str">
        <f>IF($A74="","",VLOOKUP($A74,生徒情報入力!$A$9:$AA$158,14))</f>
        <v/>
      </c>
      <c r="Z74" s="225" t="s">
        <v>6</v>
      </c>
      <c r="AA74" s="224" t="str">
        <f>IF($A74="","",VLOOKUP($A74,生徒情報入力!$A$9:$AA$158,15))</f>
        <v/>
      </c>
      <c r="AB74" s="224" t="s">
        <v>6</v>
      </c>
      <c r="AC74" s="226" t="str">
        <f>IF($A74="","",VLOOKUP($A74,生徒情報入力!$A$9:$AA$158,16))</f>
        <v/>
      </c>
      <c r="AD74" s="896" t="str">
        <f>IF($A74="","",VLOOKUP($A74,生徒情報入力!$A$9:$AA$158,17))</f>
        <v/>
      </c>
      <c r="AE74" s="897"/>
      <c r="AF74" s="227"/>
      <c r="AG74" s="898" t="str">
        <f>IF($A74="","",VLOOKUP($A74,生徒情報入力!$A$9:$AA$158,19))</f>
        <v/>
      </c>
      <c r="AH74" s="898"/>
      <c r="AI74" s="898"/>
      <c r="AJ74" s="898"/>
      <c r="AK74" s="899"/>
      <c r="AL74" s="894" t="str">
        <f>IF($A74="","",VLOOKUP($A74,生徒情報入力!$A$9:$AA$158,20))</f>
        <v/>
      </c>
      <c r="AM74" s="895"/>
      <c r="AN74" s="895"/>
      <c r="AO74" s="895"/>
      <c r="AP74" s="895"/>
      <c r="AQ74" s="874" t="str">
        <f>IF($A74="","",VLOOKUP($A74,生徒情報入力!$A$9:$AA$158,21))</f>
        <v/>
      </c>
      <c r="AR74" s="875"/>
      <c r="AS74" s="876"/>
      <c r="AT74" s="877" t="str">
        <f>IF($A74="","",VLOOKUP($A74,生徒情報入力!$A$9:$AA$158,22))</f>
        <v/>
      </c>
      <c r="AU74" s="878"/>
      <c r="AV74" s="878"/>
      <c r="AW74" s="878"/>
      <c r="AX74" s="878"/>
      <c r="AY74" s="878"/>
      <c r="AZ74" s="878"/>
      <c r="BA74" s="878"/>
      <c r="BB74" s="878"/>
      <c r="BC74" s="878"/>
      <c r="BD74" s="878"/>
      <c r="BE74" s="879"/>
      <c r="BF74" s="880" t="str">
        <f>IF($A74="","",VLOOKUP($A74,生徒情報入力!$A$9:$AA$158,23))</f>
        <v/>
      </c>
      <c r="BG74" s="881"/>
      <c r="BH74" s="228" t="s">
        <v>1872</v>
      </c>
      <c r="BI74" s="882" t="str">
        <f>IF($A74="","",VLOOKUP($A74,生徒情報入力!$A$9:$AA$158,25))</f>
        <v/>
      </c>
      <c r="BJ74" s="882"/>
      <c r="BK74" s="229" t="s">
        <v>1873</v>
      </c>
      <c r="BL74" s="883" t="str">
        <f>IF($A74="","",VLOOKUP($A74,生徒情報入力!$A$9:$AA$158,27))</f>
        <v/>
      </c>
      <c r="BM74" s="884"/>
      <c r="BN74" s="230"/>
      <c r="BT74" s="200">
        <v>47</v>
      </c>
    </row>
    <row r="75" spans="1:72" s="194" customFormat="1" ht="27" customHeight="1">
      <c r="A75" s="890" t="str">
        <f t="shared" si="3"/>
        <v/>
      </c>
      <c r="B75" s="891"/>
      <c r="C75" s="215" t="str">
        <f>IF($A75="","",VLOOKUP($A75,生徒情報入力!$A$9:$AA$158,4))</f>
        <v/>
      </c>
      <c r="D75" s="892" t="str">
        <f>IF($A75="","",VLOOKUP($A75,生徒情報入力!$A$9:$AA$158,5))</f>
        <v/>
      </c>
      <c r="E75" s="892"/>
      <c r="F75" s="892"/>
      <c r="G75" s="892"/>
      <c r="H75" s="892"/>
      <c r="I75" s="892"/>
      <c r="J75" s="893"/>
      <c r="K75" s="234" t="str">
        <f>IF($A75="","",VLOOKUP($A75,生徒情報入力!$A$9:$AA$158,6))</f>
        <v/>
      </c>
      <c r="L75" s="235"/>
      <c r="M75" s="223" t="str">
        <f>IF($A75="","",VLOOKUP($A75,生徒情報入力!$A$9:$AA$158,7))</f>
        <v/>
      </c>
      <c r="N75" s="224" t="str">
        <f>IF($A75="","",VLOOKUP($A75,生徒情報入力!$A$9:$AA$158,8))</f>
        <v/>
      </c>
      <c r="O75" s="224" t="s">
        <v>6</v>
      </c>
      <c r="P75" s="224" t="str">
        <f>IF($A75="","",VLOOKUP($A75,生徒情報入力!$A$9:$AA$158,9))</f>
        <v/>
      </c>
      <c r="Q75" s="224" t="s">
        <v>6</v>
      </c>
      <c r="R75" s="224" t="str">
        <f>IF($A75="","",VLOOKUP($A75,生徒情報入力!$A$9:$AA$158,10))</f>
        <v/>
      </c>
      <c r="S75" s="234" t="str">
        <f>IF($A75="","",VLOOKUP($A75,生徒情報入力!$A$9:$AA$158,11))</f>
        <v/>
      </c>
      <c r="T75" s="235"/>
      <c r="U75" s="894" t="str">
        <f>IF($A75="","",VLOOKUP($A75,生徒情報入力!$A$9:$AA$158,12))</f>
        <v/>
      </c>
      <c r="V75" s="895"/>
      <c r="W75" s="895"/>
      <c r="X75" s="223" t="str">
        <f>IF($A75="","",VLOOKUP($A75,生徒情報入力!$A$9:$AA$158,13))</f>
        <v/>
      </c>
      <c r="Y75" s="224" t="str">
        <f>IF($A75="","",VLOOKUP($A75,生徒情報入力!$A$9:$AA$158,14))</f>
        <v/>
      </c>
      <c r="Z75" s="225" t="s">
        <v>6</v>
      </c>
      <c r="AA75" s="224" t="str">
        <f>IF($A75="","",VLOOKUP($A75,生徒情報入力!$A$9:$AA$158,15))</f>
        <v/>
      </c>
      <c r="AB75" s="224" t="s">
        <v>6</v>
      </c>
      <c r="AC75" s="226" t="str">
        <f>IF($A75="","",VLOOKUP($A75,生徒情報入力!$A$9:$AA$158,16))</f>
        <v/>
      </c>
      <c r="AD75" s="896" t="str">
        <f>IF($A75="","",VLOOKUP($A75,生徒情報入力!$A$9:$AA$158,17))</f>
        <v/>
      </c>
      <c r="AE75" s="897"/>
      <c r="AF75" s="227"/>
      <c r="AG75" s="898" t="str">
        <f>IF($A75="","",VLOOKUP($A75,生徒情報入力!$A$9:$AA$158,19))</f>
        <v/>
      </c>
      <c r="AH75" s="898"/>
      <c r="AI75" s="898"/>
      <c r="AJ75" s="898"/>
      <c r="AK75" s="899"/>
      <c r="AL75" s="894" t="str">
        <f>IF($A75="","",VLOOKUP($A75,生徒情報入力!$A$9:$AA$158,20))</f>
        <v/>
      </c>
      <c r="AM75" s="895"/>
      <c r="AN75" s="895"/>
      <c r="AO75" s="895"/>
      <c r="AP75" s="895"/>
      <c r="AQ75" s="874" t="str">
        <f>IF($A75="","",VLOOKUP($A75,生徒情報入力!$A$9:$AA$158,21))</f>
        <v/>
      </c>
      <c r="AR75" s="875"/>
      <c r="AS75" s="876"/>
      <c r="AT75" s="877" t="str">
        <f>IF($A75="","",VLOOKUP($A75,生徒情報入力!$A$9:$AA$158,22))</f>
        <v/>
      </c>
      <c r="AU75" s="878"/>
      <c r="AV75" s="878"/>
      <c r="AW75" s="878"/>
      <c r="AX75" s="878"/>
      <c r="AY75" s="878"/>
      <c r="AZ75" s="878"/>
      <c r="BA75" s="878"/>
      <c r="BB75" s="878"/>
      <c r="BC75" s="878"/>
      <c r="BD75" s="878"/>
      <c r="BE75" s="879"/>
      <c r="BF75" s="880" t="str">
        <f>IF($A75="","",VLOOKUP($A75,生徒情報入力!$A$9:$AA$158,23))</f>
        <v/>
      </c>
      <c r="BG75" s="881"/>
      <c r="BH75" s="228" t="s">
        <v>1872</v>
      </c>
      <c r="BI75" s="882" t="str">
        <f>IF($A75="","",VLOOKUP($A75,生徒情報入力!$A$9:$AA$158,25))</f>
        <v/>
      </c>
      <c r="BJ75" s="882"/>
      <c r="BK75" s="229" t="s">
        <v>1873</v>
      </c>
      <c r="BL75" s="883" t="str">
        <f>IF($A75="","",VLOOKUP($A75,生徒情報入力!$A$9:$AA$158,27))</f>
        <v/>
      </c>
      <c r="BM75" s="884"/>
      <c r="BN75" s="230"/>
      <c r="BT75" s="200">
        <v>48</v>
      </c>
    </row>
    <row r="76" spans="1:72" s="194" customFormat="1" ht="27" customHeight="1">
      <c r="A76" s="890" t="str">
        <f t="shared" si="3"/>
        <v/>
      </c>
      <c r="B76" s="891"/>
      <c r="C76" s="215" t="str">
        <f>IF($A76="","",VLOOKUP($A76,生徒情報入力!$A$9:$AA$158,4))</f>
        <v/>
      </c>
      <c r="D76" s="892" t="str">
        <f>IF($A76="","",VLOOKUP($A76,生徒情報入力!$A$9:$AA$158,5))</f>
        <v/>
      </c>
      <c r="E76" s="892"/>
      <c r="F76" s="892"/>
      <c r="G76" s="892"/>
      <c r="H76" s="892"/>
      <c r="I76" s="892"/>
      <c r="J76" s="893"/>
      <c r="K76" s="234" t="str">
        <f>IF($A76="","",VLOOKUP($A76,生徒情報入力!$A$9:$AA$158,6))</f>
        <v/>
      </c>
      <c r="L76" s="235"/>
      <c r="M76" s="223" t="str">
        <f>IF($A76="","",VLOOKUP($A76,生徒情報入力!$A$9:$AA$158,7))</f>
        <v/>
      </c>
      <c r="N76" s="224" t="str">
        <f>IF($A76="","",VLOOKUP($A76,生徒情報入力!$A$9:$AA$158,8))</f>
        <v/>
      </c>
      <c r="O76" s="224" t="s">
        <v>6</v>
      </c>
      <c r="P76" s="224" t="str">
        <f>IF($A76="","",VLOOKUP($A76,生徒情報入力!$A$9:$AA$158,9))</f>
        <v/>
      </c>
      <c r="Q76" s="224" t="s">
        <v>6</v>
      </c>
      <c r="R76" s="224" t="str">
        <f>IF($A76="","",VLOOKUP($A76,生徒情報入力!$A$9:$AA$158,10))</f>
        <v/>
      </c>
      <c r="S76" s="234" t="str">
        <f>IF($A76="","",VLOOKUP($A76,生徒情報入力!$A$9:$AA$158,11))</f>
        <v/>
      </c>
      <c r="T76" s="235"/>
      <c r="U76" s="894" t="str">
        <f>IF($A76="","",VLOOKUP($A76,生徒情報入力!$A$9:$AA$158,12))</f>
        <v/>
      </c>
      <c r="V76" s="895"/>
      <c r="W76" s="895"/>
      <c r="X76" s="223" t="str">
        <f>IF($A76="","",VLOOKUP($A76,生徒情報入力!$A$9:$AA$158,13))</f>
        <v/>
      </c>
      <c r="Y76" s="224" t="str">
        <f>IF($A76="","",VLOOKUP($A76,生徒情報入力!$A$9:$AA$158,14))</f>
        <v/>
      </c>
      <c r="Z76" s="225" t="s">
        <v>6</v>
      </c>
      <c r="AA76" s="224" t="str">
        <f>IF($A76="","",VLOOKUP($A76,生徒情報入力!$A$9:$AA$158,15))</f>
        <v/>
      </c>
      <c r="AB76" s="224" t="s">
        <v>6</v>
      </c>
      <c r="AC76" s="226" t="str">
        <f>IF($A76="","",VLOOKUP($A76,生徒情報入力!$A$9:$AA$158,16))</f>
        <v/>
      </c>
      <c r="AD76" s="896" t="str">
        <f>IF($A76="","",VLOOKUP($A76,生徒情報入力!$A$9:$AA$158,17))</f>
        <v/>
      </c>
      <c r="AE76" s="897"/>
      <c r="AF76" s="227"/>
      <c r="AG76" s="898" t="str">
        <f>IF($A76="","",VLOOKUP($A76,生徒情報入力!$A$9:$AA$158,19))</f>
        <v/>
      </c>
      <c r="AH76" s="898"/>
      <c r="AI76" s="898"/>
      <c r="AJ76" s="898"/>
      <c r="AK76" s="899"/>
      <c r="AL76" s="894" t="str">
        <f>IF($A76="","",VLOOKUP($A76,生徒情報入力!$A$9:$AA$158,20))</f>
        <v/>
      </c>
      <c r="AM76" s="895"/>
      <c r="AN76" s="895"/>
      <c r="AO76" s="895"/>
      <c r="AP76" s="895"/>
      <c r="AQ76" s="874" t="str">
        <f>IF($A76="","",VLOOKUP($A76,生徒情報入力!$A$9:$AA$158,21))</f>
        <v/>
      </c>
      <c r="AR76" s="875"/>
      <c r="AS76" s="876"/>
      <c r="AT76" s="877" t="str">
        <f>IF($A76="","",VLOOKUP($A76,生徒情報入力!$A$9:$AA$158,22))</f>
        <v/>
      </c>
      <c r="AU76" s="878"/>
      <c r="AV76" s="878"/>
      <c r="AW76" s="878"/>
      <c r="AX76" s="878"/>
      <c r="AY76" s="878"/>
      <c r="AZ76" s="878"/>
      <c r="BA76" s="878"/>
      <c r="BB76" s="878"/>
      <c r="BC76" s="878"/>
      <c r="BD76" s="878"/>
      <c r="BE76" s="879"/>
      <c r="BF76" s="880" t="str">
        <f>IF($A76="","",VLOOKUP($A76,生徒情報入力!$A$9:$AA$158,23))</f>
        <v/>
      </c>
      <c r="BG76" s="881"/>
      <c r="BH76" s="228" t="s">
        <v>1872</v>
      </c>
      <c r="BI76" s="882" t="str">
        <f>IF($A76="","",VLOOKUP($A76,生徒情報入力!$A$9:$AA$158,25))</f>
        <v/>
      </c>
      <c r="BJ76" s="882"/>
      <c r="BK76" s="229" t="s">
        <v>1873</v>
      </c>
      <c r="BL76" s="883" t="str">
        <f>IF($A76="","",VLOOKUP($A76,生徒情報入力!$A$9:$AA$158,27))</f>
        <v/>
      </c>
      <c r="BM76" s="884"/>
      <c r="BN76" s="230"/>
      <c r="BT76" s="200">
        <v>49</v>
      </c>
    </row>
    <row r="77" spans="1:72" s="194" customFormat="1" ht="27" customHeight="1">
      <c r="A77" s="890" t="str">
        <f t="shared" si="3"/>
        <v/>
      </c>
      <c r="B77" s="891"/>
      <c r="C77" s="215" t="str">
        <f>IF($A77="","",VLOOKUP($A77,生徒情報入力!$A$9:$AA$158,4))</f>
        <v/>
      </c>
      <c r="D77" s="892" t="str">
        <f>IF($A77="","",VLOOKUP($A77,生徒情報入力!$A$9:$AA$158,5))</f>
        <v/>
      </c>
      <c r="E77" s="892"/>
      <c r="F77" s="892"/>
      <c r="G77" s="892"/>
      <c r="H77" s="892"/>
      <c r="I77" s="892"/>
      <c r="J77" s="893"/>
      <c r="K77" s="234" t="str">
        <f>IF($A77="","",VLOOKUP($A77,生徒情報入力!$A$9:$AA$158,6))</f>
        <v/>
      </c>
      <c r="L77" s="235"/>
      <c r="M77" s="223" t="str">
        <f>IF($A77="","",VLOOKUP($A77,生徒情報入力!$A$9:$AA$158,7))</f>
        <v/>
      </c>
      <c r="N77" s="224" t="str">
        <f>IF($A77="","",VLOOKUP($A77,生徒情報入力!$A$9:$AA$158,8))</f>
        <v/>
      </c>
      <c r="O77" s="224" t="s">
        <v>6</v>
      </c>
      <c r="P77" s="224" t="str">
        <f>IF($A77="","",VLOOKUP($A77,生徒情報入力!$A$9:$AA$158,9))</f>
        <v/>
      </c>
      <c r="Q77" s="224" t="s">
        <v>6</v>
      </c>
      <c r="R77" s="224" t="str">
        <f>IF($A77="","",VLOOKUP($A77,生徒情報入力!$A$9:$AA$158,10))</f>
        <v/>
      </c>
      <c r="S77" s="234" t="str">
        <f>IF($A77="","",VLOOKUP($A77,生徒情報入力!$A$9:$AA$158,11))</f>
        <v/>
      </c>
      <c r="T77" s="235"/>
      <c r="U77" s="894" t="str">
        <f>IF($A77="","",VLOOKUP($A77,生徒情報入力!$A$9:$AA$158,12))</f>
        <v/>
      </c>
      <c r="V77" s="895"/>
      <c r="W77" s="895"/>
      <c r="X77" s="223" t="str">
        <f>IF($A77="","",VLOOKUP($A77,生徒情報入力!$A$9:$AA$158,13))</f>
        <v/>
      </c>
      <c r="Y77" s="224" t="str">
        <f>IF($A77="","",VLOOKUP($A77,生徒情報入力!$A$9:$AA$158,14))</f>
        <v/>
      </c>
      <c r="Z77" s="225" t="s">
        <v>6</v>
      </c>
      <c r="AA77" s="224" t="str">
        <f>IF($A77="","",VLOOKUP($A77,生徒情報入力!$A$9:$AA$158,15))</f>
        <v/>
      </c>
      <c r="AB77" s="224" t="s">
        <v>6</v>
      </c>
      <c r="AC77" s="226" t="str">
        <f>IF($A77="","",VLOOKUP($A77,生徒情報入力!$A$9:$AA$158,16))</f>
        <v/>
      </c>
      <c r="AD77" s="896" t="str">
        <f>IF($A77="","",VLOOKUP($A77,生徒情報入力!$A$9:$AA$158,17))</f>
        <v/>
      </c>
      <c r="AE77" s="897"/>
      <c r="AF77" s="227"/>
      <c r="AG77" s="898" t="str">
        <f>IF($A77="","",VLOOKUP($A77,生徒情報入力!$A$9:$AA$158,19))</f>
        <v/>
      </c>
      <c r="AH77" s="898"/>
      <c r="AI77" s="898"/>
      <c r="AJ77" s="898"/>
      <c r="AK77" s="899"/>
      <c r="AL77" s="894" t="str">
        <f>IF($A77="","",VLOOKUP($A77,生徒情報入力!$A$9:$AA$158,20))</f>
        <v/>
      </c>
      <c r="AM77" s="895"/>
      <c r="AN77" s="895"/>
      <c r="AO77" s="895"/>
      <c r="AP77" s="895"/>
      <c r="AQ77" s="874" t="str">
        <f>IF($A77="","",VLOOKUP($A77,生徒情報入力!$A$9:$AA$158,21))</f>
        <v/>
      </c>
      <c r="AR77" s="875"/>
      <c r="AS77" s="876"/>
      <c r="AT77" s="877" t="str">
        <f>IF($A77="","",VLOOKUP($A77,生徒情報入力!$A$9:$AA$158,22))</f>
        <v/>
      </c>
      <c r="AU77" s="878"/>
      <c r="AV77" s="878"/>
      <c r="AW77" s="878"/>
      <c r="AX77" s="878"/>
      <c r="AY77" s="878"/>
      <c r="AZ77" s="878"/>
      <c r="BA77" s="878"/>
      <c r="BB77" s="878"/>
      <c r="BC77" s="878"/>
      <c r="BD77" s="878"/>
      <c r="BE77" s="879"/>
      <c r="BF77" s="880" t="str">
        <f>IF($A77="","",VLOOKUP($A77,生徒情報入力!$A$9:$AA$158,23))</f>
        <v/>
      </c>
      <c r="BG77" s="881"/>
      <c r="BH77" s="228" t="s">
        <v>1872</v>
      </c>
      <c r="BI77" s="882" t="str">
        <f>IF($A77="","",VLOOKUP($A77,生徒情報入力!$A$9:$AA$158,25))</f>
        <v/>
      </c>
      <c r="BJ77" s="882"/>
      <c r="BK77" s="229" t="s">
        <v>1873</v>
      </c>
      <c r="BL77" s="883" t="str">
        <f>IF($A77="","",VLOOKUP($A77,生徒情報入力!$A$9:$AA$158,27))</f>
        <v/>
      </c>
      <c r="BM77" s="884"/>
      <c r="BN77" s="230"/>
      <c r="BT77" s="200">
        <v>50</v>
      </c>
    </row>
    <row r="78" spans="1:72" s="194" customFormat="1" ht="27" customHeight="1">
      <c r="A78" s="890" t="str">
        <f t="shared" si="3"/>
        <v/>
      </c>
      <c r="B78" s="891"/>
      <c r="C78" s="215" t="str">
        <f>IF($A78="","",VLOOKUP($A78,生徒情報入力!$A$9:$AA$158,4))</f>
        <v/>
      </c>
      <c r="D78" s="892" t="str">
        <f>IF($A78="","",VLOOKUP($A78,生徒情報入力!$A$9:$AA$158,5))</f>
        <v/>
      </c>
      <c r="E78" s="892"/>
      <c r="F78" s="892"/>
      <c r="G78" s="892"/>
      <c r="H78" s="892"/>
      <c r="I78" s="892"/>
      <c r="J78" s="893"/>
      <c r="K78" s="234" t="str">
        <f>IF($A78="","",VLOOKUP($A78,生徒情報入力!$A$9:$AA$158,6))</f>
        <v/>
      </c>
      <c r="L78" s="235"/>
      <c r="M78" s="223" t="str">
        <f>IF($A78="","",VLOOKUP($A78,生徒情報入力!$A$9:$AA$158,7))</f>
        <v/>
      </c>
      <c r="N78" s="224" t="str">
        <f>IF($A78="","",VLOOKUP($A78,生徒情報入力!$A$9:$AA$158,8))</f>
        <v/>
      </c>
      <c r="O78" s="224" t="s">
        <v>6</v>
      </c>
      <c r="P78" s="224" t="str">
        <f>IF($A78="","",VLOOKUP($A78,生徒情報入力!$A$9:$AA$158,9))</f>
        <v/>
      </c>
      <c r="Q78" s="224" t="s">
        <v>6</v>
      </c>
      <c r="R78" s="224" t="str">
        <f>IF($A78="","",VLOOKUP($A78,生徒情報入力!$A$9:$AA$158,10))</f>
        <v/>
      </c>
      <c r="S78" s="234" t="str">
        <f>IF($A78="","",VLOOKUP($A78,生徒情報入力!$A$9:$AA$158,11))</f>
        <v/>
      </c>
      <c r="T78" s="235"/>
      <c r="U78" s="894" t="str">
        <f>IF($A78="","",VLOOKUP($A78,生徒情報入力!$A$9:$AA$158,12))</f>
        <v/>
      </c>
      <c r="V78" s="895"/>
      <c r="W78" s="895"/>
      <c r="X78" s="223" t="str">
        <f>IF($A78="","",VLOOKUP($A78,生徒情報入力!$A$9:$AA$158,13))</f>
        <v/>
      </c>
      <c r="Y78" s="224" t="str">
        <f>IF($A78="","",VLOOKUP($A78,生徒情報入力!$A$9:$AA$158,14))</f>
        <v/>
      </c>
      <c r="Z78" s="225" t="s">
        <v>6</v>
      </c>
      <c r="AA78" s="224" t="str">
        <f>IF($A78="","",VLOOKUP($A78,生徒情報入力!$A$9:$AA$158,15))</f>
        <v/>
      </c>
      <c r="AB78" s="224" t="s">
        <v>6</v>
      </c>
      <c r="AC78" s="226" t="str">
        <f>IF($A78="","",VLOOKUP($A78,生徒情報入力!$A$9:$AA$158,16))</f>
        <v/>
      </c>
      <c r="AD78" s="896" t="str">
        <f>IF($A78="","",VLOOKUP($A78,生徒情報入力!$A$9:$AA$158,17))</f>
        <v/>
      </c>
      <c r="AE78" s="897"/>
      <c r="AF78" s="227"/>
      <c r="AG78" s="898" t="str">
        <f>IF($A78="","",VLOOKUP($A78,生徒情報入力!$A$9:$AA$158,19))</f>
        <v/>
      </c>
      <c r="AH78" s="898"/>
      <c r="AI78" s="898"/>
      <c r="AJ78" s="898"/>
      <c r="AK78" s="899"/>
      <c r="AL78" s="894" t="str">
        <f>IF($A78="","",VLOOKUP($A78,生徒情報入力!$A$9:$AA$158,20))</f>
        <v/>
      </c>
      <c r="AM78" s="895"/>
      <c r="AN78" s="895"/>
      <c r="AO78" s="895"/>
      <c r="AP78" s="895"/>
      <c r="AQ78" s="874" t="str">
        <f>IF($A78="","",VLOOKUP($A78,生徒情報入力!$A$9:$AA$158,21))</f>
        <v/>
      </c>
      <c r="AR78" s="875"/>
      <c r="AS78" s="876"/>
      <c r="AT78" s="877" t="str">
        <f>IF($A78="","",VLOOKUP($A78,生徒情報入力!$A$9:$AA$158,22))</f>
        <v/>
      </c>
      <c r="AU78" s="878"/>
      <c r="AV78" s="878"/>
      <c r="AW78" s="878"/>
      <c r="AX78" s="878"/>
      <c r="AY78" s="878"/>
      <c r="AZ78" s="878"/>
      <c r="BA78" s="878"/>
      <c r="BB78" s="878"/>
      <c r="BC78" s="878"/>
      <c r="BD78" s="878"/>
      <c r="BE78" s="879"/>
      <c r="BF78" s="880" t="str">
        <f>IF($A78="","",VLOOKUP($A78,生徒情報入力!$A$9:$AA$158,23))</f>
        <v/>
      </c>
      <c r="BG78" s="881"/>
      <c r="BH78" s="228" t="s">
        <v>1872</v>
      </c>
      <c r="BI78" s="882" t="str">
        <f>IF($A78="","",VLOOKUP($A78,生徒情報入力!$A$9:$AA$158,25))</f>
        <v/>
      </c>
      <c r="BJ78" s="882"/>
      <c r="BK78" s="229" t="s">
        <v>1873</v>
      </c>
      <c r="BL78" s="883" t="str">
        <f>IF($A78="","",VLOOKUP($A78,生徒情報入力!$A$9:$AA$158,27))</f>
        <v/>
      </c>
      <c r="BM78" s="884"/>
      <c r="BN78" s="230"/>
      <c r="BT78" s="200">
        <v>51</v>
      </c>
    </row>
    <row r="79" spans="1:72" s="194" customFormat="1" ht="27" customHeight="1">
      <c r="A79" s="890" t="str">
        <f t="shared" si="3"/>
        <v/>
      </c>
      <c r="B79" s="891"/>
      <c r="C79" s="215" t="str">
        <f>IF($A79="","",VLOOKUP($A79,生徒情報入力!$A$9:$AA$158,4))</f>
        <v/>
      </c>
      <c r="D79" s="892" t="str">
        <f>IF($A79="","",VLOOKUP($A79,生徒情報入力!$A$9:$AA$158,5))</f>
        <v/>
      </c>
      <c r="E79" s="892"/>
      <c r="F79" s="892"/>
      <c r="G79" s="892"/>
      <c r="H79" s="892"/>
      <c r="I79" s="892"/>
      <c r="J79" s="893"/>
      <c r="K79" s="234" t="str">
        <f>IF($A79="","",VLOOKUP($A79,生徒情報入力!$A$9:$AA$158,6))</f>
        <v/>
      </c>
      <c r="L79" s="235"/>
      <c r="M79" s="223" t="str">
        <f>IF($A79="","",VLOOKUP($A79,生徒情報入力!$A$9:$AA$158,7))</f>
        <v/>
      </c>
      <c r="N79" s="224" t="str">
        <f>IF($A79="","",VLOOKUP($A79,生徒情報入力!$A$9:$AA$158,8))</f>
        <v/>
      </c>
      <c r="O79" s="224" t="s">
        <v>6</v>
      </c>
      <c r="P79" s="224" t="str">
        <f>IF($A79="","",VLOOKUP($A79,生徒情報入力!$A$9:$AA$158,9))</f>
        <v/>
      </c>
      <c r="Q79" s="224" t="s">
        <v>6</v>
      </c>
      <c r="R79" s="224" t="str">
        <f>IF($A79="","",VLOOKUP($A79,生徒情報入力!$A$9:$AA$158,10))</f>
        <v/>
      </c>
      <c r="S79" s="234" t="str">
        <f>IF($A79="","",VLOOKUP($A79,生徒情報入力!$A$9:$AA$158,11))</f>
        <v/>
      </c>
      <c r="T79" s="235"/>
      <c r="U79" s="894" t="str">
        <f>IF($A79="","",VLOOKUP($A79,生徒情報入力!$A$9:$AA$158,12))</f>
        <v/>
      </c>
      <c r="V79" s="895"/>
      <c r="W79" s="895"/>
      <c r="X79" s="223" t="str">
        <f>IF($A79="","",VLOOKUP($A79,生徒情報入力!$A$9:$AA$158,13))</f>
        <v/>
      </c>
      <c r="Y79" s="224" t="str">
        <f>IF($A79="","",VLOOKUP($A79,生徒情報入力!$A$9:$AA$158,14))</f>
        <v/>
      </c>
      <c r="Z79" s="225" t="s">
        <v>6</v>
      </c>
      <c r="AA79" s="224" t="str">
        <f>IF($A79="","",VLOOKUP($A79,生徒情報入力!$A$9:$AA$158,15))</f>
        <v/>
      </c>
      <c r="AB79" s="224" t="s">
        <v>6</v>
      </c>
      <c r="AC79" s="226" t="str">
        <f>IF($A79="","",VLOOKUP($A79,生徒情報入力!$A$9:$AA$158,16))</f>
        <v/>
      </c>
      <c r="AD79" s="896" t="str">
        <f>IF($A79="","",VLOOKUP($A79,生徒情報入力!$A$9:$AA$158,17))</f>
        <v/>
      </c>
      <c r="AE79" s="897"/>
      <c r="AF79" s="227"/>
      <c r="AG79" s="898" t="str">
        <f>IF($A79="","",VLOOKUP($A79,生徒情報入力!$A$9:$AA$158,19))</f>
        <v/>
      </c>
      <c r="AH79" s="898"/>
      <c r="AI79" s="898"/>
      <c r="AJ79" s="898"/>
      <c r="AK79" s="899"/>
      <c r="AL79" s="894" t="str">
        <f>IF($A79="","",VLOOKUP($A79,生徒情報入力!$A$9:$AA$158,20))</f>
        <v/>
      </c>
      <c r="AM79" s="895"/>
      <c r="AN79" s="895"/>
      <c r="AO79" s="895"/>
      <c r="AP79" s="895"/>
      <c r="AQ79" s="874" t="str">
        <f>IF($A79="","",VLOOKUP($A79,生徒情報入力!$A$9:$AA$158,21))</f>
        <v/>
      </c>
      <c r="AR79" s="875"/>
      <c r="AS79" s="876"/>
      <c r="AT79" s="877" t="str">
        <f>IF($A79="","",VLOOKUP($A79,生徒情報入力!$A$9:$AA$158,22))</f>
        <v/>
      </c>
      <c r="AU79" s="878"/>
      <c r="AV79" s="878"/>
      <c r="AW79" s="878"/>
      <c r="AX79" s="878"/>
      <c r="AY79" s="878"/>
      <c r="AZ79" s="878"/>
      <c r="BA79" s="878"/>
      <c r="BB79" s="878"/>
      <c r="BC79" s="878"/>
      <c r="BD79" s="878"/>
      <c r="BE79" s="879"/>
      <c r="BF79" s="880" t="str">
        <f>IF($A79="","",VLOOKUP($A79,生徒情報入力!$A$9:$AA$158,23))</f>
        <v/>
      </c>
      <c r="BG79" s="881"/>
      <c r="BH79" s="228" t="s">
        <v>1872</v>
      </c>
      <c r="BI79" s="882" t="str">
        <f>IF($A79="","",VLOOKUP($A79,生徒情報入力!$A$9:$AA$158,25))</f>
        <v/>
      </c>
      <c r="BJ79" s="882"/>
      <c r="BK79" s="229" t="s">
        <v>1873</v>
      </c>
      <c r="BL79" s="883" t="str">
        <f>IF($A79="","",VLOOKUP($A79,生徒情報入力!$A$9:$AA$158,27))</f>
        <v/>
      </c>
      <c r="BM79" s="884"/>
      <c r="BN79" s="230"/>
      <c r="BT79" s="200">
        <v>52</v>
      </c>
    </row>
    <row r="80" spans="1:72" s="194" customFormat="1" ht="27" customHeight="1">
      <c r="A80" s="890" t="str">
        <f t="shared" si="3"/>
        <v/>
      </c>
      <c r="B80" s="891"/>
      <c r="C80" s="215" t="str">
        <f>IF($A80="","",VLOOKUP($A80,生徒情報入力!$A$9:$AA$158,4))</f>
        <v/>
      </c>
      <c r="D80" s="892" t="str">
        <f>IF($A80="","",VLOOKUP($A80,生徒情報入力!$A$9:$AA$158,5))</f>
        <v/>
      </c>
      <c r="E80" s="892"/>
      <c r="F80" s="892"/>
      <c r="G80" s="892"/>
      <c r="H80" s="892"/>
      <c r="I80" s="892"/>
      <c r="J80" s="893"/>
      <c r="K80" s="234" t="str">
        <f>IF($A80="","",VLOOKUP($A80,生徒情報入力!$A$9:$AA$158,6))</f>
        <v/>
      </c>
      <c r="L80" s="235"/>
      <c r="M80" s="223" t="str">
        <f>IF($A80="","",VLOOKUP($A80,生徒情報入力!$A$9:$AA$158,7))</f>
        <v/>
      </c>
      <c r="N80" s="224" t="str">
        <f>IF($A80="","",VLOOKUP($A80,生徒情報入力!$A$9:$AA$158,8))</f>
        <v/>
      </c>
      <c r="O80" s="224" t="s">
        <v>6</v>
      </c>
      <c r="P80" s="224" t="str">
        <f>IF($A80="","",VLOOKUP($A80,生徒情報入力!$A$9:$AA$158,9))</f>
        <v/>
      </c>
      <c r="Q80" s="224" t="s">
        <v>6</v>
      </c>
      <c r="R80" s="224" t="str">
        <f>IF($A80="","",VLOOKUP($A80,生徒情報入力!$A$9:$AA$158,10))</f>
        <v/>
      </c>
      <c r="S80" s="234" t="str">
        <f>IF($A80="","",VLOOKUP($A80,生徒情報入力!$A$9:$AA$158,11))</f>
        <v/>
      </c>
      <c r="T80" s="235"/>
      <c r="U80" s="894" t="str">
        <f>IF($A80="","",VLOOKUP($A80,生徒情報入力!$A$9:$AA$158,12))</f>
        <v/>
      </c>
      <c r="V80" s="895"/>
      <c r="W80" s="895"/>
      <c r="X80" s="223" t="str">
        <f>IF($A80="","",VLOOKUP($A80,生徒情報入力!$A$9:$AA$158,13))</f>
        <v/>
      </c>
      <c r="Y80" s="224" t="str">
        <f>IF($A80="","",VLOOKUP($A80,生徒情報入力!$A$9:$AA$158,14))</f>
        <v/>
      </c>
      <c r="Z80" s="225" t="s">
        <v>6</v>
      </c>
      <c r="AA80" s="224" t="str">
        <f>IF($A80="","",VLOOKUP($A80,生徒情報入力!$A$9:$AA$158,15))</f>
        <v/>
      </c>
      <c r="AB80" s="224" t="s">
        <v>6</v>
      </c>
      <c r="AC80" s="226" t="str">
        <f>IF($A80="","",VLOOKUP($A80,生徒情報入力!$A$9:$AA$158,16))</f>
        <v/>
      </c>
      <c r="AD80" s="896" t="str">
        <f>IF($A80="","",VLOOKUP($A80,生徒情報入力!$A$9:$AA$158,17))</f>
        <v/>
      </c>
      <c r="AE80" s="897"/>
      <c r="AF80" s="227"/>
      <c r="AG80" s="898" t="str">
        <f>IF($A80="","",VLOOKUP($A80,生徒情報入力!$A$9:$AA$158,19))</f>
        <v/>
      </c>
      <c r="AH80" s="898"/>
      <c r="AI80" s="898"/>
      <c r="AJ80" s="898"/>
      <c r="AK80" s="899"/>
      <c r="AL80" s="894" t="str">
        <f>IF($A80="","",VLOOKUP($A80,生徒情報入力!$A$9:$AA$158,20))</f>
        <v/>
      </c>
      <c r="AM80" s="895"/>
      <c r="AN80" s="895"/>
      <c r="AO80" s="895"/>
      <c r="AP80" s="895"/>
      <c r="AQ80" s="874" t="str">
        <f>IF($A80="","",VLOOKUP($A80,生徒情報入力!$A$9:$AA$158,21))</f>
        <v/>
      </c>
      <c r="AR80" s="875"/>
      <c r="AS80" s="876"/>
      <c r="AT80" s="877" t="str">
        <f>IF($A80="","",VLOOKUP($A80,生徒情報入力!$A$9:$AA$158,22))</f>
        <v/>
      </c>
      <c r="AU80" s="878"/>
      <c r="AV80" s="878"/>
      <c r="AW80" s="878"/>
      <c r="AX80" s="878"/>
      <c r="AY80" s="878"/>
      <c r="AZ80" s="878"/>
      <c r="BA80" s="878"/>
      <c r="BB80" s="878"/>
      <c r="BC80" s="878"/>
      <c r="BD80" s="878"/>
      <c r="BE80" s="879"/>
      <c r="BF80" s="880" t="str">
        <f>IF($A80="","",VLOOKUP($A80,生徒情報入力!$A$9:$AA$158,23))</f>
        <v/>
      </c>
      <c r="BG80" s="881"/>
      <c r="BH80" s="228" t="s">
        <v>1872</v>
      </c>
      <c r="BI80" s="882" t="str">
        <f>IF($A80="","",VLOOKUP($A80,生徒情報入力!$A$9:$AA$158,25))</f>
        <v/>
      </c>
      <c r="BJ80" s="882"/>
      <c r="BK80" s="229" t="s">
        <v>1873</v>
      </c>
      <c r="BL80" s="883" t="str">
        <f>IF($A80="","",VLOOKUP($A80,生徒情報入力!$A$9:$AA$158,27))</f>
        <v/>
      </c>
      <c r="BM80" s="884"/>
      <c r="BN80" s="230"/>
      <c r="BT80" s="200">
        <v>53</v>
      </c>
    </row>
    <row r="81" spans="1:72" s="194" customFormat="1" ht="27" customHeight="1">
      <c r="A81" s="890" t="str">
        <f t="shared" si="3"/>
        <v/>
      </c>
      <c r="B81" s="891"/>
      <c r="C81" s="215" t="str">
        <f>IF($A81="","",VLOOKUP($A81,生徒情報入力!$A$9:$AA$158,4))</f>
        <v/>
      </c>
      <c r="D81" s="892" t="str">
        <f>IF($A81="","",VLOOKUP($A81,生徒情報入力!$A$9:$AA$158,5))</f>
        <v/>
      </c>
      <c r="E81" s="892"/>
      <c r="F81" s="892"/>
      <c r="G81" s="892"/>
      <c r="H81" s="892"/>
      <c r="I81" s="892"/>
      <c r="J81" s="893"/>
      <c r="K81" s="234" t="str">
        <f>IF($A81="","",VLOOKUP($A81,生徒情報入力!$A$9:$AA$158,6))</f>
        <v/>
      </c>
      <c r="L81" s="235"/>
      <c r="M81" s="223" t="str">
        <f>IF($A81="","",VLOOKUP($A81,生徒情報入力!$A$9:$AA$158,7))</f>
        <v/>
      </c>
      <c r="N81" s="224" t="str">
        <f>IF($A81="","",VLOOKUP($A81,生徒情報入力!$A$9:$AA$158,8))</f>
        <v/>
      </c>
      <c r="O81" s="224" t="s">
        <v>6</v>
      </c>
      <c r="P81" s="224" t="str">
        <f>IF($A81="","",VLOOKUP($A81,生徒情報入力!$A$9:$AA$158,9))</f>
        <v/>
      </c>
      <c r="Q81" s="224" t="s">
        <v>6</v>
      </c>
      <c r="R81" s="224" t="str">
        <f>IF($A81="","",VLOOKUP($A81,生徒情報入力!$A$9:$AA$158,10))</f>
        <v/>
      </c>
      <c r="S81" s="234" t="str">
        <f>IF($A81="","",VLOOKUP($A81,生徒情報入力!$A$9:$AA$158,11))</f>
        <v/>
      </c>
      <c r="T81" s="235"/>
      <c r="U81" s="894" t="str">
        <f>IF($A81="","",VLOOKUP($A81,生徒情報入力!$A$9:$AA$158,12))</f>
        <v/>
      </c>
      <c r="V81" s="895"/>
      <c r="W81" s="895"/>
      <c r="X81" s="223" t="str">
        <f>IF($A81="","",VLOOKUP($A81,生徒情報入力!$A$9:$AA$158,13))</f>
        <v/>
      </c>
      <c r="Y81" s="224" t="str">
        <f>IF($A81="","",VLOOKUP($A81,生徒情報入力!$A$9:$AA$158,14))</f>
        <v/>
      </c>
      <c r="Z81" s="225" t="s">
        <v>6</v>
      </c>
      <c r="AA81" s="224" t="str">
        <f>IF($A81="","",VLOOKUP($A81,生徒情報入力!$A$9:$AA$158,15))</f>
        <v/>
      </c>
      <c r="AB81" s="224" t="s">
        <v>6</v>
      </c>
      <c r="AC81" s="226" t="str">
        <f>IF($A81="","",VLOOKUP($A81,生徒情報入力!$A$9:$AA$158,16))</f>
        <v/>
      </c>
      <c r="AD81" s="896" t="str">
        <f>IF($A81="","",VLOOKUP($A81,生徒情報入力!$A$9:$AA$158,17))</f>
        <v/>
      </c>
      <c r="AE81" s="897"/>
      <c r="AF81" s="227"/>
      <c r="AG81" s="898" t="str">
        <f>IF($A81="","",VLOOKUP($A81,生徒情報入力!$A$9:$AA$158,19))</f>
        <v/>
      </c>
      <c r="AH81" s="898"/>
      <c r="AI81" s="898"/>
      <c r="AJ81" s="898"/>
      <c r="AK81" s="899"/>
      <c r="AL81" s="894" t="str">
        <f>IF($A81="","",VLOOKUP($A81,生徒情報入力!$A$9:$AA$158,20))</f>
        <v/>
      </c>
      <c r="AM81" s="895"/>
      <c r="AN81" s="895"/>
      <c r="AO81" s="895"/>
      <c r="AP81" s="895"/>
      <c r="AQ81" s="874" t="str">
        <f>IF($A81="","",VLOOKUP($A81,生徒情報入力!$A$9:$AA$158,21))</f>
        <v/>
      </c>
      <c r="AR81" s="875"/>
      <c r="AS81" s="876"/>
      <c r="AT81" s="877" t="str">
        <f>IF($A81="","",VLOOKUP($A81,生徒情報入力!$A$9:$AA$158,22))</f>
        <v/>
      </c>
      <c r="AU81" s="878"/>
      <c r="AV81" s="878"/>
      <c r="AW81" s="878"/>
      <c r="AX81" s="878"/>
      <c r="AY81" s="878"/>
      <c r="AZ81" s="878"/>
      <c r="BA81" s="878"/>
      <c r="BB81" s="878"/>
      <c r="BC81" s="878"/>
      <c r="BD81" s="878"/>
      <c r="BE81" s="879"/>
      <c r="BF81" s="880" t="str">
        <f>IF($A81="","",VLOOKUP($A81,生徒情報入力!$A$9:$AA$158,23))</f>
        <v/>
      </c>
      <c r="BG81" s="881"/>
      <c r="BH81" s="228" t="s">
        <v>1872</v>
      </c>
      <c r="BI81" s="882" t="str">
        <f>IF($A81="","",VLOOKUP($A81,生徒情報入力!$A$9:$AA$158,25))</f>
        <v/>
      </c>
      <c r="BJ81" s="882"/>
      <c r="BK81" s="229" t="s">
        <v>1873</v>
      </c>
      <c r="BL81" s="883" t="str">
        <f>IF($A81="","",VLOOKUP($A81,生徒情報入力!$A$9:$AA$158,27))</f>
        <v/>
      </c>
      <c r="BM81" s="884"/>
      <c r="BN81" s="230"/>
      <c r="BT81" s="200">
        <v>54</v>
      </c>
    </row>
    <row r="82" spans="1:72" s="194" customFormat="1" ht="27" customHeight="1">
      <c r="A82" s="890" t="str">
        <f t="shared" si="3"/>
        <v/>
      </c>
      <c r="B82" s="891"/>
      <c r="C82" s="215" t="str">
        <f>IF($A82="","",VLOOKUP($A82,生徒情報入力!$A$9:$AA$158,4))</f>
        <v/>
      </c>
      <c r="D82" s="892" t="str">
        <f>IF($A82="","",VLOOKUP($A82,生徒情報入力!$A$9:$AA$158,5))</f>
        <v/>
      </c>
      <c r="E82" s="892"/>
      <c r="F82" s="892"/>
      <c r="G82" s="892"/>
      <c r="H82" s="892"/>
      <c r="I82" s="892"/>
      <c r="J82" s="893"/>
      <c r="K82" s="234" t="str">
        <f>IF($A82="","",VLOOKUP($A82,生徒情報入力!$A$9:$AA$158,6))</f>
        <v/>
      </c>
      <c r="L82" s="235"/>
      <c r="M82" s="223" t="str">
        <f>IF($A82="","",VLOOKUP($A82,生徒情報入力!$A$9:$AA$158,7))</f>
        <v/>
      </c>
      <c r="N82" s="224" t="str">
        <f>IF($A82="","",VLOOKUP($A82,生徒情報入力!$A$9:$AA$158,8))</f>
        <v/>
      </c>
      <c r="O82" s="224" t="s">
        <v>6</v>
      </c>
      <c r="P82" s="224" t="str">
        <f>IF($A82="","",VLOOKUP($A82,生徒情報入力!$A$9:$AA$158,9))</f>
        <v/>
      </c>
      <c r="Q82" s="224" t="s">
        <v>6</v>
      </c>
      <c r="R82" s="224" t="str">
        <f>IF($A82="","",VLOOKUP($A82,生徒情報入力!$A$9:$AA$158,10))</f>
        <v/>
      </c>
      <c r="S82" s="234" t="str">
        <f>IF($A82="","",VLOOKUP($A82,生徒情報入力!$A$9:$AA$158,11))</f>
        <v/>
      </c>
      <c r="T82" s="235"/>
      <c r="U82" s="894" t="str">
        <f>IF($A82="","",VLOOKUP($A82,生徒情報入力!$A$9:$AA$158,12))</f>
        <v/>
      </c>
      <c r="V82" s="895"/>
      <c r="W82" s="895"/>
      <c r="X82" s="223" t="str">
        <f>IF($A82="","",VLOOKUP($A82,生徒情報入力!$A$9:$AA$158,13))</f>
        <v/>
      </c>
      <c r="Y82" s="224" t="str">
        <f>IF($A82="","",VLOOKUP($A82,生徒情報入力!$A$9:$AA$158,14))</f>
        <v/>
      </c>
      <c r="Z82" s="225" t="s">
        <v>6</v>
      </c>
      <c r="AA82" s="224" t="str">
        <f>IF($A82="","",VLOOKUP($A82,生徒情報入力!$A$9:$AA$158,15))</f>
        <v/>
      </c>
      <c r="AB82" s="224" t="s">
        <v>6</v>
      </c>
      <c r="AC82" s="226" t="str">
        <f>IF($A82="","",VLOOKUP($A82,生徒情報入力!$A$9:$AA$158,16))</f>
        <v/>
      </c>
      <c r="AD82" s="896" t="str">
        <f>IF($A82="","",VLOOKUP($A82,生徒情報入力!$A$9:$AA$158,17))</f>
        <v/>
      </c>
      <c r="AE82" s="897"/>
      <c r="AF82" s="227"/>
      <c r="AG82" s="898" t="str">
        <f>IF($A82="","",VLOOKUP($A82,生徒情報入力!$A$9:$AA$158,19))</f>
        <v/>
      </c>
      <c r="AH82" s="898"/>
      <c r="AI82" s="898"/>
      <c r="AJ82" s="898"/>
      <c r="AK82" s="899"/>
      <c r="AL82" s="894" t="str">
        <f>IF($A82="","",VLOOKUP($A82,生徒情報入力!$A$9:$AA$158,20))</f>
        <v/>
      </c>
      <c r="AM82" s="895"/>
      <c r="AN82" s="895"/>
      <c r="AO82" s="895"/>
      <c r="AP82" s="895"/>
      <c r="AQ82" s="874" t="str">
        <f>IF($A82="","",VLOOKUP($A82,生徒情報入力!$A$9:$AA$158,21))</f>
        <v/>
      </c>
      <c r="AR82" s="875"/>
      <c r="AS82" s="876"/>
      <c r="AT82" s="877" t="str">
        <f>IF($A82="","",VLOOKUP($A82,生徒情報入力!$A$9:$AA$158,22))</f>
        <v/>
      </c>
      <c r="AU82" s="878"/>
      <c r="AV82" s="878"/>
      <c r="AW82" s="878"/>
      <c r="AX82" s="878"/>
      <c r="AY82" s="878"/>
      <c r="AZ82" s="878"/>
      <c r="BA82" s="878"/>
      <c r="BB82" s="878"/>
      <c r="BC82" s="878"/>
      <c r="BD82" s="878"/>
      <c r="BE82" s="879"/>
      <c r="BF82" s="880" t="str">
        <f>IF($A82="","",VLOOKUP($A82,生徒情報入力!$A$9:$AA$158,23))</f>
        <v/>
      </c>
      <c r="BG82" s="881"/>
      <c r="BH82" s="228" t="s">
        <v>1872</v>
      </c>
      <c r="BI82" s="882" t="str">
        <f>IF($A82="","",VLOOKUP($A82,生徒情報入力!$A$9:$AA$158,25))</f>
        <v/>
      </c>
      <c r="BJ82" s="882"/>
      <c r="BK82" s="229" t="s">
        <v>1873</v>
      </c>
      <c r="BL82" s="883" t="str">
        <f>IF($A82="","",VLOOKUP($A82,生徒情報入力!$A$9:$AA$158,27))</f>
        <v/>
      </c>
      <c r="BM82" s="884"/>
      <c r="BN82" s="230"/>
      <c r="BT82" s="200">
        <v>55</v>
      </c>
    </row>
    <row r="83" spans="1:72" s="194" customFormat="1" ht="27" customHeight="1">
      <c r="A83" s="890" t="str">
        <f t="shared" si="3"/>
        <v/>
      </c>
      <c r="B83" s="891"/>
      <c r="C83" s="215" t="str">
        <f>IF($A83="","",VLOOKUP($A83,生徒情報入力!$A$9:$AA$158,4))</f>
        <v/>
      </c>
      <c r="D83" s="892" t="str">
        <f>IF($A83="","",VLOOKUP($A83,生徒情報入力!$A$9:$AA$158,5))</f>
        <v/>
      </c>
      <c r="E83" s="892"/>
      <c r="F83" s="892"/>
      <c r="G83" s="892"/>
      <c r="H83" s="892"/>
      <c r="I83" s="892"/>
      <c r="J83" s="893"/>
      <c r="K83" s="234" t="str">
        <f>IF($A83="","",VLOOKUP($A83,生徒情報入力!$A$9:$AA$158,6))</f>
        <v/>
      </c>
      <c r="L83" s="235"/>
      <c r="M83" s="223" t="str">
        <f>IF($A83="","",VLOOKUP($A83,生徒情報入力!$A$9:$AA$158,7))</f>
        <v/>
      </c>
      <c r="N83" s="224" t="str">
        <f>IF($A83="","",VLOOKUP($A83,生徒情報入力!$A$9:$AA$158,8))</f>
        <v/>
      </c>
      <c r="O83" s="224" t="s">
        <v>6</v>
      </c>
      <c r="P83" s="224" t="str">
        <f>IF($A83="","",VLOOKUP($A83,生徒情報入力!$A$9:$AA$158,9))</f>
        <v/>
      </c>
      <c r="Q83" s="224" t="s">
        <v>6</v>
      </c>
      <c r="R83" s="224" t="str">
        <f>IF($A83="","",VLOOKUP($A83,生徒情報入力!$A$9:$AA$158,10))</f>
        <v/>
      </c>
      <c r="S83" s="234" t="str">
        <f>IF($A83="","",VLOOKUP($A83,生徒情報入力!$A$9:$AA$158,11))</f>
        <v/>
      </c>
      <c r="T83" s="235"/>
      <c r="U83" s="894" t="str">
        <f>IF($A83="","",VLOOKUP($A83,生徒情報入力!$A$9:$AA$158,12))</f>
        <v/>
      </c>
      <c r="V83" s="895"/>
      <c r="W83" s="895"/>
      <c r="X83" s="223" t="str">
        <f>IF($A83="","",VLOOKUP($A83,生徒情報入力!$A$9:$AA$158,13))</f>
        <v/>
      </c>
      <c r="Y83" s="224" t="str">
        <f>IF($A83="","",VLOOKUP($A83,生徒情報入力!$A$9:$AA$158,14))</f>
        <v/>
      </c>
      <c r="Z83" s="225" t="s">
        <v>6</v>
      </c>
      <c r="AA83" s="224" t="str">
        <f>IF($A83="","",VLOOKUP($A83,生徒情報入力!$A$9:$AA$158,15))</f>
        <v/>
      </c>
      <c r="AB83" s="224" t="s">
        <v>6</v>
      </c>
      <c r="AC83" s="226" t="str">
        <f>IF($A83="","",VLOOKUP($A83,生徒情報入力!$A$9:$AA$158,16))</f>
        <v/>
      </c>
      <c r="AD83" s="896" t="str">
        <f>IF($A83="","",VLOOKUP($A83,生徒情報入力!$A$9:$AA$158,17))</f>
        <v/>
      </c>
      <c r="AE83" s="897"/>
      <c r="AF83" s="227"/>
      <c r="AG83" s="898" t="str">
        <f>IF($A83="","",VLOOKUP($A83,生徒情報入力!$A$9:$AA$158,19))</f>
        <v/>
      </c>
      <c r="AH83" s="898"/>
      <c r="AI83" s="898"/>
      <c r="AJ83" s="898"/>
      <c r="AK83" s="899"/>
      <c r="AL83" s="894" t="str">
        <f>IF($A83="","",VLOOKUP($A83,生徒情報入力!$A$9:$AA$158,20))</f>
        <v/>
      </c>
      <c r="AM83" s="895"/>
      <c r="AN83" s="895"/>
      <c r="AO83" s="895"/>
      <c r="AP83" s="895"/>
      <c r="AQ83" s="874" t="str">
        <f>IF($A83="","",VLOOKUP($A83,生徒情報入力!$A$9:$AA$158,21))</f>
        <v/>
      </c>
      <c r="AR83" s="875"/>
      <c r="AS83" s="876"/>
      <c r="AT83" s="877" t="str">
        <f>IF($A83="","",VLOOKUP($A83,生徒情報入力!$A$9:$AA$158,22))</f>
        <v/>
      </c>
      <c r="AU83" s="878"/>
      <c r="AV83" s="878"/>
      <c r="AW83" s="878"/>
      <c r="AX83" s="878"/>
      <c r="AY83" s="878"/>
      <c r="AZ83" s="878"/>
      <c r="BA83" s="878"/>
      <c r="BB83" s="878"/>
      <c r="BC83" s="878"/>
      <c r="BD83" s="878"/>
      <c r="BE83" s="879"/>
      <c r="BF83" s="880" t="str">
        <f>IF($A83="","",VLOOKUP($A83,生徒情報入力!$A$9:$AA$158,23))</f>
        <v/>
      </c>
      <c r="BG83" s="881"/>
      <c r="BH83" s="228" t="s">
        <v>1872</v>
      </c>
      <c r="BI83" s="882" t="str">
        <f>IF($A83="","",VLOOKUP($A83,生徒情報入力!$A$9:$AA$158,25))</f>
        <v/>
      </c>
      <c r="BJ83" s="882"/>
      <c r="BK83" s="229" t="s">
        <v>1873</v>
      </c>
      <c r="BL83" s="883" t="str">
        <f>IF($A83="","",VLOOKUP($A83,生徒情報入力!$A$9:$AA$158,27))</f>
        <v/>
      </c>
      <c r="BM83" s="884"/>
      <c r="BN83" s="230"/>
      <c r="BT83" s="200">
        <v>56</v>
      </c>
    </row>
    <row r="84" spans="1:72" s="194" customFormat="1" ht="27" customHeight="1">
      <c r="A84" s="890" t="str">
        <f t="shared" si="3"/>
        <v/>
      </c>
      <c r="B84" s="891"/>
      <c r="C84" s="215" t="str">
        <f>IF($A84="","",VLOOKUP($A84,生徒情報入力!$A$9:$AA$158,4))</f>
        <v/>
      </c>
      <c r="D84" s="892" t="str">
        <f>IF($A84="","",VLOOKUP($A84,生徒情報入力!$A$9:$AA$158,5))</f>
        <v/>
      </c>
      <c r="E84" s="892"/>
      <c r="F84" s="892"/>
      <c r="G84" s="892"/>
      <c r="H84" s="892"/>
      <c r="I84" s="892"/>
      <c r="J84" s="893"/>
      <c r="K84" s="234" t="str">
        <f>IF($A84="","",VLOOKUP($A84,生徒情報入力!$A$9:$AA$158,6))</f>
        <v/>
      </c>
      <c r="L84" s="235"/>
      <c r="M84" s="223" t="str">
        <f>IF($A84="","",VLOOKUP($A84,生徒情報入力!$A$9:$AA$158,7))</f>
        <v/>
      </c>
      <c r="N84" s="224" t="str">
        <f>IF($A84="","",VLOOKUP($A84,生徒情報入力!$A$9:$AA$158,8))</f>
        <v/>
      </c>
      <c r="O84" s="224" t="s">
        <v>6</v>
      </c>
      <c r="P84" s="224" t="str">
        <f>IF($A84="","",VLOOKUP($A84,生徒情報入力!$A$9:$AA$158,9))</f>
        <v/>
      </c>
      <c r="Q84" s="224" t="s">
        <v>6</v>
      </c>
      <c r="R84" s="224" t="str">
        <f>IF($A84="","",VLOOKUP($A84,生徒情報入力!$A$9:$AA$158,10))</f>
        <v/>
      </c>
      <c r="S84" s="234" t="str">
        <f>IF($A84="","",VLOOKUP($A84,生徒情報入力!$A$9:$AA$158,11))</f>
        <v/>
      </c>
      <c r="T84" s="235"/>
      <c r="U84" s="894" t="str">
        <f>IF($A84="","",VLOOKUP($A84,生徒情報入力!$A$9:$AA$158,12))</f>
        <v/>
      </c>
      <c r="V84" s="895"/>
      <c r="W84" s="895"/>
      <c r="X84" s="223" t="str">
        <f>IF($A84="","",VLOOKUP($A84,生徒情報入力!$A$9:$AA$158,13))</f>
        <v/>
      </c>
      <c r="Y84" s="224" t="str">
        <f>IF($A84="","",VLOOKUP($A84,生徒情報入力!$A$9:$AA$158,14))</f>
        <v/>
      </c>
      <c r="Z84" s="225" t="s">
        <v>6</v>
      </c>
      <c r="AA84" s="224" t="str">
        <f>IF($A84="","",VLOOKUP($A84,生徒情報入力!$A$9:$AA$158,15))</f>
        <v/>
      </c>
      <c r="AB84" s="224" t="s">
        <v>6</v>
      </c>
      <c r="AC84" s="226" t="str">
        <f>IF($A84="","",VLOOKUP($A84,生徒情報入力!$A$9:$AA$158,16))</f>
        <v/>
      </c>
      <c r="AD84" s="896" t="str">
        <f>IF($A84="","",VLOOKUP($A84,生徒情報入力!$A$9:$AA$158,17))</f>
        <v/>
      </c>
      <c r="AE84" s="897"/>
      <c r="AF84" s="227"/>
      <c r="AG84" s="898" t="str">
        <f>IF($A84="","",VLOOKUP($A84,生徒情報入力!$A$9:$AA$158,19))</f>
        <v/>
      </c>
      <c r="AH84" s="898"/>
      <c r="AI84" s="898"/>
      <c r="AJ84" s="898"/>
      <c r="AK84" s="899"/>
      <c r="AL84" s="894" t="str">
        <f>IF($A84="","",VLOOKUP($A84,生徒情報入力!$A$9:$AA$158,20))</f>
        <v/>
      </c>
      <c r="AM84" s="895"/>
      <c r="AN84" s="895"/>
      <c r="AO84" s="895"/>
      <c r="AP84" s="895"/>
      <c r="AQ84" s="874" t="str">
        <f>IF($A84="","",VLOOKUP($A84,生徒情報入力!$A$9:$AA$158,21))</f>
        <v/>
      </c>
      <c r="AR84" s="875"/>
      <c r="AS84" s="876"/>
      <c r="AT84" s="877" t="str">
        <f>IF($A84="","",VLOOKUP($A84,生徒情報入力!$A$9:$AA$158,22))</f>
        <v/>
      </c>
      <c r="AU84" s="878"/>
      <c r="AV84" s="878"/>
      <c r="AW84" s="878"/>
      <c r="AX84" s="878"/>
      <c r="AY84" s="878"/>
      <c r="AZ84" s="878"/>
      <c r="BA84" s="878"/>
      <c r="BB84" s="878"/>
      <c r="BC84" s="878"/>
      <c r="BD84" s="878"/>
      <c r="BE84" s="879"/>
      <c r="BF84" s="880" t="str">
        <f>IF($A84="","",VLOOKUP($A84,生徒情報入力!$A$9:$AA$158,23))</f>
        <v/>
      </c>
      <c r="BG84" s="881"/>
      <c r="BH84" s="228" t="s">
        <v>1872</v>
      </c>
      <c r="BI84" s="882" t="str">
        <f>IF($A84="","",VLOOKUP($A84,生徒情報入力!$A$9:$AA$158,25))</f>
        <v/>
      </c>
      <c r="BJ84" s="882"/>
      <c r="BK84" s="229" t="s">
        <v>1873</v>
      </c>
      <c r="BL84" s="883" t="str">
        <f>IF($A84="","",VLOOKUP($A84,生徒情報入力!$A$9:$AA$158,27))</f>
        <v/>
      </c>
      <c r="BM84" s="884"/>
      <c r="BN84" s="230"/>
      <c r="BT84" s="200">
        <v>57</v>
      </c>
    </row>
    <row r="85" spans="1:72" s="194" customFormat="1" ht="27" customHeight="1">
      <c r="A85" s="890" t="str">
        <f t="shared" si="3"/>
        <v/>
      </c>
      <c r="B85" s="891"/>
      <c r="C85" s="215" t="str">
        <f>IF($A85="","",VLOOKUP($A85,生徒情報入力!$A$9:$AA$158,4))</f>
        <v/>
      </c>
      <c r="D85" s="892" t="str">
        <f>IF($A85="","",VLOOKUP($A85,生徒情報入力!$A$9:$AA$158,5))</f>
        <v/>
      </c>
      <c r="E85" s="892"/>
      <c r="F85" s="892"/>
      <c r="G85" s="892"/>
      <c r="H85" s="892"/>
      <c r="I85" s="892"/>
      <c r="J85" s="893"/>
      <c r="K85" s="234" t="str">
        <f>IF($A85="","",VLOOKUP($A85,生徒情報入力!$A$9:$AA$158,6))</f>
        <v/>
      </c>
      <c r="L85" s="235"/>
      <c r="M85" s="223" t="str">
        <f>IF($A85="","",VLOOKUP($A85,生徒情報入力!$A$9:$AA$158,7))</f>
        <v/>
      </c>
      <c r="N85" s="224" t="str">
        <f>IF($A85="","",VLOOKUP($A85,生徒情報入力!$A$9:$AA$158,8))</f>
        <v/>
      </c>
      <c r="O85" s="224" t="s">
        <v>6</v>
      </c>
      <c r="P85" s="224" t="str">
        <f>IF($A85="","",VLOOKUP($A85,生徒情報入力!$A$9:$AA$158,9))</f>
        <v/>
      </c>
      <c r="Q85" s="224" t="s">
        <v>6</v>
      </c>
      <c r="R85" s="224" t="str">
        <f>IF($A85="","",VLOOKUP($A85,生徒情報入力!$A$9:$AA$158,10))</f>
        <v/>
      </c>
      <c r="S85" s="234" t="str">
        <f>IF($A85="","",VLOOKUP($A85,生徒情報入力!$A$9:$AA$158,11))</f>
        <v/>
      </c>
      <c r="T85" s="235"/>
      <c r="U85" s="894" t="str">
        <f>IF($A85="","",VLOOKUP($A85,生徒情報入力!$A$9:$AA$158,12))</f>
        <v/>
      </c>
      <c r="V85" s="895"/>
      <c r="W85" s="895"/>
      <c r="X85" s="223" t="str">
        <f>IF($A85="","",VLOOKUP($A85,生徒情報入力!$A$9:$AA$158,13))</f>
        <v/>
      </c>
      <c r="Y85" s="224" t="str">
        <f>IF($A85="","",VLOOKUP($A85,生徒情報入力!$A$9:$AA$158,14))</f>
        <v/>
      </c>
      <c r="Z85" s="225" t="s">
        <v>6</v>
      </c>
      <c r="AA85" s="224" t="str">
        <f>IF($A85="","",VLOOKUP($A85,生徒情報入力!$A$9:$AA$158,15))</f>
        <v/>
      </c>
      <c r="AB85" s="224" t="s">
        <v>6</v>
      </c>
      <c r="AC85" s="226" t="str">
        <f>IF($A85="","",VLOOKUP($A85,生徒情報入力!$A$9:$AA$158,16))</f>
        <v/>
      </c>
      <c r="AD85" s="896" t="str">
        <f>IF($A85="","",VLOOKUP($A85,生徒情報入力!$A$9:$AA$158,17))</f>
        <v/>
      </c>
      <c r="AE85" s="897"/>
      <c r="AF85" s="227"/>
      <c r="AG85" s="898" t="str">
        <f>IF($A85="","",VLOOKUP($A85,生徒情報入力!$A$9:$AA$158,19))</f>
        <v/>
      </c>
      <c r="AH85" s="898"/>
      <c r="AI85" s="898"/>
      <c r="AJ85" s="898"/>
      <c r="AK85" s="899"/>
      <c r="AL85" s="894" t="str">
        <f>IF($A85="","",VLOOKUP($A85,生徒情報入力!$A$9:$AA$158,20))</f>
        <v/>
      </c>
      <c r="AM85" s="895"/>
      <c r="AN85" s="895"/>
      <c r="AO85" s="895"/>
      <c r="AP85" s="895"/>
      <c r="AQ85" s="874" t="str">
        <f>IF($A85="","",VLOOKUP($A85,生徒情報入力!$A$9:$AA$158,21))</f>
        <v/>
      </c>
      <c r="AR85" s="875"/>
      <c r="AS85" s="876"/>
      <c r="AT85" s="877" t="str">
        <f>IF($A85="","",VLOOKUP($A85,生徒情報入力!$A$9:$AA$158,22))</f>
        <v/>
      </c>
      <c r="AU85" s="878"/>
      <c r="AV85" s="878"/>
      <c r="AW85" s="878"/>
      <c r="AX85" s="878"/>
      <c r="AY85" s="878"/>
      <c r="AZ85" s="878"/>
      <c r="BA85" s="878"/>
      <c r="BB85" s="878"/>
      <c r="BC85" s="878"/>
      <c r="BD85" s="878"/>
      <c r="BE85" s="879"/>
      <c r="BF85" s="880" t="str">
        <f>IF($A85="","",VLOOKUP($A85,生徒情報入力!$A$9:$AA$158,23))</f>
        <v/>
      </c>
      <c r="BG85" s="881"/>
      <c r="BH85" s="228" t="s">
        <v>1872</v>
      </c>
      <c r="BI85" s="882" t="str">
        <f>IF($A85="","",VLOOKUP($A85,生徒情報入力!$A$9:$AA$158,25))</f>
        <v/>
      </c>
      <c r="BJ85" s="882"/>
      <c r="BK85" s="229" t="s">
        <v>1873</v>
      </c>
      <c r="BL85" s="883" t="str">
        <f>IF($A85="","",VLOOKUP($A85,生徒情報入力!$A$9:$AA$158,27))</f>
        <v/>
      </c>
      <c r="BM85" s="884"/>
      <c r="BN85" s="230"/>
      <c r="BT85" s="200">
        <v>58</v>
      </c>
    </row>
    <row r="86" spans="1:72" s="194" customFormat="1" ht="27" customHeight="1">
      <c r="A86" s="890" t="str">
        <f t="shared" si="3"/>
        <v/>
      </c>
      <c r="B86" s="891"/>
      <c r="C86" s="215" t="str">
        <f>IF($A86="","",VLOOKUP($A86,生徒情報入力!$A$9:$AA$158,4))</f>
        <v/>
      </c>
      <c r="D86" s="892" t="str">
        <f>IF($A86="","",VLOOKUP($A86,生徒情報入力!$A$9:$AA$158,5))</f>
        <v/>
      </c>
      <c r="E86" s="892"/>
      <c r="F86" s="892"/>
      <c r="G86" s="892"/>
      <c r="H86" s="892"/>
      <c r="I86" s="892"/>
      <c r="J86" s="893"/>
      <c r="K86" s="234" t="str">
        <f>IF($A86="","",VLOOKUP($A86,生徒情報入力!$A$9:$AA$158,6))</f>
        <v/>
      </c>
      <c r="L86" s="235"/>
      <c r="M86" s="223" t="str">
        <f>IF($A86="","",VLOOKUP($A86,生徒情報入力!$A$9:$AA$158,7))</f>
        <v/>
      </c>
      <c r="N86" s="224" t="str">
        <f>IF($A86="","",VLOOKUP($A86,生徒情報入力!$A$9:$AA$158,8))</f>
        <v/>
      </c>
      <c r="O86" s="224" t="s">
        <v>6</v>
      </c>
      <c r="P86" s="224" t="str">
        <f>IF($A86="","",VLOOKUP($A86,生徒情報入力!$A$9:$AA$158,9))</f>
        <v/>
      </c>
      <c r="Q86" s="224" t="s">
        <v>6</v>
      </c>
      <c r="R86" s="224" t="str">
        <f>IF($A86="","",VLOOKUP($A86,生徒情報入力!$A$9:$AA$158,10))</f>
        <v/>
      </c>
      <c r="S86" s="234" t="str">
        <f>IF($A86="","",VLOOKUP($A86,生徒情報入力!$A$9:$AA$158,11))</f>
        <v/>
      </c>
      <c r="T86" s="235"/>
      <c r="U86" s="894" t="str">
        <f>IF($A86="","",VLOOKUP($A86,生徒情報入力!$A$9:$AA$158,12))</f>
        <v/>
      </c>
      <c r="V86" s="895"/>
      <c r="W86" s="895"/>
      <c r="X86" s="223" t="str">
        <f>IF($A86="","",VLOOKUP($A86,生徒情報入力!$A$9:$AA$158,13))</f>
        <v/>
      </c>
      <c r="Y86" s="224" t="str">
        <f>IF($A86="","",VLOOKUP($A86,生徒情報入力!$A$9:$AA$158,14))</f>
        <v/>
      </c>
      <c r="Z86" s="225" t="s">
        <v>6</v>
      </c>
      <c r="AA86" s="224" t="str">
        <f>IF($A86="","",VLOOKUP($A86,生徒情報入力!$A$9:$AA$158,15))</f>
        <v/>
      </c>
      <c r="AB86" s="224" t="s">
        <v>6</v>
      </c>
      <c r="AC86" s="226" t="str">
        <f>IF($A86="","",VLOOKUP($A86,生徒情報入力!$A$9:$AA$158,16))</f>
        <v/>
      </c>
      <c r="AD86" s="896" t="str">
        <f>IF($A86="","",VLOOKUP($A86,生徒情報入力!$A$9:$AA$158,17))</f>
        <v/>
      </c>
      <c r="AE86" s="897"/>
      <c r="AF86" s="227"/>
      <c r="AG86" s="898" t="str">
        <f>IF($A86="","",VLOOKUP($A86,生徒情報入力!$A$9:$AA$158,19))</f>
        <v/>
      </c>
      <c r="AH86" s="898"/>
      <c r="AI86" s="898"/>
      <c r="AJ86" s="898"/>
      <c r="AK86" s="899"/>
      <c r="AL86" s="894" t="str">
        <f>IF($A86="","",VLOOKUP($A86,生徒情報入力!$A$9:$AA$158,20))</f>
        <v/>
      </c>
      <c r="AM86" s="895"/>
      <c r="AN86" s="895"/>
      <c r="AO86" s="895"/>
      <c r="AP86" s="895"/>
      <c r="AQ86" s="874" t="str">
        <f>IF($A86="","",VLOOKUP($A86,生徒情報入力!$A$9:$AA$158,21))</f>
        <v/>
      </c>
      <c r="AR86" s="875"/>
      <c r="AS86" s="876"/>
      <c r="AT86" s="877" t="str">
        <f>IF($A86="","",VLOOKUP($A86,生徒情報入力!$A$9:$AA$158,22))</f>
        <v/>
      </c>
      <c r="AU86" s="878"/>
      <c r="AV86" s="878"/>
      <c r="AW86" s="878"/>
      <c r="AX86" s="878"/>
      <c r="AY86" s="878"/>
      <c r="AZ86" s="878"/>
      <c r="BA86" s="878"/>
      <c r="BB86" s="878"/>
      <c r="BC86" s="878"/>
      <c r="BD86" s="878"/>
      <c r="BE86" s="879"/>
      <c r="BF86" s="880" t="str">
        <f>IF($A86="","",VLOOKUP($A86,生徒情報入力!$A$9:$AA$158,23))</f>
        <v/>
      </c>
      <c r="BG86" s="881"/>
      <c r="BH86" s="228" t="s">
        <v>1872</v>
      </c>
      <c r="BI86" s="882" t="str">
        <f>IF($A86="","",VLOOKUP($A86,生徒情報入力!$A$9:$AA$158,25))</f>
        <v/>
      </c>
      <c r="BJ86" s="882"/>
      <c r="BK86" s="229" t="s">
        <v>1873</v>
      </c>
      <c r="BL86" s="883" t="str">
        <f>IF($A86="","",VLOOKUP($A86,生徒情報入力!$A$9:$AA$158,27))</f>
        <v/>
      </c>
      <c r="BM86" s="884"/>
      <c r="BN86" s="230"/>
      <c r="BT86" s="200">
        <v>59</v>
      </c>
    </row>
    <row r="87" spans="1:72" s="194" customFormat="1" ht="27" customHeight="1">
      <c r="A87" s="890" t="str">
        <f t="shared" si="3"/>
        <v/>
      </c>
      <c r="B87" s="891"/>
      <c r="C87" s="215" t="str">
        <f>IF($A87="","",VLOOKUP($A87,生徒情報入力!$A$9:$AA$158,4))</f>
        <v/>
      </c>
      <c r="D87" s="892" t="str">
        <f>IF($A87="","",VLOOKUP($A87,生徒情報入力!$A$9:$AA$158,5))</f>
        <v/>
      </c>
      <c r="E87" s="892"/>
      <c r="F87" s="892"/>
      <c r="G87" s="892"/>
      <c r="H87" s="892"/>
      <c r="I87" s="892"/>
      <c r="J87" s="893"/>
      <c r="K87" s="234" t="str">
        <f>IF($A87="","",VLOOKUP($A87,生徒情報入力!$A$9:$AA$158,6))</f>
        <v/>
      </c>
      <c r="L87" s="235"/>
      <c r="M87" s="223" t="str">
        <f>IF($A87="","",VLOOKUP($A87,生徒情報入力!$A$9:$AA$158,7))</f>
        <v/>
      </c>
      <c r="N87" s="224" t="str">
        <f>IF($A87="","",VLOOKUP($A87,生徒情報入力!$A$9:$AA$158,8))</f>
        <v/>
      </c>
      <c r="O87" s="224" t="s">
        <v>6</v>
      </c>
      <c r="P87" s="224" t="str">
        <f>IF($A87="","",VLOOKUP($A87,生徒情報入力!$A$9:$AA$158,9))</f>
        <v/>
      </c>
      <c r="Q87" s="224" t="s">
        <v>6</v>
      </c>
      <c r="R87" s="224" t="str">
        <f>IF($A87="","",VLOOKUP($A87,生徒情報入力!$A$9:$AA$158,10))</f>
        <v/>
      </c>
      <c r="S87" s="234" t="str">
        <f>IF($A87="","",VLOOKUP($A87,生徒情報入力!$A$9:$AA$158,11))</f>
        <v/>
      </c>
      <c r="T87" s="235"/>
      <c r="U87" s="894" t="str">
        <f>IF($A87="","",VLOOKUP($A87,生徒情報入力!$A$9:$AA$158,12))</f>
        <v/>
      </c>
      <c r="V87" s="895"/>
      <c r="W87" s="895"/>
      <c r="X87" s="223" t="str">
        <f>IF($A87="","",VLOOKUP($A87,生徒情報入力!$A$9:$AA$158,13))</f>
        <v/>
      </c>
      <c r="Y87" s="224" t="str">
        <f>IF($A87="","",VLOOKUP($A87,生徒情報入力!$A$9:$AA$158,14))</f>
        <v/>
      </c>
      <c r="Z87" s="225" t="s">
        <v>6</v>
      </c>
      <c r="AA87" s="224" t="str">
        <f>IF($A87="","",VLOOKUP($A87,生徒情報入力!$A$9:$AA$158,15))</f>
        <v/>
      </c>
      <c r="AB87" s="224" t="s">
        <v>6</v>
      </c>
      <c r="AC87" s="226" t="str">
        <f>IF($A87="","",VLOOKUP($A87,生徒情報入力!$A$9:$AA$158,16))</f>
        <v/>
      </c>
      <c r="AD87" s="896" t="str">
        <f>IF($A87="","",VLOOKUP($A87,生徒情報入力!$A$9:$AA$158,17))</f>
        <v/>
      </c>
      <c r="AE87" s="897"/>
      <c r="AF87" s="227"/>
      <c r="AG87" s="898" t="str">
        <f>IF($A87="","",VLOOKUP($A87,生徒情報入力!$A$9:$AA$158,19))</f>
        <v/>
      </c>
      <c r="AH87" s="898"/>
      <c r="AI87" s="898"/>
      <c r="AJ87" s="898"/>
      <c r="AK87" s="899"/>
      <c r="AL87" s="894" t="str">
        <f>IF($A87="","",VLOOKUP($A87,生徒情報入力!$A$9:$AA$158,20))</f>
        <v/>
      </c>
      <c r="AM87" s="895"/>
      <c r="AN87" s="895"/>
      <c r="AO87" s="895"/>
      <c r="AP87" s="895"/>
      <c r="AQ87" s="874" t="str">
        <f>IF($A87="","",VLOOKUP($A87,生徒情報入力!$A$9:$AA$158,21))</f>
        <v/>
      </c>
      <c r="AR87" s="875"/>
      <c r="AS87" s="876"/>
      <c r="AT87" s="877" t="str">
        <f>IF($A87="","",VLOOKUP($A87,生徒情報入力!$A$9:$AA$158,22))</f>
        <v/>
      </c>
      <c r="AU87" s="878"/>
      <c r="AV87" s="878"/>
      <c r="AW87" s="878"/>
      <c r="AX87" s="878"/>
      <c r="AY87" s="878"/>
      <c r="AZ87" s="878"/>
      <c r="BA87" s="878"/>
      <c r="BB87" s="878"/>
      <c r="BC87" s="878"/>
      <c r="BD87" s="878"/>
      <c r="BE87" s="879"/>
      <c r="BF87" s="880" t="str">
        <f>IF($A87="","",VLOOKUP($A87,生徒情報入力!$A$9:$AA$158,23))</f>
        <v/>
      </c>
      <c r="BG87" s="881"/>
      <c r="BH87" s="228" t="s">
        <v>1872</v>
      </c>
      <c r="BI87" s="882" t="str">
        <f>IF($A87="","",VLOOKUP($A87,生徒情報入力!$A$9:$AA$158,25))</f>
        <v/>
      </c>
      <c r="BJ87" s="882"/>
      <c r="BK87" s="229" t="s">
        <v>1873</v>
      </c>
      <c r="BL87" s="883" t="str">
        <f>IF($A87="","",VLOOKUP($A87,生徒情報入力!$A$9:$AA$158,27))</f>
        <v/>
      </c>
      <c r="BM87" s="884"/>
      <c r="BN87" s="230"/>
      <c r="BT87" s="200">
        <v>60</v>
      </c>
    </row>
    <row r="88" spans="1:72" s="194" customFormat="1" ht="15.75" customHeight="1">
      <c r="A88" s="199"/>
      <c r="B88" s="199"/>
      <c r="C88" s="199"/>
      <c r="D88" s="199"/>
      <c r="E88" s="232"/>
      <c r="F88" s="232" t="s">
        <v>2745</v>
      </c>
      <c r="G88" s="232"/>
      <c r="H88" s="232"/>
      <c r="I88" s="232"/>
      <c r="J88" s="232"/>
      <c r="K88" s="232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232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T88" s="200"/>
    </row>
    <row r="89" spans="1:72" s="194" customFormat="1" ht="15.75" customHeight="1">
      <c r="A89" s="199"/>
      <c r="B89" s="199"/>
      <c r="C89" s="199"/>
      <c r="D89" s="199"/>
      <c r="E89" s="232"/>
      <c r="F89" s="232" t="s">
        <v>2746</v>
      </c>
      <c r="G89" s="232"/>
      <c r="H89" s="232"/>
      <c r="I89" s="232"/>
      <c r="J89" s="232"/>
      <c r="K89" s="232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T89" s="200"/>
    </row>
  </sheetData>
  <sheetProtection password="F282" sheet="1" objects="1" scenarios="1"/>
  <mergeCells count="794">
    <mergeCell ref="U1:AE1"/>
    <mergeCell ref="AF1:AG1"/>
    <mergeCell ref="AK1:AL1"/>
    <mergeCell ref="A5:B6"/>
    <mergeCell ref="C5:J6"/>
    <mergeCell ref="K5:L6"/>
    <mergeCell ref="M5:R6"/>
    <mergeCell ref="S5:T6"/>
    <mergeCell ref="U5:W5"/>
    <mergeCell ref="X5:AC5"/>
    <mergeCell ref="AD5:AK5"/>
    <mergeCell ref="A4:C4"/>
    <mergeCell ref="E4:AC4"/>
    <mergeCell ref="AG4:AJ4"/>
    <mergeCell ref="AK4:AN4"/>
    <mergeCell ref="AL5:AP6"/>
    <mergeCell ref="D2:E2"/>
    <mergeCell ref="G2:H2"/>
    <mergeCell ref="J2:K2"/>
    <mergeCell ref="AE3:AJ3"/>
    <mergeCell ref="AK3:AV3"/>
    <mergeCell ref="AQ5:AS6"/>
    <mergeCell ref="AT5:BE6"/>
    <mergeCell ref="BF5:BN6"/>
    <mergeCell ref="U6:W6"/>
    <mergeCell ref="X6:AC6"/>
    <mergeCell ref="AD6:AK6"/>
    <mergeCell ref="AX4:BB4"/>
    <mergeCell ref="BC4:BN4"/>
    <mergeCell ref="AP4:AR4"/>
    <mergeCell ref="AT4:AV4"/>
    <mergeCell ref="AW3:BB3"/>
    <mergeCell ref="BC3:BF3"/>
    <mergeCell ref="BG3:BI3"/>
    <mergeCell ref="BK3:BN3"/>
    <mergeCell ref="A8:B8"/>
    <mergeCell ref="D8:J8"/>
    <mergeCell ref="S8:T8"/>
    <mergeCell ref="AD8:AE8"/>
    <mergeCell ref="AG8:AK8"/>
    <mergeCell ref="A7:B7"/>
    <mergeCell ref="D7:J7"/>
    <mergeCell ref="S7:T7"/>
    <mergeCell ref="AD7:AE7"/>
    <mergeCell ref="AG7:AK7"/>
    <mergeCell ref="AL8:AP8"/>
    <mergeCell ref="AQ8:AS8"/>
    <mergeCell ref="AT8:BE8"/>
    <mergeCell ref="BF8:BG8"/>
    <mergeCell ref="BI8:BJ8"/>
    <mergeCell ref="BL8:BM8"/>
    <mergeCell ref="AQ7:AS7"/>
    <mergeCell ref="AT7:BE7"/>
    <mergeCell ref="BF7:BG7"/>
    <mergeCell ref="BI7:BJ7"/>
    <mergeCell ref="BL7:BM7"/>
    <mergeCell ref="AL7:AP7"/>
    <mergeCell ref="A10:B10"/>
    <mergeCell ref="D10:J10"/>
    <mergeCell ref="S10:T10"/>
    <mergeCell ref="AD10:AE10"/>
    <mergeCell ref="AG10:AK10"/>
    <mergeCell ref="A9:B9"/>
    <mergeCell ref="D9:J9"/>
    <mergeCell ref="S9:T9"/>
    <mergeCell ref="AD9:AE9"/>
    <mergeCell ref="AG9:AK9"/>
    <mergeCell ref="AL10:AP10"/>
    <mergeCell ref="AQ10:AS10"/>
    <mergeCell ref="AT10:BE10"/>
    <mergeCell ref="BF10:BG10"/>
    <mergeCell ref="BI10:BJ10"/>
    <mergeCell ref="BL10:BM10"/>
    <mergeCell ref="AQ9:AS9"/>
    <mergeCell ref="AT9:BE9"/>
    <mergeCell ref="BF9:BG9"/>
    <mergeCell ref="BI9:BJ9"/>
    <mergeCell ref="BL9:BM9"/>
    <mergeCell ref="AL9:AP9"/>
    <mergeCell ref="A12:B12"/>
    <mergeCell ref="D12:J12"/>
    <mergeCell ref="S12:T12"/>
    <mergeCell ref="AD12:AE12"/>
    <mergeCell ref="AG12:AK12"/>
    <mergeCell ref="A11:B11"/>
    <mergeCell ref="D11:J11"/>
    <mergeCell ref="S11:T11"/>
    <mergeCell ref="AD11:AE11"/>
    <mergeCell ref="AG11:AK11"/>
    <mergeCell ref="AL12:AP12"/>
    <mergeCell ref="AQ12:AS12"/>
    <mergeCell ref="AT12:BE12"/>
    <mergeCell ref="BF12:BG12"/>
    <mergeCell ref="BI12:BJ12"/>
    <mergeCell ref="BL12:BM12"/>
    <mergeCell ref="AQ11:AS11"/>
    <mergeCell ref="AT11:BE11"/>
    <mergeCell ref="BF11:BG11"/>
    <mergeCell ref="BI11:BJ11"/>
    <mergeCell ref="BL11:BM11"/>
    <mergeCell ref="AL11:AP11"/>
    <mergeCell ref="A14:B14"/>
    <mergeCell ref="D14:J14"/>
    <mergeCell ref="S14:T14"/>
    <mergeCell ref="AD14:AE14"/>
    <mergeCell ref="AG14:AK14"/>
    <mergeCell ref="A13:B13"/>
    <mergeCell ref="D13:J13"/>
    <mergeCell ref="S13:T13"/>
    <mergeCell ref="AD13:AE13"/>
    <mergeCell ref="AG13:AK13"/>
    <mergeCell ref="AL14:AP14"/>
    <mergeCell ref="AQ14:AS14"/>
    <mergeCell ref="AT14:BE14"/>
    <mergeCell ref="BF14:BG14"/>
    <mergeCell ref="BI14:BJ14"/>
    <mergeCell ref="BL14:BM14"/>
    <mergeCell ref="AQ13:AS13"/>
    <mergeCell ref="AT13:BE13"/>
    <mergeCell ref="BF13:BG13"/>
    <mergeCell ref="BI13:BJ13"/>
    <mergeCell ref="BL13:BM13"/>
    <mergeCell ref="AL13:AP13"/>
    <mergeCell ref="A16:B16"/>
    <mergeCell ref="D16:J16"/>
    <mergeCell ref="S16:T16"/>
    <mergeCell ref="AD16:AE16"/>
    <mergeCell ref="AG16:AK16"/>
    <mergeCell ref="A15:B15"/>
    <mergeCell ref="D15:J15"/>
    <mergeCell ref="S15:T15"/>
    <mergeCell ref="AD15:AE15"/>
    <mergeCell ref="AG15:AK15"/>
    <mergeCell ref="AL16:AP16"/>
    <mergeCell ref="AQ16:AS16"/>
    <mergeCell ref="AT16:BE16"/>
    <mergeCell ref="BF16:BG16"/>
    <mergeCell ref="BI16:BJ16"/>
    <mergeCell ref="BL16:BM16"/>
    <mergeCell ref="AQ15:AS15"/>
    <mergeCell ref="AT15:BE15"/>
    <mergeCell ref="BF15:BG15"/>
    <mergeCell ref="BI15:BJ15"/>
    <mergeCell ref="BL15:BM15"/>
    <mergeCell ref="AL15:AP15"/>
    <mergeCell ref="A18:B18"/>
    <mergeCell ref="D18:J18"/>
    <mergeCell ref="S18:T18"/>
    <mergeCell ref="AD18:AE18"/>
    <mergeCell ref="AG18:AK18"/>
    <mergeCell ref="A17:B17"/>
    <mergeCell ref="D17:J17"/>
    <mergeCell ref="S17:T17"/>
    <mergeCell ref="AD17:AE17"/>
    <mergeCell ref="AG17:AK17"/>
    <mergeCell ref="AL18:AP18"/>
    <mergeCell ref="AQ18:AS18"/>
    <mergeCell ref="AT18:BE18"/>
    <mergeCell ref="BF18:BG18"/>
    <mergeCell ref="BI18:BJ18"/>
    <mergeCell ref="BL18:BM18"/>
    <mergeCell ref="AQ17:AS17"/>
    <mergeCell ref="AT17:BE17"/>
    <mergeCell ref="BF17:BG17"/>
    <mergeCell ref="BI17:BJ17"/>
    <mergeCell ref="BL17:BM17"/>
    <mergeCell ref="AL17:AP17"/>
    <mergeCell ref="A20:B20"/>
    <mergeCell ref="D20:J20"/>
    <mergeCell ref="S20:T20"/>
    <mergeCell ref="AD20:AE20"/>
    <mergeCell ref="AG20:AK20"/>
    <mergeCell ref="A19:B19"/>
    <mergeCell ref="D19:J19"/>
    <mergeCell ref="S19:T19"/>
    <mergeCell ref="AD19:AE19"/>
    <mergeCell ref="AG19:AK19"/>
    <mergeCell ref="AL20:AP20"/>
    <mergeCell ref="AQ20:AS20"/>
    <mergeCell ref="AT20:BE20"/>
    <mergeCell ref="BF20:BG20"/>
    <mergeCell ref="BI20:BJ20"/>
    <mergeCell ref="BL20:BM20"/>
    <mergeCell ref="AQ19:AS19"/>
    <mergeCell ref="AT19:BE19"/>
    <mergeCell ref="BF19:BG19"/>
    <mergeCell ref="BI19:BJ19"/>
    <mergeCell ref="BL19:BM19"/>
    <mergeCell ref="AL19:AP19"/>
    <mergeCell ref="D24:E24"/>
    <mergeCell ref="G24:H24"/>
    <mergeCell ref="J24:K24"/>
    <mergeCell ref="U24:Y24"/>
    <mergeCell ref="A21:B21"/>
    <mergeCell ref="D21:J21"/>
    <mergeCell ref="S21:T21"/>
    <mergeCell ref="AD21:AE21"/>
    <mergeCell ref="AG21:AK21"/>
    <mergeCell ref="AE25:AJ25"/>
    <mergeCell ref="AK25:AV25"/>
    <mergeCell ref="AW25:BB25"/>
    <mergeCell ref="BC25:BF25"/>
    <mergeCell ref="BG25:BI25"/>
    <mergeCell ref="BK25:BN25"/>
    <mergeCell ref="AQ21:AS21"/>
    <mergeCell ref="AT21:BE21"/>
    <mergeCell ref="BF21:BG21"/>
    <mergeCell ref="BI21:BJ21"/>
    <mergeCell ref="BL21:BM21"/>
    <mergeCell ref="AL21:AP21"/>
    <mergeCell ref="A27:B28"/>
    <mergeCell ref="C27:J28"/>
    <mergeCell ref="K27:L28"/>
    <mergeCell ref="M27:R28"/>
    <mergeCell ref="S27:T28"/>
    <mergeCell ref="U27:W27"/>
    <mergeCell ref="X27:AC27"/>
    <mergeCell ref="AD27:AK27"/>
    <mergeCell ref="A26:C26"/>
    <mergeCell ref="E26:AC26"/>
    <mergeCell ref="AG26:AJ26"/>
    <mergeCell ref="AK26:AN26"/>
    <mergeCell ref="AL27:AP28"/>
    <mergeCell ref="AQ27:AS28"/>
    <mergeCell ref="AT27:BE28"/>
    <mergeCell ref="BF27:BN28"/>
    <mergeCell ref="U28:W28"/>
    <mergeCell ref="X28:AC28"/>
    <mergeCell ref="AD28:AK28"/>
    <mergeCell ref="AX26:BB26"/>
    <mergeCell ref="BC26:BN26"/>
    <mergeCell ref="AP26:AR26"/>
    <mergeCell ref="AT26:AV26"/>
    <mergeCell ref="A30:B30"/>
    <mergeCell ref="D30:J30"/>
    <mergeCell ref="U30:W30"/>
    <mergeCell ref="AD30:AE30"/>
    <mergeCell ref="AG30:AK30"/>
    <mergeCell ref="A29:B29"/>
    <mergeCell ref="D29:J29"/>
    <mergeCell ref="U29:W29"/>
    <mergeCell ref="AD29:AE29"/>
    <mergeCell ref="AG29:AK29"/>
    <mergeCell ref="AL30:AP30"/>
    <mergeCell ref="AQ30:AS30"/>
    <mergeCell ref="AT30:BE30"/>
    <mergeCell ref="BF30:BG30"/>
    <mergeCell ref="BI30:BJ30"/>
    <mergeCell ref="BL30:BM30"/>
    <mergeCell ref="AQ29:AS29"/>
    <mergeCell ref="AT29:BE29"/>
    <mergeCell ref="BF29:BG29"/>
    <mergeCell ref="BI29:BJ29"/>
    <mergeCell ref="BL29:BM29"/>
    <mergeCell ref="AL29:AP29"/>
    <mergeCell ref="A32:B32"/>
    <mergeCell ref="D32:J32"/>
    <mergeCell ref="U32:W32"/>
    <mergeCell ref="AD32:AE32"/>
    <mergeCell ref="AG32:AK32"/>
    <mergeCell ref="A31:B31"/>
    <mergeCell ref="D31:J31"/>
    <mergeCell ref="U31:W31"/>
    <mergeCell ref="AD31:AE31"/>
    <mergeCell ref="AG31:AK31"/>
    <mergeCell ref="AL32:AP32"/>
    <mergeCell ref="AQ32:AS32"/>
    <mergeCell ref="AT32:BE32"/>
    <mergeCell ref="BF32:BG32"/>
    <mergeCell ref="BI32:BJ32"/>
    <mergeCell ref="BL32:BM32"/>
    <mergeCell ref="AQ31:AS31"/>
    <mergeCell ref="AT31:BE31"/>
    <mergeCell ref="BF31:BG31"/>
    <mergeCell ref="BI31:BJ31"/>
    <mergeCell ref="BL31:BM31"/>
    <mergeCell ref="AL31:AP31"/>
    <mergeCell ref="A34:B34"/>
    <mergeCell ref="D34:J34"/>
    <mergeCell ref="U34:W34"/>
    <mergeCell ref="AD34:AE34"/>
    <mergeCell ref="AG34:AK34"/>
    <mergeCell ref="A33:B33"/>
    <mergeCell ref="D33:J33"/>
    <mergeCell ref="U33:W33"/>
    <mergeCell ref="AD33:AE33"/>
    <mergeCell ref="AG33:AK33"/>
    <mergeCell ref="AL34:AP34"/>
    <mergeCell ref="AQ34:AS34"/>
    <mergeCell ref="AT34:BE34"/>
    <mergeCell ref="BF34:BG34"/>
    <mergeCell ref="BI34:BJ34"/>
    <mergeCell ref="BL34:BM34"/>
    <mergeCell ref="AQ33:AS33"/>
    <mergeCell ref="AT33:BE33"/>
    <mergeCell ref="BF33:BG33"/>
    <mergeCell ref="BI33:BJ33"/>
    <mergeCell ref="BL33:BM33"/>
    <mergeCell ref="AL33:AP33"/>
    <mergeCell ref="A36:B36"/>
    <mergeCell ref="D36:J36"/>
    <mergeCell ref="U36:W36"/>
    <mergeCell ref="AD36:AE36"/>
    <mergeCell ref="AG36:AK36"/>
    <mergeCell ref="A35:B35"/>
    <mergeCell ref="D35:J35"/>
    <mergeCell ref="U35:W35"/>
    <mergeCell ref="AD35:AE35"/>
    <mergeCell ref="AG35:AK35"/>
    <mergeCell ref="AL36:AP36"/>
    <mergeCell ref="AQ36:AS36"/>
    <mergeCell ref="AT36:BE36"/>
    <mergeCell ref="BF36:BG36"/>
    <mergeCell ref="BI36:BJ36"/>
    <mergeCell ref="BL36:BM36"/>
    <mergeCell ref="AQ35:AS35"/>
    <mergeCell ref="AT35:BE35"/>
    <mergeCell ref="BF35:BG35"/>
    <mergeCell ref="BI35:BJ35"/>
    <mergeCell ref="BL35:BM35"/>
    <mergeCell ref="AL35:AP35"/>
    <mergeCell ref="A38:B38"/>
    <mergeCell ref="D38:J38"/>
    <mergeCell ref="U38:W38"/>
    <mergeCell ref="AD38:AE38"/>
    <mergeCell ref="AG38:AK38"/>
    <mergeCell ref="A37:B37"/>
    <mergeCell ref="D37:J37"/>
    <mergeCell ref="U37:W37"/>
    <mergeCell ref="AD37:AE37"/>
    <mergeCell ref="AG37:AK37"/>
    <mergeCell ref="AL38:AP38"/>
    <mergeCell ref="AQ38:AS38"/>
    <mergeCell ref="AT38:BE38"/>
    <mergeCell ref="BF38:BG38"/>
    <mergeCell ref="BI38:BJ38"/>
    <mergeCell ref="BL38:BM38"/>
    <mergeCell ref="AQ37:AS37"/>
    <mergeCell ref="AT37:BE37"/>
    <mergeCell ref="BF37:BG37"/>
    <mergeCell ref="BI37:BJ37"/>
    <mergeCell ref="BL37:BM37"/>
    <mergeCell ref="AL37:AP37"/>
    <mergeCell ref="A40:B40"/>
    <mergeCell ref="D40:J40"/>
    <mergeCell ref="U40:W40"/>
    <mergeCell ref="AD40:AE40"/>
    <mergeCell ref="AG40:AK40"/>
    <mergeCell ref="A39:B39"/>
    <mergeCell ref="D39:J39"/>
    <mergeCell ref="U39:W39"/>
    <mergeCell ref="AD39:AE39"/>
    <mergeCell ref="AG39:AK39"/>
    <mergeCell ref="AL40:AP40"/>
    <mergeCell ref="AQ40:AS40"/>
    <mergeCell ref="AT40:BE40"/>
    <mergeCell ref="BF40:BG40"/>
    <mergeCell ref="BI40:BJ40"/>
    <mergeCell ref="BL40:BM40"/>
    <mergeCell ref="AQ39:AS39"/>
    <mergeCell ref="AT39:BE39"/>
    <mergeCell ref="BF39:BG39"/>
    <mergeCell ref="BI39:BJ39"/>
    <mergeCell ref="BL39:BM39"/>
    <mergeCell ref="AL39:AP39"/>
    <mergeCell ref="A42:B42"/>
    <mergeCell ref="D42:J42"/>
    <mergeCell ref="U42:W42"/>
    <mergeCell ref="AD42:AE42"/>
    <mergeCell ref="AG42:AK42"/>
    <mergeCell ref="A41:B41"/>
    <mergeCell ref="D41:J41"/>
    <mergeCell ref="U41:W41"/>
    <mergeCell ref="AD41:AE41"/>
    <mergeCell ref="AG41:AK41"/>
    <mergeCell ref="AL42:AP42"/>
    <mergeCell ref="AQ42:AS42"/>
    <mergeCell ref="AT42:BE42"/>
    <mergeCell ref="BF42:BG42"/>
    <mergeCell ref="BI42:BJ42"/>
    <mergeCell ref="BL42:BM42"/>
    <mergeCell ref="AQ41:AS41"/>
    <mergeCell ref="AT41:BE41"/>
    <mergeCell ref="BF41:BG41"/>
    <mergeCell ref="BI41:BJ41"/>
    <mergeCell ref="BL41:BM41"/>
    <mergeCell ref="AL41:AP41"/>
    <mergeCell ref="D46:E46"/>
    <mergeCell ref="G46:H46"/>
    <mergeCell ref="J46:K46"/>
    <mergeCell ref="U46:Y46"/>
    <mergeCell ref="A43:B43"/>
    <mergeCell ref="D43:J43"/>
    <mergeCell ref="U43:W43"/>
    <mergeCell ref="AD43:AE43"/>
    <mergeCell ref="AG43:AK43"/>
    <mergeCell ref="AE47:AJ47"/>
    <mergeCell ref="AK47:AV47"/>
    <mergeCell ref="AW47:BB47"/>
    <mergeCell ref="BC47:BF47"/>
    <mergeCell ref="BG47:BI47"/>
    <mergeCell ref="BK47:BN47"/>
    <mergeCell ref="AQ43:AS43"/>
    <mergeCell ref="AT43:BE43"/>
    <mergeCell ref="BF43:BG43"/>
    <mergeCell ref="BI43:BJ43"/>
    <mergeCell ref="BL43:BM43"/>
    <mergeCell ref="AL43:AP43"/>
    <mergeCell ref="A49:B50"/>
    <mergeCell ref="C49:J50"/>
    <mergeCell ref="K49:L50"/>
    <mergeCell ref="M49:R50"/>
    <mergeCell ref="S49:T50"/>
    <mergeCell ref="U49:W49"/>
    <mergeCell ref="X49:AC49"/>
    <mergeCell ref="AD49:AK49"/>
    <mergeCell ref="A48:C48"/>
    <mergeCell ref="E48:AC48"/>
    <mergeCell ref="AG48:AJ48"/>
    <mergeCell ref="AK48:AN48"/>
    <mergeCell ref="AL49:AP50"/>
    <mergeCell ref="AQ49:AS50"/>
    <mergeCell ref="AT49:BE50"/>
    <mergeCell ref="BF49:BN50"/>
    <mergeCell ref="U50:W50"/>
    <mergeCell ref="X50:AC50"/>
    <mergeCell ref="AD50:AK50"/>
    <mergeCell ref="AX48:BB48"/>
    <mergeCell ref="BC48:BN48"/>
    <mergeCell ref="AP48:AR48"/>
    <mergeCell ref="AT48:AV48"/>
    <mergeCell ref="A52:B52"/>
    <mergeCell ref="D52:J52"/>
    <mergeCell ref="S52:T52"/>
    <mergeCell ref="AD52:AE52"/>
    <mergeCell ref="AG52:AK52"/>
    <mergeCell ref="A51:B51"/>
    <mergeCell ref="D51:J51"/>
    <mergeCell ref="S51:T51"/>
    <mergeCell ref="AD51:AE51"/>
    <mergeCell ref="AG51:AK51"/>
    <mergeCell ref="AL52:AP52"/>
    <mergeCell ref="AQ52:AS52"/>
    <mergeCell ref="AT52:BE52"/>
    <mergeCell ref="BF52:BG52"/>
    <mergeCell ref="BI52:BJ52"/>
    <mergeCell ref="BL52:BM52"/>
    <mergeCell ref="AQ51:AS51"/>
    <mergeCell ref="AT51:BE51"/>
    <mergeCell ref="BF51:BG51"/>
    <mergeCell ref="BI51:BJ51"/>
    <mergeCell ref="BL51:BM51"/>
    <mergeCell ref="AL51:AP51"/>
    <mergeCell ref="A54:B54"/>
    <mergeCell ref="D54:J54"/>
    <mergeCell ref="S54:T54"/>
    <mergeCell ref="AD54:AE54"/>
    <mergeCell ref="AG54:AK54"/>
    <mergeCell ref="A53:B53"/>
    <mergeCell ref="D53:J53"/>
    <mergeCell ref="S53:T53"/>
    <mergeCell ref="AD53:AE53"/>
    <mergeCell ref="AG53:AK53"/>
    <mergeCell ref="AL54:AP54"/>
    <mergeCell ref="AQ54:AS54"/>
    <mergeCell ref="AT54:BE54"/>
    <mergeCell ref="BF54:BG54"/>
    <mergeCell ref="BI54:BJ54"/>
    <mergeCell ref="BL54:BM54"/>
    <mergeCell ref="AQ53:AS53"/>
    <mergeCell ref="AT53:BE53"/>
    <mergeCell ref="BF53:BG53"/>
    <mergeCell ref="BI53:BJ53"/>
    <mergeCell ref="BL53:BM53"/>
    <mergeCell ref="AL53:AP53"/>
    <mergeCell ref="A56:B56"/>
    <mergeCell ref="D56:J56"/>
    <mergeCell ref="S56:T56"/>
    <mergeCell ref="AD56:AE56"/>
    <mergeCell ref="AG56:AK56"/>
    <mergeCell ref="A55:B55"/>
    <mergeCell ref="D55:J55"/>
    <mergeCell ref="S55:T55"/>
    <mergeCell ref="AD55:AE55"/>
    <mergeCell ref="AG55:AK55"/>
    <mergeCell ref="AL56:AP56"/>
    <mergeCell ref="AQ56:AS56"/>
    <mergeCell ref="AT56:BE56"/>
    <mergeCell ref="BF56:BG56"/>
    <mergeCell ref="BI56:BJ56"/>
    <mergeCell ref="BL56:BM56"/>
    <mergeCell ref="AQ55:AS55"/>
    <mergeCell ref="AT55:BE55"/>
    <mergeCell ref="BF55:BG55"/>
    <mergeCell ref="BI55:BJ55"/>
    <mergeCell ref="BL55:BM55"/>
    <mergeCell ref="AL55:AP55"/>
    <mergeCell ref="A58:B58"/>
    <mergeCell ref="D58:J58"/>
    <mergeCell ref="S58:T58"/>
    <mergeCell ref="AD58:AE58"/>
    <mergeCell ref="AG58:AK58"/>
    <mergeCell ref="A57:B57"/>
    <mergeCell ref="D57:J57"/>
    <mergeCell ref="S57:T57"/>
    <mergeCell ref="AD57:AE57"/>
    <mergeCell ref="AG57:AK57"/>
    <mergeCell ref="AL58:AP58"/>
    <mergeCell ref="AQ58:AS58"/>
    <mergeCell ref="AT58:BE58"/>
    <mergeCell ref="BF58:BG58"/>
    <mergeCell ref="BI58:BJ58"/>
    <mergeCell ref="BL58:BM58"/>
    <mergeCell ref="AQ57:AS57"/>
    <mergeCell ref="AT57:BE57"/>
    <mergeCell ref="BF57:BG57"/>
    <mergeCell ref="BI57:BJ57"/>
    <mergeCell ref="BL57:BM57"/>
    <mergeCell ref="AL57:AP57"/>
    <mergeCell ref="A60:B60"/>
    <mergeCell ref="D60:J60"/>
    <mergeCell ref="S60:T60"/>
    <mergeCell ref="AD60:AE60"/>
    <mergeCell ref="AG60:AK60"/>
    <mergeCell ref="A59:B59"/>
    <mergeCell ref="D59:J59"/>
    <mergeCell ref="S59:T59"/>
    <mergeCell ref="AD59:AE59"/>
    <mergeCell ref="AG59:AK59"/>
    <mergeCell ref="AL60:AP60"/>
    <mergeCell ref="AQ60:AS60"/>
    <mergeCell ref="AT60:BE60"/>
    <mergeCell ref="BF60:BG60"/>
    <mergeCell ref="BI60:BJ60"/>
    <mergeCell ref="BL60:BM60"/>
    <mergeCell ref="AQ59:AS59"/>
    <mergeCell ref="AT59:BE59"/>
    <mergeCell ref="BF59:BG59"/>
    <mergeCell ref="BI59:BJ59"/>
    <mergeCell ref="BL59:BM59"/>
    <mergeCell ref="AL59:AP59"/>
    <mergeCell ref="A62:B62"/>
    <mergeCell ref="D62:J62"/>
    <mergeCell ref="S62:T62"/>
    <mergeCell ref="AD62:AE62"/>
    <mergeCell ref="AG62:AK62"/>
    <mergeCell ref="A61:B61"/>
    <mergeCell ref="D61:J61"/>
    <mergeCell ref="S61:T61"/>
    <mergeCell ref="AD61:AE61"/>
    <mergeCell ref="AG61:AK61"/>
    <mergeCell ref="AL62:AP62"/>
    <mergeCell ref="AQ62:AS62"/>
    <mergeCell ref="AT62:BE62"/>
    <mergeCell ref="BF62:BG62"/>
    <mergeCell ref="BI62:BJ62"/>
    <mergeCell ref="BL62:BM62"/>
    <mergeCell ref="AQ61:AS61"/>
    <mergeCell ref="AT61:BE61"/>
    <mergeCell ref="BF61:BG61"/>
    <mergeCell ref="BI61:BJ61"/>
    <mergeCell ref="BL61:BM61"/>
    <mergeCell ref="AL61:AP61"/>
    <mergeCell ref="A64:B64"/>
    <mergeCell ref="D64:J64"/>
    <mergeCell ref="S64:T64"/>
    <mergeCell ref="AD64:AE64"/>
    <mergeCell ref="AG64:AK64"/>
    <mergeCell ref="A63:B63"/>
    <mergeCell ref="D63:J63"/>
    <mergeCell ref="S63:T63"/>
    <mergeCell ref="AD63:AE63"/>
    <mergeCell ref="AG63:AK63"/>
    <mergeCell ref="AL64:AP64"/>
    <mergeCell ref="AQ64:AS64"/>
    <mergeCell ref="AT64:BE64"/>
    <mergeCell ref="BF64:BG64"/>
    <mergeCell ref="BI64:BJ64"/>
    <mergeCell ref="BL64:BM64"/>
    <mergeCell ref="AQ63:AS63"/>
    <mergeCell ref="AT63:BE63"/>
    <mergeCell ref="BF63:BG63"/>
    <mergeCell ref="BI63:BJ63"/>
    <mergeCell ref="BL63:BM63"/>
    <mergeCell ref="AL63:AP63"/>
    <mergeCell ref="D68:E68"/>
    <mergeCell ref="G68:H68"/>
    <mergeCell ref="J68:K68"/>
    <mergeCell ref="U68:Y68"/>
    <mergeCell ref="A65:B65"/>
    <mergeCell ref="D65:J65"/>
    <mergeCell ref="S65:T65"/>
    <mergeCell ref="AD65:AE65"/>
    <mergeCell ref="AG65:AK65"/>
    <mergeCell ref="AE69:AJ69"/>
    <mergeCell ref="AK69:AV69"/>
    <mergeCell ref="AW69:BB69"/>
    <mergeCell ref="BC69:BF69"/>
    <mergeCell ref="BG69:BI69"/>
    <mergeCell ref="BK69:BN69"/>
    <mergeCell ref="AQ65:AS65"/>
    <mergeCell ref="AT65:BE65"/>
    <mergeCell ref="BF65:BG65"/>
    <mergeCell ref="BI65:BJ65"/>
    <mergeCell ref="BL65:BM65"/>
    <mergeCell ref="AL65:AP65"/>
    <mergeCell ref="A71:B72"/>
    <mergeCell ref="C71:J72"/>
    <mergeCell ref="K71:L72"/>
    <mergeCell ref="M71:R72"/>
    <mergeCell ref="S71:T72"/>
    <mergeCell ref="U71:W71"/>
    <mergeCell ref="X71:AC71"/>
    <mergeCell ref="AD71:AK71"/>
    <mergeCell ref="A70:C70"/>
    <mergeCell ref="E70:AC70"/>
    <mergeCell ref="AG70:AJ70"/>
    <mergeCell ref="AK70:AN70"/>
    <mergeCell ref="AL71:AP72"/>
    <mergeCell ref="AQ71:AS72"/>
    <mergeCell ref="AT71:BE72"/>
    <mergeCell ref="BF71:BN72"/>
    <mergeCell ref="U72:W72"/>
    <mergeCell ref="X72:AC72"/>
    <mergeCell ref="AD72:AK72"/>
    <mergeCell ref="AX70:BB70"/>
    <mergeCell ref="BC70:BN70"/>
    <mergeCell ref="AP70:AR70"/>
    <mergeCell ref="AT70:AV70"/>
    <mergeCell ref="A74:B74"/>
    <mergeCell ref="D74:J74"/>
    <mergeCell ref="U74:W74"/>
    <mergeCell ref="AD74:AE74"/>
    <mergeCell ref="AG74:AK74"/>
    <mergeCell ref="A73:B73"/>
    <mergeCell ref="D73:J73"/>
    <mergeCell ref="U73:W73"/>
    <mergeCell ref="AD73:AE73"/>
    <mergeCell ref="AG73:AK73"/>
    <mergeCell ref="AL74:AP74"/>
    <mergeCell ref="AQ74:AS74"/>
    <mergeCell ref="AT74:BE74"/>
    <mergeCell ref="BF74:BG74"/>
    <mergeCell ref="BI74:BJ74"/>
    <mergeCell ref="BL74:BM74"/>
    <mergeCell ref="AQ73:AS73"/>
    <mergeCell ref="AT73:BE73"/>
    <mergeCell ref="BF73:BG73"/>
    <mergeCell ref="BI73:BJ73"/>
    <mergeCell ref="BL73:BM73"/>
    <mergeCell ref="AL73:AP73"/>
    <mergeCell ref="A76:B76"/>
    <mergeCell ref="D76:J76"/>
    <mergeCell ref="U76:W76"/>
    <mergeCell ref="AD76:AE76"/>
    <mergeCell ref="AG76:AK76"/>
    <mergeCell ref="A75:B75"/>
    <mergeCell ref="D75:J75"/>
    <mergeCell ref="U75:W75"/>
    <mergeCell ref="AD75:AE75"/>
    <mergeCell ref="AG75:AK75"/>
    <mergeCell ref="AL76:AP76"/>
    <mergeCell ref="AQ76:AS76"/>
    <mergeCell ref="AT76:BE76"/>
    <mergeCell ref="BF76:BG76"/>
    <mergeCell ref="BI76:BJ76"/>
    <mergeCell ref="BL76:BM76"/>
    <mergeCell ref="AQ75:AS75"/>
    <mergeCell ref="AT75:BE75"/>
    <mergeCell ref="BF75:BG75"/>
    <mergeCell ref="BI75:BJ75"/>
    <mergeCell ref="BL75:BM75"/>
    <mergeCell ref="AL75:AP75"/>
    <mergeCell ref="A78:B78"/>
    <mergeCell ref="D78:J78"/>
    <mergeCell ref="U78:W78"/>
    <mergeCell ref="AD78:AE78"/>
    <mergeCell ref="AG78:AK78"/>
    <mergeCell ref="A77:B77"/>
    <mergeCell ref="D77:J77"/>
    <mergeCell ref="U77:W77"/>
    <mergeCell ref="AD77:AE77"/>
    <mergeCell ref="AG77:AK77"/>
    <mergeCell ref="AL78:AP78"/>
    <mergeCell ref="AQ78:AS78"/>
    <mergeCell ref="AT78:BE78"/>
    <mergeCell ref="BF78:BG78"/>
    <mergeCell ref="BI78:BJ78"/>
    <mergeCell ref="BL78:BM78"/>
    <mergeCell ref="AQ77:AS77"/>
    <mergeCell ref="AT77:BE77"/>
    <mergeCell ref="BF77:BG77"/>
    <mergeCell ref="BI77:BJ77"/>
    <mergeCell ref="BL77:BM77"/>
    <mergeCell ref="AL77:AP77"/>
    <mergeCell ref="A80:B80"/>
    <mergeCell ref="D80:J80"/>
    <mergeCell ref="U80:W80"/>
    <mergeCell ref="AD80:AE80"/>
    <mergeCell ref="AG80:AK80"/>
    <mergeCell ref="A79:B79"/>
    <mergeCell ref="D79:J79"/>
    <mergeCell ref="U79:W79"/>
    <mergeCell ref="AD79:AE79"/>
    <mergeCell ref="AG79:AK79"/>
    <mergeCell ref="AL80:AP80"/>
    <mergeCell ref="AQ80:AS80"/>
    <mergeCell ref="AT80:BE80"/>
    <mergeCell ref="BF80:BG80"/>
    <mergeCell ref="BI80:BJ80"/>
    <mergeCell ref="BL80:BM80"/>
    <mergeCell ref="AQ79:AS79"/>
    <mergeCell ref="AT79:BE79"/>
    <mergeCell ref="BF79:BG79"/>
    <mergeCell ref="BI79:BJ79"/>
    <mergeCell ref="BL79:BM79"/>
    <mergeCell ref="AL79:AP79"/>
    <mergeCell ref="A82:B82"/>
    <mergeCell ref="D82:J82"/>
    <mergeCell ref="U82:W82"/>
    <mergeCell ref="AD82:AE82"/>
    <mergeCell ref="AG82:AK82"/>
    <mergeCell ref="A81:B81"/>
    <mergeCell ref="D81:J81"/>
    <mergeCell ref="U81:W81"/>
    <mergeCell ref="AD81:AE81"/>
    <mergeCell ref="AG81:AK81"/>
    <mergeCell ref="AL82:AP82"/>
    <mergeCell ref="AQ82:AS82"/>
    <mergeCell ref="AT82:BE82"/>
    <mergeCell ref="BF82:BG82"/>
    <mergeCell ref="BI82:BJ82"/>
    <mergeCell ref="BL82:BM82"/>
    <mergeCell ref="AQ81:AS81"/>
    <mergeCell ref="AT81:BE81"/>
    <mergeCell ref="BF81:BG81"/>
    <mergeCell ref="BI81:BJ81"/>
    <mergeCell ref="BL81:BM81"/>
    <mergeCell ref="AL81:AP81"/>
    <mergeCell ref="A84:B84"/>
    <mergeCell ref="D84:J84"/>
    <mergeCell ref="U84:W84"/>
    <mergeCell ref="AD84:AE84"/>
    <mergeCell ref="AG84:AK84"/>
    <mergeCell ref="A83:B83"/>
    <mergeCell ref="D83:J83"/>
    <mergeCell ref="U83:W83"/>
    <mergeCell ref="AD83:AE83"/>
    <mergeCell ref="AG83:AK83"/>
    <mergeCell ref="AL84:AP84"/>
    <mergeCell ref="AQ84:AS84"/>
    <mergeCell ref="AT84:BE84"/>
    <mergeCell ref="BF84:BG84"/>
    <mergeCell ref="BI84:BJ84"/>
    <mergeCell ref="BL84:BM84"/>
    <mergeCell ref="AQ83:AS83"/>
    <mergeCell ref="AT83:BE83"/>
    <mergeCell ref="BF83:BG83"/>
    <mergeCell ref="BI83:BJ83"/>
    <mergeCell ref="BL83:BM83"/>
    <mergeCell ref="AL83:AP83"/>
    <mergeCell ref="A86:B86"/>
    <mergeCell ref="D86:J86"/>
    <mergeCell ref="U86:W86"/>
    <mergeCell ref="AD86:AE86"/>
    <mergeCell ref="AG86:AK86"/>
    <mergeCell ref="A85:B85"/>
    <mergeCell ref="D85:J85"/>
    <mergeCell ref="U85:W85"/>
    <mergeCell ref="AD85:AE85"/>
    <mergeCell ref="AG85:AK85"/>
    <mergeCell ref="AL86:AP86"/>
    <mergeCell ref="AQ86:AS86"/>
    <mergeCell ref="AT86:BE86"/>
    <mergeCell ref="BF86:BG86"/>
    <mergeCell ref="BI86:BJ86"/>
    <mergeCell ref="BL86:BM86"/>
    <mergeCell ref="AQ85:AS85"/>
    <mergeCell ref="AT85:BE85"/>
    <mergeCell ref="BF85:BG85"/>
    <mergeCell ref="BI85:BJ85"/>
    <mergeCell ref="BL85:BM85"/>
    <mergeCell ref="AL85:AP85"/>
    <mergeCell ref="AQ87:AS87"/>
    <mergeCell ref="AT87:BE87"/>
    <mergeCell ref="BF87:BG87"/>
    <mergeCell ref="BI87:BJ87"/>
    <mergeCell ref="BL87:BM87"/>
    <mergeCell ref="A87:B87"/>
    <mergeCell ref="D87:J87"/>
    <mergeCell ref="U87:W87"/>
    <mergeCell ref="AD87:AE87"/>
    <mergeCell ref="AG87:AK87"/>
    <mergeCell ref="AL87:AP87"/>
  </mergeCells>
  <phoneticPr fontId="2"/>
  <dataValidations count="1">
    <dataValidation imeMode="off" allowBlank="1" showInputMessage="1" showErrorMessage="1" sqref="AF1:AG1 AK1:AL1"/>
  </dataValidations>
  <pageMargins left="0.70866141732283472" right="0.70866141732283472" top="0.74803149606299213" bottom="0.74803149606299213" header="0.31496062992125984" footer="0.31496062992125984"/>
  <pageSetup paperSize="9" scale="93" orientation="landscape" horizontalDpi="4294967293" verticalDpi="0" r:id="rId1"/>
  <rowBreaks count="3" manualBreakCount="3">
    <brk id="23" max="65" man="1"/>
    <brk id="45" max="65" man="1"/>
    <brk id="67" max="65" man="1"/>
  </rowBreaks>
  <colBreaks count="1" manualBreakCount="1">
    <brk id="6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N159"/>
  <sheetViews>
    <sheetView topLeftCell="A2" zoomScale="85" zoomScaleNormal="85" zoomScaleSheetLayoutView="50" workbookViewId="0">
      <pane xSplit="1" ySplit="7" topLeftCell="B9" activePane="bottomRight" state="frozen"/>
      <selection activeCell="A2" sqref="A2"/>
      <selection pane="topRight" activeCell="B2" sqref="B2"/>
      <selection pane="bottomLeft" activeCell="A9" sqref="A9"/>
      <selection pane="bottomRight" activeCell="B9" sqref="B9"/>
    </sheetView>
  </sheetViews>
  <sheetFormatPr defaultRowHeight="20.25" customHeight="1"/>
  <cols>
    <col min="1" max="1" width="4.625" style="2" customWidth="1"/>
    <col min="2" max="2" width="9" style="2"/>
    <col min="3" max="3" width="8.125" style="2" hidden="1" customWidth="1"/>
    <col min="4" max="4" width="7.5" style="11" customWidth="1"/>
    <col min="5" max="5" width="13.25" style="2" customWidth="1"/>
    <col min="6" max="6" width="7.25" style="11" bestFit="1" customWidth="1"/>
    <col min="7" max="7" width="7.25" style="2" bestFit="1" customWidth="1"/>
    <col min="8" max="8" width="5.625" style="2" bestFit="1" customWidth="1"/>
    <col min="9" max="10" width="3.375" style="2" customWidth="1"/>
    <col min="11" max="11" width="7.375" style="2" bestFit="1" customWidth="1"/>
    <col min="12" max="12" width="7.25" style="11" bestFit="1" customWidth="1"/>
    <col min="13" max="13" width="7.25" style="2" bestFit="1" customWidth="1"/>
    <col min="14" max="14" width="4.5" style="2" bestFit="1" customWidth="1"/>
    <col min="15" max="16" width="3.375" style="2" customWidth="1"/>
    <col min="17" max="17" width="9" style="2"/>
    <col min="18" max="18" width="7.125" style="2" hidden="1" customWidth="1"/>
    <col min="19" max="19" width="26.25" style="2" bestFit="1" customWidth="1"/>
    <col min="20" max="20" width="11" style="2" bestFit="1" customWidth="1"/>
    <col min="21" max="21" width="9" style="2"/>
    <col min="22" max="22" width="52.875" style="2" bestFit="1" customWidth="1"/>
    <col min="23" max="23" width="4" style="2" bestFit="1" customWidth="1"/>
    <col min="24" max="24" width="2.125" style="2" bestFit="1" customWidth="1"/>
    <col min="25" max="25" width="5.5" style="2" bestFit="1" customWidth="1"/>
    <col min="26" max="26" width="2.125" style="2" bestFit="1" customWidth="1"/>
    <col min="27" max="27" width="5.5" style="2" bestFit="1" customWidth="1"/>
    <col min="28" max="39" width="9" style="2"/>
    <col min="40" max="40" width="9.25" style="2" bestFit="1" customWidth="1"/>
    <col min="41" max="249" width="9" style="2"/>
    <col min="250" max="250" width="19.375" style="2" bestFit="1" customWidth="1"/>
    <col min="251" max="251" width="9.125" style="2" bestFit="1" customWidth="1"/>
    <col min="252" max="252" width="9" style="2"/>
    <col min="253" max="253" width="9.125" style="2" bestFit="1" customWidth="1"/>
    <col min="254" max="255" width="9" style="2"/>
    <col min="256" max="256" width="3.5" style="2" customWidth="1"/>
    <col min="257" max="257" width="4.625" style="2" bestFit="1" customWidth="1"/>
    <col min="258" max="258" width="9" style="2"/>
    <col min="259" max="259" width="7.625" style="2" bestFit="1" customWidth="1"/>
    <col min="260" max="260" width="7.5" style="2" customWidth="1"/>
    <col min="261" max="261" width="13.25" style="2" customWidth="1"/>
    <col min="262" max="263" width="7.25" style="2" bestFit="1" customWidth="1"/>
    <col min="264" max="264" width="5.625" style="2" bestFit="1" customWidth="1"/>
    <col min="265" max="266" width="3.375" style="2" customWidth="1"/>
    <col min="267" max="267" width="7.375" style="2" bestFit="1" customWidth="1"/>
    <col min="268" max="269" width="7.25" style="2" bestFit="1" customWidth="1"/>
    <col min="270" max="270" width="4.5" style="2" bestFit="1" customWidth="1"/>
    <col min="271" max="272" width="3.375" style="2" customWidth="1"/>
    <col min="273" max="273" width="9" style="2"/>
    <col min="274" max="274" width="7.125" style="2" bestFit="1" customWidth="1"/>
    <col min="275" max="275" width="26.25" style="2" bestFit="1" customWidth="1"/>
    <col min="276" max="276" width="11" style="2" bestFit="1" customWidth="1"/>
    <col min="277" max="277" width="9" style="2"/>
    <col min="278" max="278" width="52.875" style="2" bestFit="1" customWidth="1"/>
    <col min="279" max="279" width="4" style="2" bestFit="1" customWidth="1"/>
    <col min="280" max="280" width="2.125" style="2" bestFit="1" customWidth="1"/>
    <col min="281" max="281" width="5.5" style="2" bestFit="1" customWidth="1"/>
    <col min="282" max="282" width="2.125" style="2" bestFit="1" customWidth="1"/>
    <col min="283" max="283" width="5.5" style="2" bestFit="1" customWidth="1"/>
    <col min="284" max="505" width="9" style="2"/>
    <col min="506" max="506" width="19.375" style="2" bestFit="1" customWidth="1"/>
    <col min="507" max="507" width="9.125" style="2" bestFit="1" customWidth="1"/>
    <col min="508" max="508" width="9" style="2"/>
    <col min="509" max="509" width="9.125" style="2" bestFit="1" customWidth="1"/>
    <col min="510" max="511" width="9" style="2"/>
    <col min="512" max="512" width="3.5" style="2" customWidth="1"/>
    <col min="513" max="513" width="4.625" style="2" bestFit="1" customWidth="1"/>
    <col min="514" max="514" width="9" style="2"/>
    <col min="515" max="515" width="7.625" style="2" bestFit="1" customWidth="1"/>
    <col min="516" max="516" width="7.5" style="2" customWidth="1"/>
    <col min="517" max="517" width="13.25" style="2" customWidth="1"/>
    <col min="518" max="519" width="7.25" style="2" bestFit="1" customWidth="1"/>
    <col min="520" max="520" width="5.625" style="2" bestFit="1" customWidth="1"/>
    <col min="521" max="522" width="3.375" style="2" customWidth="1"/>
    <col min="523" max="523" width="7.375" style="2" bestFit="1" customWidth="1"/>
    <col min="524" max="525" width="7.25" style="2" bestFit="1" customWidth="1"/>
    <col min="526" max="526" width="4.5" style="2" bestFit="1" customWidth="1"/>
    <col min="527" max="528" width="3.375" style="2" customWidth="1"/>
    <col min="529" max="529" width="9" style="2"/>
    <col min="530" max="530" width="7.125" style="2" bestFit="1" customWidth="1"/>
    <col min="531" max="531" width="26.25" style="2" bestFit="1" customWidth="1"/>
    <col min="532" max="532" width="11" style="2" bestFit="1" customWidth="1"/>
    <col min="533" max="533" width="9" style="2"/>
    <col min="534" max="534" width="52.875" style="2" bestFit="1" customWidth="1"/>
    <col min="535" max="535" width="4" style="2" bestFit="1" customWidth="1"/>
    <col min="536" max="536" width="2.125" style="2" bestFit="1" customWidth="1"/>
    <col min="537" max="537" width="5.5" style="2" bestFit="1" customWidth="1"/>
    <col min="538" max="538" width="2.125" style="2" bestFit="1" customWidth="1"/>
    <col min="539" max="539" width="5.5" style="2" bestFit="1" customWidth="1"/>
    <col min="540" max="761" width="9" style="2"/>
    <col min="762" max="762" width="19.375" style="2" bestFit="1" customWidth="1"/>
    <col min="763" max="763" width="9.125" style="2" bestFit="1" customWidth="1"/>
    <col min="764" max="764" width="9" style="2"/>
    <col min="765" max="765" width="9.125" style="2" bestFit="1" customWidth="1"/>
    <col min="766" max="767" width="9" style="2"/>
    <col min="768" max="768" width="3.5" style="2" customWidth="1"/>
    <col min="769" max="769" width="4.625" style="2" bestFit="1" customWidth="1"/>
    <col min="770" max="770" width="9" style="2"/>
    <col min="771" max="771" width="7.625" style="2" bestFit="1" customWidth="1"/>
    <col min="772" max="772" width="7.5" style="2" customWidth="1"/>
    <col min="773" max="773" width="13.25" style="2" customWidth="1"/>
    <col min="774" max="775" width="7.25" style="2" bestFit="1" customWidth="1"/>
    <col min="776" max="776" width="5.625" style="2" bestFit="1" customWidth="1"/>
    <col min="777" max="778" width="3.375" style="2" customWidth="1"/>
    <col min="779" max="779" width="7.375" style="2" bestFit="1" customWidth="1"/>
    <col min="780" max="781" width="7.25" style="2" bestFit="1" customWidth="1"/>
    <col min="782" max="782" width="4.5" style="2" bestFit="1" customWidth="1"/>
    <col min="783" max="784" width="3.375" style="2" customWidth="1"/>
    <col min="785" max="785" width="9" style="2"/>
    <col min="786" max="786" width="7.125" style="2" bestFit="1" customWidth="1"/>
    <col min="787" max="787" width="26.25" style="2" bestFit="1" customWidth="1"/>
    <col min="788" max="788" width="11" style="2" bestFit="1" customWidth="1"/>
    <col min="789" max="789" width="9" style="2"/>
    <col min="790" max="790" width="52.875" style="2" bestFit="1" customWidth="1"/>
    <col min="791" max="791" width="4" style="2" bestFit="1" customWidth="1"/>
    <col min="792" max="792" width="2.125" style="2" bestFit="1" customWidth="1"/>
    <col min="793" max="793" width="5.5" style="2" bestFit="1" customWidth="1"/>
    <col min="794" max="794" width="2.125" style="2" bestFit="1" customWidth="1"/>
    <col min="795" max="795" width="5.5" style="2" bestFit="1" customWidth="1"/>
    <col min="796" max="1017" width="9" style="2"/>
    <col min="1018" max="1018" width="19.375" style="2" bestFit="1" customWidth="1"/>
    <col min="1019" max="1019" width="9.125" style="2" bestFit="1" customWidth="1"/>
    <col min="1020" max="1020" width="9" style="2"/>
    <col min="1021" max="1021" width="9.125" style="2" bestFit="1" customWidth="1"/>
    <col min="1022" max="1023" width="9" style="2"/>
    <col min="1024" max="1024" width="3.5" style="2" customWidth="1"/>
    <col min="1025" max="1025" width="4.625" style="2" bestFit="1" customWidth="1"/>
    <col min="1026" max="1026" width="9" style="2"/>
    <col min="1027" max="1027" width="7.625" style="2" bestFit="1" customWidth="1"/>
    <col min="1028" max="1028" width="7.5" style="2" customWidth="1"/>
    <col min="1029" max="1029" width="13.25" style="2" customWidth="1"/>
    <col min="1030" max="1031" width="7.25" style="2" bestFit="1" customWidth="1"/>
    <col min="1032" max="1032" width="5.625" style="2" bestFit="1" customWidth="1"/>
    <col min="1033" max="1034" width="3.375" style="2" customWidth="1"/>
    <col min="1035" max="1035" width="7.375" style="2" bestFit="1" customWidth="1"/>
    <col min="1036" max="1037" width="7.25" style="2" bestFit="1" customWidth="1"/>
    <col min="1038" max="1038" width="4.5" style="2" bestFit="1" customWidth="1"/>
    <col min="1039" max="1040" width="3.375" style="2" customWidth="1"/>
    <col min="1041" max="1041" width="9" style="2"/>
    <col min="1042" max="1042" width="7.125" style="2" bestFit="1" customWidth="1"/>
    <col min="1043" max="1043" width="26.25" style="2" bestFit="1" customWidth="1"/>
    <col min="1044" max="1044" width="11" style="2" bestFit="1" customWidth="1"/>
    <col min="1045" max="1045" width="9" style="2"/>
    <col min="1046" max="1046" width="52.875" style="2" bestFit="1" customWidth="1"/>
    <col min="1047" max="1047" width="4" style="2" bestFit="1" customWidth="1"/>
    <col min="1048" max="1048" width="2.125" style="2" bestFit="1" customWidth="1"/>
    <col min="1049" max="1049" width="5.5" style="2" bestFit="1" customWidth="1"/>
    <col min="1050" max="1050" width="2.125" style="2" bestFit="1" customWidth="1"/>
    <col min="1051" max="1051" width="5.5" style="2" bestFit="1" customWidth="1"/>
    <col min="1052" max="1273" width="9" style="2"/>
    <col min="1274" max="1274" width="19.375" style="2" bestFit="1" customWidth="1"/>
    <col min="1275" max="1275" width="9.125" style="2" bestFit="1" customWidth="1"/>
    <col min="1276" max="1276" width="9" style="2"/>
    <col min="1277" max="1277" width="9.125" style="2" bestFit="1" customWidth="1"/>
    <col min="1278" max="1279" width="9" style="2"/>
    <col min="1280" max="1280" width="3.5" style="2" customWidth="1"/>
    <col min="1281" max="1281" width="4.625" style="2" bestFit="1" customWidth="1"/>
    <col min="1282" max="1282" width="9" style="2"/>
    <col min="1283" max="1283" width="7.625" style="2" bestFit="1" customWidth="1"/>
    <col min="1284" max="1284" width="7.5" style="2" customWidth="1"/>
    <col min="1285" max="1285" width="13.25" style="2" customWidth="1"/>
    <col min="1286" max="1287" width="7.25" style="2" bestFit="1" customWidth="1"/>
    <col min="1288" max="1288" width="5.625" style="2" bestFit="1" customWidth="1"/>
    <col min="1289" max="1290" width="3.375" style="2" customWidth="1"/>
    <col min="1291" max="1291" width="7.375" style="2" bestFit="1" customWidth="1"/>
    <col min="1292" max="1293" width="7.25" style="2" bestFit="1" customWidth="1"/>
    <col min="1294" max="1294" width="4.5" style="2" bestFit="1" customWidth="1"/>
    <col min="1295" max="1296" width="3.375" style="2" customWidth="1"/>
    <col min="1297" max="1297" width="9" style="2"/>
    <col min="1298" max="1298" width="7.125" style="2" bestFit="1" customWidth="1"/>
    <col min="1299" max="1299" width="26.25" style="2" bestFit="1" customWidth="1"/>
    <col min="1300" max="1300" width="11" style="2" bestFit="1" customWidth="1"/>
    <col min="1301" max="1301" width="9" style="2"/>
    <col min="1302" max="1302" width="52.875" style="2" bestFit="1" customWidth="1"/>
    <col min="1303" max="1303" width="4" style="2" bestFit="1" customWidth="1"/>
    <col min="1304" max="1304" width="2.125" style="2" bestFit="1" customWidth="1"/>
    <col min="1305" max="1305" width="5.5" style="2" bestFit="1" customWidth="1"/>
    <col min="1306" max="1306" width="2.125" style="2" bestFit="1" customWidth="1"/>
    <col min="1307" max="1307" width="5.5" style="2" bestFit="1" customWidth="1"/>
    <col min="1308" max="1529" width="9" style="2"/>
    <col min="1530" max="1530" width="19.375" style="2" bestFit="1" customWidth="1"/>
    <col min="1531" max="1531" width="9.125" style="2" bestFit="1" customWidth="1"/>
    <col min="1532" max="1532" width="9" style="2"/>
    <col min="1533" max="1533" width="9.125" style="2" bestFit="1" customWidth="1"/>
    <col min="1534" max="1535" width="9" style="2"/>
    <col min="1536" max="1536" width="3.5" style="2" customWidth="1"/>
    <col min="1537" max="1537" width="4.625" style="2" bestFit="1" customWidth="1"/>
    <col min="1538" max="1538" width="9" style="2"/>
    <col min="1539" max="1539" width="7.625" style="2" bestFit="1" customWidth="1"/>
    <col min="1540" max="1540" width="7.5" style="2" customWidth="1"/>
    <col min="1541" max="1541" width="13.25" style="2" customWidth="1"/>
    <col min="1542" max="1543" width="7.25" style="2" bestFit="1" customWidth="1"/>
    <col min="1544" max="1544" width="5.625" style="2" bestFit="1" customWidth="1"/>
    <col min="1545" max="1546" width="3.375" style="2" customWidth="1"/>
    <col min="1547" max="1547" width="7.375" style="2" bestFit="1" customWidth="1"/>
    <col min="1548" max="1549" width="7.25" style="2" bestFit="1" customWidth="1"/>
    <col min="1550" max="1550" width="4.5" style="2" bestFit="1" customWidth="1"/>
    <col min="1551" max="1552" width="3.375" style="2" customWidth="1"/>
    <col min="1553" max="1553" width="9" style="2"/>
    <col min="1554" max="1554" width="7.125" style="2" bestFit="1" customWidth="1"/>
    <col min="1555" max="1555" width="26.25" style="2" bestFit="1" customWidth="1"/>
    <col min="1556" max="1556" width="11" style="2" bestFit="1" customWidth="1"/>
    <col min="1557" max="1557" width="9" style="2"/>
    <col min="1558" max="1558" width="52.875" style="2" bestFit="1" customWidth="1"/>
    <col min="1559" max="1559" width="4" style="2" bestFit="1" customWidth="1"/>
    <col min="1560" max="1560" width="2.125" style="2" bestFit="1" customWidth="1"/>
    <col min="1561" max="1561" width="5.5" style="2" bestFit="1" customWidth="1"/>
    <col min="1562" max="1562" width="2.125" style="2" bestFit="1" customWidth="1"/>
    <col min="1563" max="1563" width="5.5" style="2" bestFit="1" customWidth="1"/>
    <col min="1564" max="1785" width="9" style="2"/>
    <col min="1786" max="1786" width="19.375" style="2" bestFit="1" customWidth="1"/>
    <col min="1787" max="1787" width="9.125" style="2" bestFit="1" customWidth="1"/>
    <col min="1788" max="1788" width="9" style="2"/>
    <col min="1789" max="1789" width="9.125" style="2" bestFit="1" customWidth="1"/>
    <col min="1790" max="1791" width="9" style="2"/>
    <col min="1792" max="1792" width="3.5" style="2" customWidth="1"/>
    <col min="1793" max="1793" width="4.625" style="2" bestFit="1" customWidth="1"/>
    <col min="1794" max="1794" width="9" style="2"/>
    <col min="1795" max="1795" width="7.625" style="2" bestFit="1" customWidth="1"/>
    <col min="1796" max="1796" width="7.5" style="2" customWidth="1"/>
    <col min="1797" max="1797" width="13.25" style="2" customWidth="1"/>
    <col min="1798" max="1799" width="7.25" style="2" bestFit="1" customWidth="1"/>
    <col min="1800" max="1800" width="5.625" style="2" bestFit="1" customWidth="1"/>
    <col min="1801" max="1802" width="3.375" style="2" customWidth="1"/>
    <col min="1803" max="1803" width="7.375" style="2" bestFit="1" customWidth="1"/>
    <col min="1804" max="1805" width="7.25" style="2" bestFit="1" customWidth="1"/>
    <col min="1806" max="1806" width="4.5" style="2" bestFit="1" customWidth="1"/>
    <col min="1807" max="1808" width="3.375" style="2" customWidth="1"/>
    <col min="1809" max="1809" width="9" style="2"/>
    <col min="1810" max="1810" width="7.125" style="2" bestFit="1" customWidth="1"/>
    <col min="1811" max="1811" width="26.25" style="2" bestFit="1" customWidth="1"/>
    <col min="1812" max="1812" width="11" style="2" bestFit="1" customWidth="1"/>
    <col min="1813" max="1813" width="9" style="2"/>
    <col min="1814" max="1814" width="52.875" style="2" bestFit="1" customWidth="1"/>
    <col min="1815" max="1815" width="4" style="2" bestFit="1" customWidth="1"/>
    <col min="1816" max="1816" width="2.125" style="2" bestFit="1" customWidth="1"/>
    <col min="1817" max="1817" width="5.5" style="2" bestFit="1" customWidth="1"/>
    <col min="1818" max="1818" width="2.125" style="2" bestFit="1" customWidth="1"/>
    <col min="1819" max="1819" width="5.5" style="2" bestFit="1" customWidth="1"/>
    <col min="1820" max="2041" width="9" style="2"/>
    <col min="2042" max="2042" width="19.375" style="2" bestFit="1" customWidth="1"/>
    <col min="2043" max="2043" width="9.125" style="2" bestFit="1" customWidth="1"/>
    <col min="2044" max="2044" width="9" style="2"/>
    <col min="2045" max="2045" width="9.125" style="2" bestFit="1" customWidth="1"/>
    <col min="2046" max="2047" width="9" style="2"/>
    <col min="2048" max="2048" width="3.5" style="2" customWidth="1"/>
    <col min="2049" max="2049" width="4.625" style="2" bestFit="1" customWidth="1"/>
    <col min="2050" max="2050" width="9" style="2"/>
    <col min="2051" max="2051" width="7.625" style="2" bestFit="1" customWidth="1"/>
    <col min="2052" max="2052" width="7.5" style="2" customWidth="1"/>
    <col min="2053" max="2053" width="13.25" style="2" customWidth="1"/>
    <col min="2054" max="2055" width="7.25" style="2" bestFit="1" customWidth="1"/>
    <col min="2056" max="2056" width="5.625" style="2" bestFit="1" customWidth="1"/>
    <col min="2057" max="2058" width="3.375" style="2" customWidth="1"/>
    <col min="2059" max="2059" width="7.375" style="2" bestFit="1" customWidth="1"/>
    <col min="2060" max="2061" width="7.25" style="2" bestFit="1" customWidth="1"/>
    <col min="2062" max="2062" width="4.5" style="2" bestFit="1" customWidth="1"/>
    <col min="2063" max="2064" width="3.375" style="2" customWidth="1"/>
    <col min="2065" max="2065" width="9" style="2"/>
    <col min="2066" max="2066" width="7.125" style="2" bestFit="1" customWidth="1"/>
    <col min="2067" max="2067" width="26.25" style="2" bestFit="1" customWidth="1"/>
    <col min="2068" max="2068" width="11" style="2" bestFit="1" customWidth="1"/>
    <col min="2069" max="2069" width="9" style="2"/>
    <col min="2070" max="2070" width="52.875" style="2" bestFit="1" customWidth="1"/>
    <col min="2071" max="2071" width="4" style="2" bestFit="1" customWidth="1"/>
    <col min="2072" max="2072" width="2.125" style="2" bestFit="1" customWidth="1"/>
    <col min="2073" max="2073" width="5.5" style="2" bestFit="1" customWidth="1"/>
    <col min="2074" max="2074" width="2.125" style="2" bestFit="1" customWidth="1"/>
    <col min="2075" max="2075" width="5.5" style="2" bestFit="1" customWidth="1"/>
    <col min="2076" max="2297" width="9" style="2"/>
    <col min="2298" max="2298" width="19.375" style="2" bestFit="1" customWidth="1"/>
    <col min="2299" max="2299" width="9.125" style="2" bestFit="1" customWidth="1"/>
    <col min="2300" max="2300" width="9" style="2"/>
    <col min="2301" max="2301" width="9.125" style="2" bestFit="1" customWidth="1"/>
    <col min="2302" max="2303" width="9" style="2"/>
    <col min="2304" max="2304" width="3.5" style="2" customWidth="1"/>
    <col min="2305" max="2305" width="4.625" style="2" bestFit="1" customWidth="1"/>
    <col min="2306" max="2306" width="9" style="2"/>
    <col min="2307" max="2307" width="7.625" style="2" bestFit="1" customWidth="1"/>
    <col min="2308" max="2308" width="7.5" style="2" customWidth="1"/>
    <col min="2309" max="2309" width="13.25" style="2" customWidth="1"/>
    <col min="2310" max="2311" width="7.25" style="2" bestFit="1" customWidth="1"/>
    <col min="2312" max="2312" width="5.625" style="2" bestFit="1" customWidth="1"/>
    <col min="2313" max="2314" width="3.375" style="2" customWidth="1"/>
    <col min="2315" max="2315" width="7.375" style="2" bestFit="1" customWidth="1"/>
    <col min="2316" max="2317" width="7.25" style="2" bestFit="1" customWidth="1"/>
    <col min="2318" max="2318" width="4.5" style="2" bestFit="1" customWidth="1"/>
    <col min="2319" max="2320" width="3.375" style="2" customWidth="1"/>
    <col min="2321" max="2321" width="9" style="2"/>
    <col min="2322" max="2322" width="7.125" style="2" bestFit="1" customWidth="1"/>
    <col min="2323" max="2323" width="26.25" style="2" bestFit="1" customWidth="1"/>
    <col min="2324" max="2324" width="11" style="2" bestFit="1" customWidth="1"/>
    <col min="2325" max="2325" width="9" style="2"/>
    <col min="2326" max="2326" width="52.875" style="2" bestFit="1" customWidth="1"/>
    <col min="2327" max="2327" width="4" style="2" bestFit="1" customWidth="1"/>
    <col min="2328" max="2328" width="2.125" style="2" bestFit="1" customWidth="1"/>
    <col min="2329" max="2329" width="5.5" style="2" bestFit="1" customWidth="1"/>
    <col min="2330" max="2330" width="2.125" style="2" bestFit="1" customWidth="1"/>
    <col min="2331" max="2331" width="5.5" style="2" bestFit="1" customWidth="1"/>
    <col min="2332" max="2553" width="9" style="2"/>
    <col min="2554" max="2554" width="19.375" style="2" bestFit="1" customWidth="1"/>
    <col min="2555" max="2555" width="9.125" style="2" bestFit="1" customWidth="1"/>
    <col min="2556" max="2556" width="9" style="2"/>
    <col min="2557" max="2557" width="9.125" style="2" bestFit="1" customWidth="1"/>
    <col min="2558" max="2559" width="9" style="2"/>
    <col min="2560" max="2560" width="3.5" style="2" customWidth="1"/>
    <col min="2561" max="2561" width="4.625" style="2" bestFit="1" customWidth="1"/>
    <col min="2562" max="2562" width="9" style="2"/>
    <col min="2563" max="2563" width="7.625" style="2" bestFit="1" customWidth="1"/>
    <col min="2564" max="2564" width="7.5" style="2" customWidth="1"/>
    <col min="2565" max="2565" width="13.25" style="2" customWidth="1"/>
    <col min="2566" max="2567" width="7.25" style="2" bestFit="1" customWidth="1"/>
    <col min="2568" max="2568" width="5.625" style="2" bestFit="1" customWidth="1"/>
    <col min="2569" max="2570" width="3.375" style="2" customWidth="1"/>
    <col min="2571" max="2571" width="7.375" style="2" bestFit="1" customWidth="1"/>
    <col min="2572" max="2573" width="7.25" style="2" bestFit="1" customWidth="1"/>
    <col min="2574" max="2574" width="4.5" style="2" bestFit="1" customWidth="1"/>
    <col min="2575" max="2576" width="3.375" style="2" customWidth="1"/>
    <col min="2577" max="2577" width="9" style="2"/>
    <col min="2578" max="2578" width="7.125" style="2" bestFit="1" customWidth="1"/>
    <col min="2579" max="2579" width="26.25" style="2" bestFit="1" customWidth="1"/>
    <col min="2580" max="2580" width="11" style="2" bestFit="1" customWidth="1"/>
    <col min="2581" max="2581" width="9" style="2"/>
    <col min="2582" max="2582" width="52.875" style="2" bestFit="1" customWidth="1"/>
    <col min="2583" max="2583" width="4" style="2" bestFit="1" customWidth="1"/>
    <col min="2584" max="2584" width="2.125" style="2" bestFit="1" customWidth="1"/>
    <col min="2585" max="2585" width="5.5" style="2" bestFit="1" customWidth="1"/>
    <col min="2586" max="2586" width="2.125" style="2" bestFit="1" customWidth="1"/>
    <col min="2587" max="2587" width="5.5" style="2" bestFit="1" customWidth="1"/>
    <col min="2588" max="2809" width="9" style="2"/>
    <col min="2810" max="2810" width="19.375" style="2" bestFit="1" customWidth="1"/>
    <col min="2811" max="2811" width="9.125" style="2" bestFit="1" customWidth="1"/>
    <col min="2812" max="2812" width="9" style="2"/>
    <col min="2813" max="2813" width="9.125" style="2" bestFit="1" customWidth="1"/>
    <col min="2814" max="2815" width="9" style="2"/>
    <col min="2816" max="2816" width="3.5" style="2" customWidth="1"/>
    <col min="2817" max="2817" width="4.625" style="2" bestFit="1" customWidth="1"/>
    <col min="2818" max="2818" width="9" style="2"/>
    <col min="2819" max="2819" width="7.625" style="2" bestFit="1" customWidth="1"/>
    <col min="2820" max="2820" width="7.5" style="2" customWidth="1"/>
    <col min="2821" max="2821" width="13.25" style="2" customWidth="1"/>
    <col min="2822" max="2823" width="7.25" style="2" bestFit="1" customWidth="1"/>
    <col min="2824" max="2824" width="5.625" style="2" bestFit="1" customWidth="1"/>
    <col min="2825" max="2826" width="3.375" style="2" customWidth="1"/>
    <col min="2827" max="2827" width="7.375" style="2" bestFit="1" customWidth="1"/>
    <col min="2828" max="2829" width="7.25" style="2" bestFit="1" customWidth="1"/>
    <col min="2830" max="2830" width="4.5" style="2" bestFit="1" customWidth="1"/>
    <col min="2831" max="2832" width="3.375" style="2" customWidth="1"/>
    <col min="2833" max="2833" width="9" style="2"/>
    <col min="2834" max="2834" width="7.125" style="2" bestFit="1" customWidth="1"/>
    <col min="2835" max="2835" width="26.25" style="2" bestFit="1" customWidth="1"/>
    <col min="2836" max="2836" width="11" style="2" bestFit="1" customWidth="1"/>
    <col min="2837" max="2837" width="9" style="2"/>
    <col min="2838" max="2838" width="52.875" style="2" bestFit="1" customWidth="1"/>
    <col min="2839" max="2839" width="4" style="2" bestFit="1" customWidth="1"/>
    <col min="2840" max="2840" width="2.125" style="2" bestFit="1" customWidth="1"/>
    <col min="2841" max="2841" width="5.5" style="2" bestFit="1" customWidth="1"/>
    <col min="2842" max="2842" width="2.125" style="2" bestFit="1" customWidth="1"/>
    <col min="2843" max="2843" width="5.5" style="2" bestFit="1" customWidth="1"/>
    <col min="2844" max="3065" width="9" style="2"/>
    <col min="3066" max="3066" width="19.375" style="2" bestFit="1" customWidth="1"/>
    <col min="3067" max="3067" width="9.125" style="2" bestFit="1" customWidth="1"/>
    <col min="3068" max="3068" width="9" style="2"/>
    <col min="3069" max="3069" width="9.125" style="2" bestFit="1" customWidth="1"/>
    <col min="3070" max="3071" width="9" style="2"/>
    <col min="3072" max="3072" width="3.5" style="2" customWidth="1"/>
    <col min="3073" max="3073" width="4.625" style="2" bestFit="1" customWidth="1"/>
    <col min="3074" max="3074" width="9" style="2"/>
    <col min="3075" max="3075" width="7.625" style="2" bestFit="1" customWidth="1"/>
    <col min="3076" max="3076" width="7.5" style="2" customWidth="1"/>
    <col min="3077" max="3077" width="13.25" style="2" customWidth="1"/>
    <col min="3078" max="3079" width="7.25" style="2" bestFit="1" customWidth="1"/>
    <col min="3080" max="3080" width="5.625" style="2" bestFit="1" customWidth="1"/>
    <col min="3081" max="3082" width="3.375" style="2" customWidth="1"/>
    <col min="3083" max="3083" width="7.375" style="2" bestFit="1" customWidth="1"/>
    <col min="3084" max="3085" width="7.25" style="2" bestFit="1" customWidth="1"/>
    <col min="3086" max="3086" width="4.5" style="2" bestFit="1" customWidth="1"/>
    <col min="3087" max="3088" width="3.375" style="2" customWidth="1"/>
    <col min="3089" max="3089" width="9" style="2"/>
    <col min="3090" max="3090" width="7.125" style="2" bestFit="1" customWidth="1"/>
    <col min="3091" max="3091" width="26.25" style="2" bestFit="1" customWidth="1"/>
    <col min="3092" max="3092" width="11" style="2" bestFit="1" customWidth="1"/>
    <col min="3093" max="3093" width="9" style="2"/>
    <col min="3094" max="3094" width="52.875" style="2" bestFit="1" customWidth="1"/>
    <col min="3095" max="3095" width="4" style="2" bestFit="1" customWidth="1"/>
    <col min="3096" max="3096" width="2.125" style="2" bestFit="1" customWidth="1"/>
    <col min="3097" max="3097" width="5.5" style="2" bestFit="1" customWidth="1"/>
    <col min="3098" max="3098" width="2.125" style="2" bestFit="1" customWidth="1"/>
    <col min="3099" max="3099" width="5.5" style="2" bestFit="1" customWidth="1"/>
    <col min="3100" max="3321" width="9" style="2"/>
    <col min="3322" max="3322" width="19.375" style="2" bestFit="1" customWidth="1"/>
    <col min="3323" max="3323" width="9.125" style="2" bestFit="1" customWidth="1"/>
    <col min="3324" max="3324" width="9" style="2"/>
    <col min="3325" max="3325" width="9.125" style="2" bestFit="1" customWidth="1"/>
    <col min="3326" max="3327" width="9" style="2"/>
    <col min="3328" max="3328" width="3.5" style="2" customWidth="1"/>
    <col min="3329" max="3329" width="4.625" style="2" bestFit="1" customWidth="1"/>
    <col min="3330" max="3330" width="9" style="2"/>
    <col min="3331" max="3331" width="7.625" style="2" bestFit="1" customWidth="1"/>
    <col min="3332" max="3332" width="7.5" style="2" customWidth="1"/>
    <col min="3333" max="3333" width="13.25" style="2" customWidth="1"/>
    <col min="3334" max="3335" width="7.25" style="2" bestFit="1" customWidth="1"/>
    <col min="3336" max="3336" width="5.625" style="2" bestFit="1" customWidth="1"/>
    <col min="3337" max="3338" width="3.375" style="2" customWidth="1"/>
    <col min="3339" max="3339" width="7.375" style="2" bestFit="1" customWidth="1"/>
    <col min="3340" max="3341" width="7.25" style="2" bestFit="1" customWidth="1"/>
    <col min="3342" max="3342" width="4.5" style="2" bestFit="1" customWidth="1"/>
    <col min="3343" max="3344" width="3.375" style="2" customWidth="1"/>
    <col min="3345" max="3345" width="9" style="2"/>
    <col min="3346" max="3346" width="7.125" style="2" bestFit="1" customWidth="1"/>
    <col min="3347" max="3347" width="26.25" style="2" bestFit="1" customWidth="1"/>
    <col min="3348" max="3348" width="11" style="2" bestFit="1" customWidth="1"/>
    <col min="3349" max="3349" width="9" style="2"/>
    <col min="3350" max="3350" width="52.875" style="2" bestFit="1" customWidth="1"/>
    <col min="3351" max="3351" width="4" style="2" bestFit="1" customWidth="1"/>
    <col min="3352" max="3352" width="2.125" style="2" bestFit="1" customWidth="1"/>
    <col min="3353" max="3353" width="5.5" style="2" bestFit="1" customWidth="1"/>
    <col min="3354" max="3354" width="2.125" style="2" bestFit="1" customWidth="1"/>
    <col min="3355" max="3355" width="5.5" style="2" bestFit="1" customWidth="1"/>
    <col min="3356" max="3577" width="9" style="2"/>
    <col min="3578" max="3578" width="19.375" style="2" bestFit="1" customWidth="1"/>
    <col min="3579" max="3579" width="9.125" style="2" bestFit="1" customWidth="1"/>
    <col min="3580" max="3580" width="9" style="2"/>
    <col min="3581" max="3581" width="9.125" style="2" bestFit="1" customWidth="1"/>
    <col min="3582" max="3583" width="9" style="2"/>
    <col min="3584" max="3584" width="3.5" style="2" customWidth="1"/>
    <col min="3585" max="3585" width="4.625" style="2" bestFit="1" customWidth="1"/>
    <col min="3586" max="3586" width="9" style="2"/>
    <col min="3587" max="3587" width="7.625" style="2" bestFit="1" customWidth="1"/>
    <col min="3588" max="3588" width="7.5" style="2" customWidth="1"/>
    <col min="3589" max="3589" width="13.25" style="2" customWidth="1"/>
    <col min="3590" max="3591" width="7.25" style="2" bestFit="1" customWidth="1"/>
    <col min="3592" max="3592" width="5.625" style="2" bestFit="1" customWidth="1"/>
    <col min="3593" max="3594" width="3.375" style="2" customWidth="1"/>
    <col min="3595" max="3595" width="7.375" style="2" bestFit="1" customWidth="1"/>
    <col min="3596" max="3597" width="7.25" style="2" bestFit="1" customWidth="1"/>
    <col min="3598" max="3598" width="4.5" style="2" bestFit="1" customWidth="1"/>
    <col min="3599" max="3600" width="3.375" style="2" customWidth="1"/>
    <col min="3601" max="3601" width="9" style="2"/>
    <col min="3602" max="3602" width="7.125" style="2" bestFit="1" customWidth="1"/>
    <col min="3603" max="3603" width="26.25" style="2" bestFit="1" customWidth="1"/>
    <col min="3604" max="3604" width="11" style="2" bestFit="1" customWidth="1"/>
    <col min="3605" max="3605" width="9" style="2"/>
    <col min="3606" max="3606" width="52.875" style="2" bestFit="1" customWidth="1"/>
    <col min="3607" max="3607" width="4" style="2" bestFit="1" customWidth="1"/>
    <col min="3608" max="3608" width="2.125" style="2" bestFit="1" customWidth="1"/>
    <col min="3609" max="3609" width="5.5" style="2" bestFit="1" customWidth="1"/>
    <col min="3610" max="3610" width="2.125" style="2" bestFit="1" customWidth="1"/>
    <col min="3611" max="3611" width="5.5" style="2" bestFit="1" customWidth="1"/>
    <col min="3612" max="3833" width="9" style="2"/>
    <col min="3834" max="3834" width="19.375" style="2" bestFit="1" customWidth="1"/>
    <col min="3835" max="3835" width="9.125" style="2" bestFit="1" customWidth="1"/>
    <col min="3836" max="3836" width="9" style="2"/>
    <col min="3837" max="3837" width="9.125" style="2" bestFit="1" customWidth="1"/>
    <col min="3838" max="3839" width="9" style="2"/>
    <col min="3840" max="3840" width="3.5" style="2" customWidth="1"/>
    <col min="3841" max="3841" width="4.625" style="2" bestFit="1" customWidth="1"/>
    <col min="3842" max="3842" width="9" style="2"/>
    <col min="3843" max="3843" width="7.625" style="2" bestFit="1" customWidth="1"/>
    <col min="3844" max="3844" width="7.5" style="2" customWidth="1"/>
    <col min="3845" max="3845" width="13.25" style="2" customWidth="1"/>
    <col min="3846" max="3847" width="7.25" style="2" bestFit="1" customWidth="1"/>
    <col min="3848" max="3848" width="5.625" style="2" bestFit="1" customWidth="1"/>
    <col min="3849" max="3850" width="3.375" style="2" customWidth="1"/>
    <col min="3851" max="3851" width="7.375" style="2" bestFit="1" customWidth="1"/>
    <col min="3852" max="3853" width="7.25" style="2" bestFit="1" customWidth="1"/>
    <col min="3854" max="3854" width="4.5" style="2" bestFit="1" customWidth="1"/>
    <col min="3855" max="3856" width="3.375" style="2" customWidth="1"/>
    <col min="3857" max="3857" width="9" style="2"/>
    <col min="3858" max="3858" width="7.125" style="2" bestFit="1" customWidth="1"/>
    <col min="3859" max="3859" width="26.25" style="2" bestFit="1" customWidth="1"/>
    <col min="3860" max="3860" width="11" style="2" bestFit="1" customWidth="1"/>
    <col min="3861" max="3861" width="9" style="2"/>
    <col min="3862" max="3862" width="52.875" style="2" bestFit="1" customWidth="1"/>
    <col min="3863" max="3863" width="4" style="2" bestFit="1" customWidth="1"/>
    <col min="3864" max="3864" width="2.125" style="2" bestFit="1" customWidth="1"/>
    <col min="3865" max="3865" width="5.5" style="2" bestFit="1" customWidth="1"/>
    <col min="3866" max="3866" width="2.125" style="2" bestFit="1" customWidth="1"/>
    <col min="3867" max="3867" width="5.5" style="2" bestFit="1" customWidth="1"/>
    <col min="3868" max="4089" width="9" style="2"/>
    <col min="4090" max="4090" width="19.375" style="2" bestFit="1" customWidth="1"/>
    <col min="4091" max="4091" width="9.125" style="2" bestFit="1" customWidth="1"/>
    <col min="4092" max="4092" width="9" style="2"/>
    <col min="4093" max="4093" width="9.125" style="2" bestFit="1" customWidth="1"/>
    <col min="4094" max="4095" width="9" style="2"/>
    <col min="4096" max="4096" width="3.5" style="2" customWidth="1"/>
    <col min="4097" max="4097" width="4.625" style="2" bestFit="1" customWidth="1"/>
    <col min="4098" max="4098" width="9" style="2"/>
    <col min="4099" max="4099" width="7.625" style="2" bestFit="1" customWidth="1"/>
    <col min="4100" max="4100" width="7.5" style="2" customWidth="1"/>
    <col min="4101" max="4101" width="13.25" style="2" customWidth="1"/>
    <col min="4102" max="4103" width="7.25" style="2" bestFit="1" customWidth="1"/>
    <col min="4104" max="4104" width="5.625" style="2" bestFit="1" customWidth="1"/>
    <col min="4105" max="4106" width="3.375" style="2" customWidth="1"/>
    <col min="4107" max="4107" width="7.375" style="2" bestFit="1" customWidth="1"/>
    <col min="4108" max="4109" width="7.25" style="2" bestFit="1" customWidth="1"/>
    <col min="4110" max="4110" width="4.5" style="2" bestFit="1" customWidth="1"/>
    <col min="4111" max="4112" width="3.375" style="2" customWidth="1"/>
    <col min="4113" max="4113" width="9" style="2"/>
    <col min="4114" max="4114" width="7.125" style="2" bestFit="1" customWidth="1"/>
    <col min="4115" max="4115" width="26.25" style="2" bestFit="1" customWidth="1"/>
    <col min="4116" max="4116" width="11" style="2" bestFit="1" customWidth="1"/>
    <col min="4117" max="4117" width="9" style="2"/>
    <col min="4118" max="4118" width="52.875" style="2" bestFit="1" customWidth="1"/>
    <col min="4119" max="4119" width="4" style="2" bestFit="1" customWidth="1"/>
    <col min="4120" max="4120" width="2.125" style="2" bestFit="1" customWidth="1"/>
    <col min="4121" max="4121" width="5.5" style="2" bestFit="1" customWidth="1"/>
    <col min="4122" max="4122" width="2.125" style="2" bestFit="1" customWidth="1"/>
    <col min="4123" max="4123" width="5.5" style="2" bestFit="1" customWidth="1"/>
    <col min="4124" max="4345" width="9" style="2"/>
    <col min="4346" max="4346" width="19.375" style="2" bestFit="1" customWidth="1"/>
    <col min="4347" max="4347" width="9.125" style="2" bestFit="1" customWidth="1"/>
    <col min="4348" max="4348" width="9" style="2"/>
    <col min="4349" max="4349" width="9.125" style="2" bestFit="1" customWidth="1"/>
    <col min="4350" max="4351" width="9" style="2"/>
    <col min="4352" max="4352" width="3.5" style="2" customWidth="1"/>
    <col min="4353" max="4353" width="4.625" style="2" bestFit="1" customWidth="1"/>
    <col min="4354" max="4354" width="9" style="2"/>
    <col min="4355" max="4355" width="7.625" style="2" bestFit="1" customWidth="1"/>
    <col min="4356" max="4356" width="7.5" style="2" customWidth="1"/>
    <col min="4357" max="4357" width="13.25" style="2" customWidth="1"/>
    <col min="4358" max="4359" width="7.25" style="2" bestFit="1" customWidth="1"/>
    <col min="4360" max="4360" width="5.625" style="2" bestFit="1" customWidth="1"/>
    <col min="4361" max="4362" width="3.375" style="2" customWidth="1"/>
    <col min="4363" max="4363" width="7.375" style="2" bestFit="1" customWidth="1"/>
    <col min="4364" max="4365" width="7.25" style="2" bestFit="1" customWidth="1"/>
    <col min="4366" max="4366" width="4.5" style="2" bestFit="1" customWidth="1"/>
    <col min="4367" max="4368" width="3.375" style="2" customWidth="1"/>
    <col min="4369" max="4369" width="9" style="2"/>
    <col min="4370" max="4370" width="7.125" style="2" bestFit="1" customWidth="1"/>
    <col min="4371" max="4371" width="26.25" style="2" bestFit="1" customWidth="1"/>
    <col min="4372" max="4372" width="11" style="2" bestFit="1" customWidth="1"/>
    <col min="4373" max="4373" width="9" style="2"/>
    <col min="4374" max="4374" width="52.875" style="2" bestFit="1" customWidth="1"/>
    <col min="4375" max="4375" width="4" style="2" bestFit="1" customWidth="1"/>
    <col min="4376" max="4376" width="2.125" style="2" bestFit="1" customWidth="1"/>
    <col min="4377" max="4377" width="5.5" style="2" bestFit="1" customWidth="1"/>
    <col min="4378" max="4378" width="2.125" style="2" bestFit="1" customWidth="1"/>
    <col min="4379" max="4379" width="5.5" style="2" bestFit="1" customWidth="1"/>
    <col min="4380" max="4601" width="9" style="2"/>
    <col min="4602" max="4602" width="19.375" style="2" bestFit="1" customWidth="1"/>
    <col min="4603" max="4603" width="9.125" style="2" bestFit="1" customWidth="1"/>
    <col min="4604" max="4604" width="9" style="2"/>
    <col min="4605" max="4605" width="9.125" style="2" bestFit="1" customWidth="1"/>
    <col min="4606" max="4607" width="9" style="2"/>
    <col min="4608" max="4608" width="3.5" style="2" customWidth="1"/>
    <col min="4609" max="4609" width="4.625" style="2" bestFit="1" customWidth="1"/>
    <col min="4610" max="4610" width="9" style="2"/>
    <col min="4611" max="4611" width="7.625" style="2" bestFit="1" customWidth="1"/>
    <col min="4612" max="4612" width="7.5" style="2" customWidth="1"/>
    <col min="4613" max="4613" width="13.25" style="2" customWidth="1"/>
    <col min="4614" max="4615" width="7.25" style="2" bestFit="1" customWidth="1"/>
    <col min="4616" max="4616" width="5.625" style="2" bestFit="1" customWidth="1"/>
    <col min="4617" max="4618" width="3.375" style="2" customWidth="1"/>
    <col min="4619" max="4619" width="7.375" style="2" bestFit="1" customWidth="1"/>
    <col min="4620" max="4621" width="7.25" style="2" bestFit="1" customWidth="1"/>
    <col min="4622" max="4622" width="4.5" style="2" bestFit="1" customWidth="1"/>
    <col min="4623" max="4624" width="3.375" style="2" customWidth="1"/>
    <col min="4625" max="4625" width="9" style="2"/>
    <col min="4626" max="4626" width="7.125" style="2" bestFit="1" customWidth="1"/>
    <col min="4627" max="4627" width="26.25" style="2" bestFit="1" customWidth="1"/>
    <col min="4628" max="4628" width="11" style="2" bestFit="1" customWidth="1"/>
    <col min="4629" max="4629" width="9" style="2"/>
    <col min="4630" max="4630" width="52.875" style="2" bestFit="1" customWidth="1"/>
    <col min="4631" max="4631" width="4" style="2" bestFit="1" customWidth="1"/>
    <col min="4632" max="4632" width="2.125" style="2" bestFit="1" customWidth="1"/>
    <col min="4633" max="4633" width="5.5" style="2" bestFit="1" customWidth="1"/>
    <col min="4634" max="4634" width="2.125" style="2" bestFit="1" customWidth="1"/>
    <col min="4635" max="4635" width="5.5" style="2" bestFit="1" customWidth="1"/>
    <col min="4636" max="4857" width="9" style="2"/>
    <col min="4858" max="4858" width="19.375" style="2" bestFit="1" customWidth="1"/>
    <col min="4859" max="4859" width="9.125" style="2" bestFit="1" customWidth="1"/>
    <col min="4860" max="4860" width="9" style="2"/>
    <col min="4861" max="4861" width="9.125" style="2" bestFit="1" customWidth="1"/>
    <col min="4862" max="4863" width="9" style="2"/>
    <col min="4864" max="4864" width="3.5" style="2" customWidth="1"/>
    <col min="4865" max="4865" width="4.625" style="2" bestFit="1" customWidth="1"/>
    <col min="4866" max="4866" width="9" style="2"/>
    <col min="4867" max="4867" width="7.625" style="2" bestFit="1" customWidth="1"/>
    <col min="4868" max="4868" width="7.5" style="2" customWidth="1"/>
    <col min="4869" max="4869" width="13.25" style="2" customWidth="1"/>
    <col min="4870" max="4871" width="7.25" style="2" bestFit="1" customWidth="1"/>
    <col min="4872" max="4872" width="5.625" style="2" bestFit="1" customWidth="1"/>
    <col min="4873" max="4874" width="3.375" style="2" customWidth="1"/>
    <col min="4875" max="4875" width="7.375" style="2" bestFit="1" customWidth="1"/>
    <col min="4876" max="4877" width="7.25" style="2" bestFit="1" customWidth="1"/>
    <col min="4878" max="4878" width="4.5" style="2" bestFit="1" customWidth="1"/>
    <col min="4879" max="4880" width="3.375" style="2" customWidth="1"/>
    <col min="4881" max="4881" width="9" style="2"/>
    <col min="4882" max="4882" width="7.125" style="2" bestFit="1" customWidth="1"/>
    <col min="4883" max="4883" width="26.25" style="2" bestFit="1" customWidth="1"/>
    <col min="4884" max="4884" width="11" style="2" bestFit="1" customWidth="1"/>
    <col min="4885" max="4885" width="9" style="2"/>
    <col min="4886" max="4886" width="52.875" style="2" bestFit="1" customWidth="1"/>
    <col min="4887" max="4887" width="4" style="2" bestFit="1" customWidth="1"/>
    <col min="4888" max="4888" width="2.125" style="2" bestFit="1" customWidth="1"/>
    <col min="4889" max="4889" width="5.5" style="2" bestFit="1" customWidth="1"/>
    <col min="4890" max="4890" width="2.125" style="2" bestFit="1" customWidth="1"/>
    <col min="4891" max="4891" width="5.5" style="2" bestFit="1" customWidth="1"/>
    <col min="4892" max="5113" width="9" style="2"/>
    <col min="5114" max="5114" width="19.375" style="2" bestFit="1" customWidth="1"/>
    <col min="5115" max="5115" width="9.125" style="2" bestFit="1" customWidth="1"/>
    <col min="5116" max="5116" width="9" style="2"/>
    <col min="5117" max="5117" width="9.125" style="2" bestFit="1" customWidth="1"/>
    <col min="5118" max="5119" width="9" style="2"/>
    <col min="5120" max="5120" width="3.5" style="2" customWidth="1"/>
    <col min="5121" max="5121" width="4.625" style="2" bestFit="1" customWidth="1"/>
    <col min="5122" max="5122" width="9" style="2"/>
    <col min="5123" max="5123" width="7.625" style="2" bestFit="1" customWidth="1"/>
    <col min="5124" max="5124" width="7.5" style="2" customWidth="1"/>
    <col min="5125" max="5125" width="13.25" style="2" customWidth="1"/>
    <col min="5126" max="5127" width="7.25" style="2" bestFit="1" customWidth="1"/>
    <col min="5128" max="5128" width="5.625" style="2" bestFit="1" customWidth="1"/>
    <col min="5129" max="5130" width="3.375" style="2" customWidth="1"/>
    <col min="5131" max="5131" width="7.375" style="2" bestFit="1" customWidth="1"/>
    <col min="5132" max="5133" width="7.25" style="2" bestFit="1" customWidth="1"/>
    <col min="5134" max="5134" width="4.5" style="2" bestFit="1" customWidth="1"/>
    <col min="5135" max="5136" width="3.375" style="2" customWidth="1"/>
    <col min="5137" max="5137" width="9" style="2"/>
    <col min="5138" max="5138" width="7.125" style="2" bestFit="1" customWidth="1"/>
    <col min="5139" max="5139" width="26.25" style="2" bestFit="1" customWidth="1"/>
    <col min="5140" max="5140" width="11" style="2" bestFit="1" customWidth="1"/>
    <col min="5141" max="5141" width="9" style="2"/>
    <col min="5142" max="5142" width="52.875" style="2" bestFit="1" customWidth="1"/>
    <col min="5143" max="5143" width="4" style="2" bestFit="1" customWidth="1"/>
    <col min="5144" max="5144" width="2.125" style="2" bestFit="1" customWidth="1"/>
    <col min="5145" max="5145" width="5.5" style="2" bestFit="1" customWidth="1"/>
    <col min="5146" max="5146" width="2.125" style="2" bestFit="1" customWidth="1"/>
    <col min="5147" max="5147" width="5.5" style="2" bestFit="1" customWidth="1"/>
    <col min="5148" max="5369" width="9" style="2"/>
    <col min="5370" max="5370" width="19.375" style="2" bestFit="1" customWidth="1"/>
    <col min="5371" max="5371" width="9.125" style="2" bestFit="1" customWidth="1"/>
    <col min="5372" max="5372" width="9" style="2"/>
    <col min="5373" max="5373" width="9.125" style="2" bestFit="1" customWidth="1"/>
    <col min="5374" max="5375" width="9" style="2"/>
    <col min="5376" max="5376" width="3.5" style="2" customWidth="1"/>
    <col min="5377" max="5377" width="4.625" style="2" bestFit="1" customWidth="1"/>
    <col min="5378" max="5378" width="9" style="2"/>
    <col min="5379" max="5379" width="7.625" style="2" bestFit="1" customWidth="1"/>
    <col min="5380" max="5380" width="7.5" style="2" customWidth="1"/>
    <col min="5381" max="5381" width="13.25" style="2" customWidth="1"/>
    <col min="5382" max="5383" width="7.25" style="2" bestFit="1" customWidth="1"/>
    <col min="5384" max="5384" width="5.625" style="2" bestFit="1" customWidth="1"/>
    <col min="5385" max="5386" width="3.375" style="2" customWidth="1"/>
    <col min="5387" max="5387" width="7.375" style="2" bestFit="1" customWidth="1"/>
    <col min="5388" max="5389" width="7.25" style="2" bestFit="1" customWidth="1"/>
    <col min="5390" max="5390" width="4.5" style="2" bestFit="1" customWidth="1"/>
    <col min="5391" max="5392" width="3.375" style="2" customWidth="1"/>
    <col min="5393" max="5393" width="9" style="2"/>
    <col min="5394" max="5394" width="7.125" style="2" bestFit="1" customWidth="1"/>
    <col min="5395" max="5395" width="26.25" style="2" bestFit="1" customWidth="1"/>
    <col min="5396" max="5396" width="11" style="2" bestFit="1" customWidth="1"/>
    <col min="5397" max="5397" width="9" style="2"/>
    <col min="5398" max="5398" width="52.875" style="2" bestFit="1" customWidth="1"/>
    <col min="5399" max="5399" width="4" style="2" bestFit="1" customWidth="1"/>
    <col min="5400" max="5400" width="2.125" style="2" bestFit="1" customWidth="1"/>
    <col min="5401" max="5401" width="5.5" style="2" bestFit="1" customWidth="1"/>
    <col min="5402" max="5402" width="2.125" style="2" bestFit="1" customWidth="1"/>
    <col min="5403" max="5403" width="5.5" style="2" bestFit="1" customWidth="1"/>
    <col min="5404" max="5625" width="9" style="2"/>
    <col min="5626" max="5626" width="19.375" style="2" bestFit="1" customWidth="1"/>
    <col min="5627" max="5627" width="9.125" style="2" bestFit="1" customWidth="1"/>
    <col min="5628" max="5628" width="9" style="2"/>
    <col min="5629" max="5629" width="9.125" style="2" bestFit="1" customWidth="1"/>
    <col min="5630" max="5631" width="9" style="2"/>
    <col min="5632" max="5632" width="3.5" style="2" customWidth="1"/>
    <col min="5633" max="5633" width="4.625" style="2" bestFit="1" customWidth="1"/>
    <col min="5634" max="5634" width="9" style="2"/>
    <col min="5635" max="5635" width="7.625" style="2" bestFit="1" customWidth="1"/>
    <col min="5636" max="5636" width="7.5" style="2" customWidth="1"/>
    <col min="5637" max="5637" width="13.25" style="2" customWidth="1"/>
    <col min="5638" max="5639" width="7.25" style="2" bestFit="1" customWidth="1"/>
    <col min="5640" max="5640" width="5.625" style="2" bestFit="1" customWidth="1"/>
    <col min="5641" max="5642" width="3.375" style="2" customWidth="1"/>
    <col min="5643" max="5643" width="7.375" style="2" bestFit="1" customWidth="1"/>
    <col min="5644" max="5645" width="7.25" style="2" bestFit="1" customWidth="1"/>
    <col min="5646" max="5646" width="4.5" style="2" bestFit="1" customWidth="1"/>
    <col min="5647" max="5648" width="3.375" style="2" customWidth="1"/>
    <col min="5649" max="5649" width="9" style="2"/>
    <col min="5650" max="5650" width="7.125" style="2" bestFit="1" customWidth="1"/>
    <col min="5651" max="5651" width="26.25" style="2" bestFit="1" customWidth="1"/>
    <col min="5652" max="5652" width="11" style="2" bestFit="1" customWidth="1"/>
    <col min="5653" max="5653" width="9" style="2"/>
    <col min="5654" max="5654" width="52.875" style="2" bestFit="1" customWidth="1"/>
    <col min="5655" max="5655" width="4" style="2" bestFit="1" customWidth="1"/>
    <col min="5656" max="5656" width="2.125" style="2" bestFit="1" customWidth="1"/>
    <col min="5657" max="5657" width="5.5" style="2" bestFit="1" customWidth="1"/>
    <col min="5658" max="5658" width="2.125" style="2" bestFit="1" customWidth="1"/>
    <col min="5659" max="5659" width="5.5" style="2" bestFit="1" customWidth="1"/>
    <col min="5660" max="5881" width="9" style="2"/>
    <col min="5882" max="5882" width="19.375" style="2" bestFit="1" customWidth="1"/>
    <col min="5883" max="5883" width="9.125" style="2" bestFit="1" customWidth="1"/>
    <col min="5884" max="5884" width="9" style="2"/>
    <col min="5885" max="5885" width="9.125" style="2" bestFit="1" customWidth="1"/>
    <col min="5886" max="5887" width="9" style="2"/>
    <col min="5888" max="5888" width="3.5" style="2" customWidth="1"/>
    <col min="5889" max="5889" width="4.625" style="2" bestFit="1" customWidth="1"/>
    <col min="5890" max="5890" width="9" style="2"/>
    <col min="5891" max="5891" width="7.625" style="2" bestFit="1" customWidth="1"/>
    <col min="5892" max="5892" width="7.5" style="2" customWidth="1"/>
    <col min="5893" max="5893" width="13.25" style="2" customWidth="1"/>
    <col min="5894" max="5895" width="7.25" style="2" bestFit="1" customWidth="1"/>
    <col min="5896" max="5896" width="5.625" style="2" bestFit="1" customWidth="1"/>
    <col min="5897" max="5898" width="3.375" style="2" customWidth="1"/>
    <col min="5899" max="5899" width="7.375" style="2" bestFit="1" customWidth="1"/>
    <col min="5900" max="5901" width="7.25" style="2" bestFit="1" customWidth="1"/>
    <col min="5902" max="5902" width="4.5" style="2" bestFit="1" customWidth="1"/>
    <col min="5903" max="5904" width="3.375" style="2" customWidth="1"/>
    <col min="5905" max="5905" width="9" style="2"/>
    <col min="5906" max="5906" width="7.125" style="2" bestFit="1" customWidth="1"/>
    <col min="5907" max="5907" width="26.25" style="2" bestFit="1" customWidth="1"/>
    <col min="5908" max="5908" width="11" style="2" bestFit="1" customWidth="1"/>
    <col min="5909" max="5909" width="9" style="2"/>
    <col min="5910" max="5910" width="52.875" style="2" bestFit="1" customWidth="1"/>
    <col min="5911" max="5911" width="4" style="2" bestFit="1" customWidth="1"/>
    <col min="5912" max="5912" width="2.125" style="2" bestFit="1" customWidth="1"/>
    <col min="5913" max="5913" width="5.5" style="2" bestFit="1" customWidth="1"/>
    <col min="5914" max="5914" width="2.125" style="2" bestFit="1" customWidth="1"/>
    <col min="5915" max="5915" width="5.5" style="2" bestFit="1" customWidth="1"/>
    <col min="5916" max="6137" width="9" style="2"/>
    <col min="6138" max="6138" width="19.375" style="2" bestFit="1" customWidth="1"/>
    <col min="6139" max="6139" width="9.125" style="2" bestFit="1" customWidth="1"/>
    <col min="6140" max="6140" width="9" style="2"/>
    <col min="6141" max="6141" width="9.125" style="2" bestFit="1" customWidth="1"/>
    <col min="6142" max="6143" width="9" style="2"/>
    <col min="6144" max="6144" width="3.5" style="2" customWidth="1"/>
    <col min="6145" max="6145" width="4.625" style="2" bestFit="1" customWidth="1"/>
    <col min="6146" max="6146" width="9" style="2"/>
    <col min="6147" max="6147" width="7.625" style="2" bestFit="1" customWidth="1"/>
    <col min="6148" max="6148" width="7.5" style="2" customWidth="1"/>
    <col min="6149" max="6149" width="13.25" style="2" customWidth="1"/>
    <col min="6150" max="6151" width="7.25" style="2" bestFit="1" customWidth="1"/>
    <col min="6152" max="6152" width="5.625" style="2" bestFit="1" customWidth="1"/>
    <col min="6153" max="6154" width="3.375" style="2" customWidth="1"/>
    <col min="6155" max="6155" width="7.375" style="2" bestFit="1" customWidth="1"/>
    <col min="6156" max="6157" width="7.25" style="2" bestFit="1" customWidth="1"/>
    <col min="6158" max="6158" width="4.5" style="2" bestFit="1" customWidth="1"/>
    <col min="6159" max="6160" width="3.375" style="2" customWidth="1"/>
    <col min="6161" max="6161" width="9" style="2"/>
    <col min="6162" max="6162" width="7.125" style="2" bestFit="1" customWidth="1"/>
    <col min="6163" max="6163" width="26.25" style="2" bestFit="1" customWidth="1"/>
    <col min="6164" max="6164" width="11" style="2" bestFit="1" customWidth="1"/>
    <col min="6165" max="6165" width="9" style="2"/>
    <col min="6166" max="6166" width="52.875" style="2" bestFit="1" customWidth="1"/>
    <col min="6167" max="6167" width="4" style="2" bestFit="1" customWidth="1"/>
    <col min="6168" max="6168" width="2.125" style="2" bestFit="1" customWidth="1"/>
    <col min="6169" max="6169" width="5.5" style="2" bestFit="1" customWidth="1"/>
    <col min="6170" max="6170" width="2.125" style="2" bestFit="1" customWidth="1"/>
    <col min="6171" max="6171" width="5.5" style="2" bestFit="1" customWidth="1"/>
    <col min="6172" max="6393" width="9" style="2"/>
    <col min="6394" max="6394" width="19.375" style="2" bestFit="1" customWidth="1"/>
    <col min="6395" max="6395" width="9.125" style="2" bestFit="1" customWidth="1"/>
    <col min="6396" max="6396" width="9" style="2"/>
    <col min="6397" max="6397" width="9.125" style="2" bestFit="1" customWidth="1"/>
    <col min="6398" max="6399" width="9" style="2"/>
    <col min="6400" max="6400" width="3.5" style="2" customWidth="1"/>
    <col min="6401" max="6401" width="4.625" style="2" bestFit="1" customWidth="1"/>
    <col min="6402" max="6402" width="9" style="2"/>
    <col min="6403" max="6403" width="7.625" style="2" bestFit="1" customWidth="1"/>
    <col min="6404" max="6404" width="7.5" style="2" customWidth="1"/>
    <col min="6405" max="6405" width="13.25" style="2" customWidth="1"/>
    <col min="6406" max="6407" width="7.25" style="2" bestFit="1" customWidth="1"/>
    <col min="6408" max="6408" width="5.625" style="2" bestFit="1" customWidth="1"/>
    <col min="6409" max="6410" width="3.375" style="2" customWidth="1"/>
    <col min="6411" max="6411" width="7.375" style="2" bestFit="1" customWidth="1"/>
    <col min="6412" max="6413" width="7.25" style="2" bestFit="1" customWidth="1"/>
    <col min="6414" max="6414" width="4.5" style="2" bestFit="1" customWidth="1"/>
    <col min="6415" max="6416" width="3.375" style="2" customWidth="1"/>
    <col min="6417" max="6417" width="9" style="2"/>
    <col min="6418" max="6418" width="7.125" style="2" bestFit="1" customWidth="1"/>
    <col min="6419" max="6419" width="26.25" style="2" bestFit="1" customWidth="1"/>
    <col min="6420" max="6420" width="11" style="2" bestFit="1" customWidth="1"/>
    <col min="6421" max="6421" width="9" style="2"/>
    <col min="6422" max="6422" width="52.875" style="2" bestFit="1" customWidth="1"/>
    <col min="6423" max="6423" width="4" style="2" bestFit="1" customWidth="1"/>
    <col min="6424" max="6424" width="2.125" style="2" bestFit="1" customWidth="1"/>
    <col min="6425" max="6425" width="5.5" style="2" bestFit="1" customWidth="1"/>
    <col min="6426" max="6426" width="2.125" style="2" bestFit="1" customWidth="1"/>
    <col min="6427" max="6427" width="5.5" style="2" bestFit="1" customWidth="1"/>
    <col min="6428" max="6649" width="9" style="2"/>
    <col min="6650" max="6650" width="19.375" style="2" bestFit="1" customWidth="1"/>
    <col min="6651" max="6651" width="9.125" style="2" bestFit="1" customWidth="1"/>
    <col min="6652" max="6652" width="9" style="2"/>
    <col min="6653" max="6653" width="9.125" style="2" bestFit="1" customWidth="1"/>
    <col min="6654" max="6655" width="9" style="2"/>
    <col min="6656" max="6656" width="3.5" style="2" customWidth="1"/>
    <col min="6657" max="6657" width="4.625" style="2" bestFit="1" customWidth="1"/>
    <col min="6658" max="6658" width="9" style="2"/>
    <col min="6659" max="6659" width="7.625" style="2" bestFit="1" customWidth="1"/>
    <col min="6660" max="6660" width="7.5" style="2" customWidth="1"/>
    <col min="6661" max="6661" width="13.25" style="2" customWidth="1"/>
    <col min="6662" max="6663" width="7.25" style="2" bestFit="1" customWidth="1"/>
    <col min="6664" max="6664" width="5.625" style="2" bestFit="1" customWidth="1"/>
    <col min="6665" max="6666" width="3.375" style="2" customWidth="1"/>
    <col min="6667" max="6667" width="7.375" style="2" bestFit="1" customWidth="1"/>
    <col min="6668" max="6669" width="7.25" style="2" bestFit="1" customWidth="1"/>
    <col min="6670" max="6670" width="4.5" style="2" bestFit="1" customWidth="1"/>
    <col min="6671" max="6672" width="3.375" style="2" customWidth="1"/>
    <col min="6673" max="6673" width="9" style="2"/>
    <col min="6674" max="6674" width="7.125" style="2" bestFit="1" customWidth="1"/>
    <col min="6675" max="6675" width="26.25" style="2" bestFit="1" customWidth="1"/>
    <col min="6676" max="6676" width="11" style="2" bestFit="1" customWidth="1"/>
    <col min="6677" max="6677" width="9" style="2"/>
    <col min="6678" max="6678" width="52.875" style="2" bestFit="1" customWidth="1"/>
    <col min="6679" max="6679" width="4" style="2" bestFit="1" customWidth="1"/>
    <col min="6680" max="6680" width="2.125" style="2" bestFit="1" customWidth="1"/>
    <col min="6681" max="6681" width="5.5" style="2" bestFit="1" customWidth="1"/>
    <col min="6682" max="6682" width="2.125" style="2" bestFit="1" customWidth="1"/>
    <col min="6683" max="6683" width="5.5" style="2" bestFit="1" customWidth="1"/>
    <col min="6684" max="6905" width="9" style="2"/>
    <col min="6906" max="6906" width="19.375" style="2" bestFit="1" customWidth="1"/>
    <col min="6907" max="6907" width="9.125" style="2" bestFit="1" customWidth="1"/>
    <col min="6908" max="6908" width="9" style="2"/>
    <col min="6909" max="6909" width="9.125" style="2" bestFit="1" customWidth="1"/>
    <col min="6910" max="6911" width="9" style="2"/>
    <col min="6912" max="6912" width="3.5" style="2" customWidth="1"/>
    <col min="6913" max="6913" width="4.625" style="2" bestFit="1" customWidth="1"/>
    <col min="6914" max="6914" width="9" style="2"/>
    <col min="6915" max="6915" width="7.625" style="2" bestFit="1" customWidth="1"/>
    <col min="6916" max="6916" width="7.5" style="2" customWidth="1"/>
    <col min="6917" max="6917" width="13.25" style="2" customWidth="1"/>
    <col min="6918" max="6919" width="7.25" style="2" bestFit="1" customWidth="1"/>
    <col min="6920" max="6920" width="5.625" style="2" bestFit="1" customWidth="1"/>
    <col min="6921" max="6922" width="3.375" style="2" customWidth="1"/>
    <col min="6923" max="6923" width="7.375" style="2" bestFit="1" customWidth="1"/>
    <col min="6924" max="6925" width="7.25" style="2" bestFit="1" customWidth="1"/>
    <col min="6926" max="6926" width="4.5" style="2" bestFit="1" customWidth="1"/>
    <col min="6927" max="6928" width="3.375" style="2" customWidth="1"/>
    <col min="6929" max="6929" width="9" style="2"/>
    <col min="6930" max="6930" width="7.125" style="2" bestFit="1" customWidth="1"/>
    <col min="6931" max="6931" width="26.25" style="2" bestFit="1" customWidth="1"/>
    <col min="6932" max="6932" width="11" style="2" bestFit="1" customWidth="1"/>
    <col min="6933" max="6933" width="9" style="2"/>
    <col min="6934" max="6934" width="52.875" style="2" bestFit="1" customWidth="1"/>
    <col min="6935" max="6935" width="4" style="2" bestFit="1" customWidth="1"/>
    <col min="6936" max="6936" width="2.125" style="2" bestFit="1" customWidth="1"/>
    <col min="6937" max="6937" width="5.5" style="2" bestFit="1" customWidth="1"/>
    <col min="6938" max="6938" width="2.125" style="2" bestFit="1" customWidth="1"/>
    <col min="6939" max="6939" width="5.5" style="2" bestFit="1" customWidth="1"/>
    <col min="6940" max="7161" width="9" style="2"/>
    <col min="7162" max="7162" width="19.375" style="2" bestFit="1" customWidth="1"/>
    <col min="7163" max="7163" width="9.125" style="2" bestFit="1" customWidth="1"/>
    <col min="7164" max="7164" width="9" style="2"/>
    <col min="7165" max="7165" width="9.125" style="2" bestFit="1" customWidth="1"/>
    <col min="7166" max="7167" width="9" style="2"/>
    <col min="7168" max="7168" width="3.5" style="2" customWidth="1"/>
    <col min="7169" max="7169" width="4.625" style="2" bestFit="1" customWidth="1"/>
    <col min="7170" max="7170" width="9" style="2"/>
    <col min="7171" max="7171" width="7.625" style="2" bestFit="1" customWidth="1"/>
    <col min="7172" max="7172" width="7.5" style="2" customWidth="1"/>
    <col min="7173" max="7173" width="13.25" style="2" customWidth="1"/>
    <col min="7174" max="7175" width="7.25" style="2" bestFit="1" customWidth="1"/>
    <col min="7176" max="7176" width="5.625" style="2" bestFit="1" customWidth="1"/>
    <col min="7177" max="7178" width="3.375" style="2" customWidth="1"/>
    <col min="7179" max="7179" width="7.375" style="2" bestFit="1" customWidth="1"/>
    <col min="7180" max="7181" width="7.25" style="2" bestFit="1" customWidth="1"/>
    <col min="7182" max="7182" width="4.5" style="2" bestFit="1" customWidth="1"/>
    <col min="7183" max="7184" width="3.375" style="2" customWidth="1"/>
    <col min="7185" max="7185" width="9" style="2"/>
    <col min="7186" max="7186" width="7.125" style="2" bestFit="1" customWidth="1"/>
    <col min="7187" max="7187" width="26.25" style="2" bestFit="1" customWidth="1"/>
    <col min="7188" max="7188" width="11" style="2" bestFit="1" customWidth="1"/>
    <col min="7189" max="7189" width="9" style="2"/>
    <col min="7190" max="7190" width="52.875" style="2" bestFit="1" customWidth="1"/>
    <col min="7191" max="7191" width="4" style="2" bestFit="1" customWidth="1"/>
    <col min="7192" max="7192" width="2.125" style="2" bestFit="1" customWidth="1"/>
    <col min="7193" max="7193" width="5.5" style="2" bestFit="1" customWidth="1"/>
    <col min="7194" max="7194" width="2.125" style="2" bestFit="1" customWidth="1"/>
    <col min="7195" max="7195" width="5.5" style="2" bestFit="1" customWidth="1"/>
    <col min="7196" max="7417" width="9" style="2"/>
    <col min="7418" max="7418" width="19.375" style="2" bestFit="1" customWidth="1"/>
    <col min="7419" max="7419" width="9.125" style="2" bestFit="1" customWidth="1"/>
    <col min="7420" max="7420" width="9" style="2"/>
    <col min="7421" max="7421" width="9.125" style="2" bestFit="1" customWidth="1"/>
    <col min="7422" max="7423" width="9" style="2"/>
    <col min="7424" max="7424" width="3.5" style="2" customWidth="1"/>
    <col min="7425" max="7425" width="4.625" style="2" bestFit="1" customWidth="1"/>
    <col min="7426" max="7426" width="9" style="2"/>
    <col min="7427" max="7427" width="7.625" style="2" bestFit="1" customWidth="1"/>
    <col min="7428" max="7428" width="7.5" style="2" customWidth="1"/>
    <col min="7429" max="7429" width="13.25" style="2" customWidth="1"/>
    <col min="7430" max="7431" width="7.25" style="2" bestFit="1" customWidth="1"/>
    <col min="7432" max="7432" width="5.625" style="2" bestFit="1" customWidth="1"/>
    <col min="7433" max="7434" width="3.375" style="2" customWidth="1"/>
    <col min="7435" max="7435" width="7.375" style="2" bestFit="1" customWidth="1"/>
    <col min="7436" max="7437" width="7.25" style="2" bestFit="1" customWidth="1"/>
    <col min="7438" max="7438" width="4.5" style="2" bestFit="1" customWidth="1"/>
    <col min="7439" max="7440" width="3.375" style="2" customWidth="1"/>
    <col min="7441" max="7441" width="9" style="2"/>
    <col min="7442" max="7442" width="7.125" style="2" bestFit="1" customWidth="1"/>
    <col min="7443" max="7443" width="26.25" style="2" bestFit="1" customWidth="1"/>
    <col min="7444" max="7444" width="11" style="2" bestFit="1" customWidth="1"/>
    <col min="7445" max="7445" width="9" style="2"/>
    <col min="7446" max="7446" width="52.875" style="2" bestFit="1" customWidth="1"/>
    <col min="7447" max="7447" width="4" style="2" bestFit="1" customWidth="1"/>
    <col min="7448" max="7448" width="2.125" style="2" bestFit="1" customWidth="1"/>
    <col min="7449" max="7449" width="5.5" style="2" bestFit="1" customWidth="1"/>
    <col min="7450" max="7450" width="2.125" style="2" bestFit="1" customWidth="1"/>
    <col min="7451" max="7451" width="5.5" style="2" bestFit="1" customWidth="1"/>
    <col min="7452" max="7673" width="9" style="2"/>
    <col min="7674" max="7674" width="19.375" style="2" bestFit="1" customWidth="1"/>
    <col min="7675" max="7675" width="9.125" style="2" bestFit="1" customWidth="1"/>
    <col min="7676" max="7676" width="9" style="2"/>
    <col min="7677" max="7677" width="9.125" style="2" bestFit="1" customWidth="1"/>
    <col min="7678" max="7679" width="9" style="2"/>
    <col min="7680" max="7680" width="3.5" style="2" customWidth="1"/>
    <col min="7681" max="7681" width="4.625" style="2" bestFit="1" customWidth="1"/>
    <col min="7682" max="7682" width="9" style="2"/>
    <col min="7683" max="7683" width="7.625" style="2" bestFit="1" customWidth="1"/>
    <col min="7684" max="7684" width="7.5" style="2" customWidth="1"/>
    <col min="7685" max="7685" width="13.25" style="2" customWidth="1"/>
    <col min="7686" max="7687" width="7.25" style="2" bestFit="1" customWidth="1"/>
    <col min="7688" max="7688" width="5.625" style="2" bestFit="1" customWidth="1"/>
    <col min="7689" max="7690" width="3.375" style="2" customWidth="1"/>
    <col min="7691" max="7691" width="7.375" style="2" bestFit="1" customWidth="1"/>
    <col min="7692" max="7693" width="7.25" style="2" bestFit="1" customWidth="1"/>
    <col min="7694" max="7694" width="4.5" style="2" bestFit="1" customWidth="1"/>
    <col min="7695" max="7696" width="3.375" style="2" customWidth="1"/>
    <col min="7697" max="7697" width="9" style="2"/>
    <col min="7698" max="7698" width="7.125" style="2" bestFit="1" customWidth="1"/>
    <col min="7699" max="7699" width="26.25" style="2" bestFit="1" customWidth="1"/>
    <col min="7700" max="7700" width="11" style="2" bestFit="1" customWidth="1"/>
    <col min="7701" max="7701" width="9" style="2"/>
    <col min="7702" max="7702" width="52.875" style="2" bestFit="1" customWidth="1"/>
    <col min="7703" max="7703" width="4" style="2" bestFit="1" customWidth="1"/>
    <col min="7704" max="7704" width="2.125" style="2" bestFit="1" customWidth="1"/>
    <col min="7705" max="7705" width="5.5" style="2" bestFit="1" customWidth="1"/>
    <col min="7706" max="7706" width="2.125" style="2" bestFit="1" customWidth="1"/>
    <col min="7707" max="7707" width="5.5" style="2" bestFit="1" customWidth="1"/>
    <col min="7708" max="7929" width="9" style="2"/>
    <col min="7930" max="7930" width="19.375" style="2" bestFit="1" customWidth="1"/>
    <col min="7931" max="7931" width="9.125" style="2" bestFit="1" customWidth="1"/>
    <col min="7932" max="7932" width="9" style="2"/>
    <col min="7933" max="7933" width="9.125" style="2" bestFit="1" customWidth="1"/>
    <col min="7934" max="7935" width="9" style="2"/>
    <col min="7936" max="7936" width="3.5" style="2" customWidth="1"/>
    <col min="7937" max="7937" width="4.625" style="2" bestFit="1" customWidth="1"/>
    <col min="7938" max="7938" width="9" style="2"/>
    <col min="7939" max="7939" width="7.625" style="2" bestFit="1" customWidth="1"/>
    <col min="7940" max="7940" width="7.5" style="2" customWidth="1"/>
    <col min="7941" max="7941" width="13.25" style="2" customWidth="1"/>
    <col min="7942" max="7943" width="7.25" style="2" bestFit="1" customWidth="1"/>
    <col min="7944" max="7944" width="5.625" style="2" bestFit="1" customWidth="1"/>
    <col min="7945" max="7946" width="3.375" style="2" customWidth="1"/>
    <col min="7947" max="7947" width="7.375" style="2" bestFit="1" customWidth="1"/>
    <col min="7948" max="7949" width="7.25" style="2" bestFit="1" customWidth="1"/>
    <col min="7950" max="7950" width="4.5" style="2" bestFit="1" customWidth="1"/>
    <col min="7951" max="7952" width="3.375" style="2" customWidth="1"/>
    <col min="7953" max="7953" width="9" style="2"/>
    <col min="7954" max="7954" width="7.125" style="2" bestFit="1" customWidth="1"/>
    <col min="7955" max="7955" width="26.25" style="2" bestFit="1" customWidth="1"/>
    <col min="7956" max="7956" width="11" style="2" bestFit="1" customWidth="1"/>
    <col min="7957" max="7957" width="9" style="2"/>
    <col min="7958" max="7958" width="52.875" style="2" bestFit="1" customWidth="1"/>
    <col min="7959" max="7959" width="4" style="2" bestFit="1" customWidth="1"/>
    <col min="7960" max="7960" width="2.125" style="2" bestFit="1" customWidth="1"/>
    <col min="7961" max="7961" width="5.5" style="2" bestFit="1" customWidth="1"/>
    <col min="7962" max="7962" width="2.125" style="2" bestFit="1" customWidth="1"/>
    <col min="7963" max="7963" width="5.5" style="2" bestFit="1" customWidth="1"/>
    <col min="7964" max="8185" width="9" style="2"/>
    <col min="8186" max="8186" width="19.375" style="2" bestFit="1" customWidth="1"/>
    <col min="8187" max="8187" width="9.125" style="2" bestFit="1" customWidth="1"/>
    <col min="8188" max="8188" width="9" style="2"/>
    <col min="8189" max="8189" width="9.125" style="2" bestFit="1" customWidth="1"/>
    <col min="8190" max="8191" width="9" style="2"/>
    <col min="8192" max="8192" width="3.5" style="2" customWidth="1"/>
    <col min="8193" max="8193" width="4.625" style="2" bestFit="1" customWidth="1"/>
    <col min="8194" max="8194" width="9" style="2"/>
    <col min="8195" max="8195" width="7.625" style="2" bestFit="1" customWidth="1"/>
    <col min="8196" max="8196" width="7.5" style="2" customWidth="1"/>
    <col min="8197" max="8197" width="13.25" style="2" customWidth="1"/>
    <col min="8198" max="8199" width="7.25" style="2" bestFit="1" customWidth="1"/>
    <col min="8200" max="8200" width="5.625" style="2" bestFit="1" customWidth="1"/>
    <col min="8201" max="8202" width="3.375" style="2" customWidth="1"/>
    <col min="8203" max="8203" width="7.375" style="2" bestFit="1" customWidth="1"/>
    <col min="8204" max="8205" width="7.25" style="2" bestFit="1" customWidth="1"/>
    <col min="8206" max="8206" width="4.5" style="2" bestFit="1" customWidth="1"/>
    <col min="8207" max="8208" width="3.375" style="2" customWidth="1"/>
    <col min="8209" max="8209" width="9" style="2"/>
    <col min="8210" max="8210" width="7.125" style="2" bestFit="1" customWidth="1"/>
    <col min="8211" max="8211" width="26.25" style="2" bestFit="1" customWidth="1"/>
    <col min="8212" max="8212" width="11" style="2" bestFit="1" customWidth="1"/>
    <col min="8213" max="8213" width="9" style="2"/>
    <col min="8214" max="8214" width="52.875" style="2" bestFit="1" customWidth="1"/>
    <col min="8215" max="8215" width="4" style="2" bestFit="1" customWidth="1"/>
    <col min="8216" max="8216" width="2.125" style="2" bestFit="1" customWidth="1"/>
    <col min="8217" max="8217" width="5.5" style="2" bestFit="1" customWidth="1"/>
    <col min="8218" max="8218" width="2.125" style="2" bestFit="1" customWidth="1"/>
    <col min="8219" max="8219" width="5.5" style="2" bestFit="1" customWidth="1"/>
    <col min="8220" max="8441" width="9" style="2"/>
    <col min="8442" max="8442" width="19.375" style="2" bestFit="1" customWidth="1"/>
    <col min="8443" max="8443" width="9.125" style="2" bestFit="1" customWidth="1"/>
    <col min="8444" max="8444" width="9" style="2"/>
    <col min="8445" max="8445" width="9.125" style="2" bestFit="1" customWidth="1"/>
    <col min="8446" max="8447" width="9" style="2"/>
    <col min="8448" max="8448" width="3.5" style="2" customWidth="1"/>
    <col min="8449" max="8449" width="4.625" style="2" bestFit="1" customWidth="1"/>
    <col min="8450" max="8450" width="9" style="2"/>
    <col min="8451" max="8451" width="7.625" style="2" bestFit="1" customWidth="1"/>
    <col min="8452" max="8452" width="7.5" style="2" customWidth="1"/>
    <col min="8453" max="8453" width="13.25" style="2" customWidth="1"/>
    <col min="8454" max="8455" width="7.25" style="2" bestFit="1" customWidth="1"/>
    <col min="8456" max="8456" width="5.625" style="2" bestFit="1" customWidth="1"/>
    <col min="8457" max="8458" width="3.375" style="2" customWidth="1"/>
    <col min="8459" max="8459" width="7.375" style="2" bestFit="1" customWidth="1"/>
    <col min="8460" max="8461" width="7.25" style="2" bestFit="1" customWidth="1"/>
    <col min="8462" max="8462" width="4.5" style="2" bestFit="1" customWidth="1"/>
    <col min="8463" max="8464" width="3.375" style="2" customWidth="1"/>
    <col min="8465" max="8465" width="9" style="2"/>
    <col min="8466" max="8466" width="7.125" style="2" bestFit="1" customWidth="1"/>
    <col min="8467" max="8467" width="26.25" style="2" bestFit="1" customWidth="1"/>
    <col min="8468" max="8468" width="11" style="2" bestFit="1" customWidth="1"/>
    <col min="8469" max="8469" width="9" style="2"/>
    <col min="8470" max="8470" width="52.875" style="2" bestFit="1" customWidth="1"/>
    <col min="8471" max="8471" width="4" style="2" bestFit="1" customWidth="1"/>
    <col min="8472" max="8472" width="2.125" style="2" bestFit="1" customWidth="1"/>
    <col min="8473" max="8473" width="5.5" style="2" bestFit="1" customWidth="1"/>
    <col min="8474" max="8474" width="2.125" style="2" bestFit="1" customWidth="1"/>
    <col min="8475" max="8475" width="5.5" style="2" bestFit="1" customWidth="1"/>
    <col min="8476" max="8697" width="9" style="2"/>
    <col min="8698" max="8698" width="19.375" style="2" bestFit="1" customWidth="1"/>
    <col min="8699" max="8699" width="9.125" style="2" bestFit="1" customWidth="1"/>
    <col min="8700" max="8700" width="9" style="2"/>
    <col min="8701" max="8701" width="9.125" style="2" bestFit="1" customWidth="1"/>
    <col min="8702" max="8703" width="9" style="2"/>
    <col min="8704" max="8704" width="3.5" style="2" customWidth="1"/>
    <col min="8705" max="8705" width="4.625" style="2" bestFit="1" customWidth="1"/>
    <col min="8706" max="8706" width="9" style="2"/>
    <col min="8707" max="8707" width="7.625" style="2" bestFit="1" customWidth="1"/>
    <col min="8708" max="8708" width="7.5" style="2" customWidth="1"/>
    <col min="8709" max="8709" width="13.25" style="2" customWidth="1"/>
    <col min="8710" max="8711" width="7.25" style="2" bestFit="1" customWidth="1"/>
    <col min="8712" max="8712" width="5.625" style="2" bestFit="1" customWidth="1"/>
    <col min="8713" max="8714" width="3.375" style="2" customWidth="1"/>
    <col min="8715" max="8715" width="7.375" style="2" bestFit="1" customWidth="1"/>
    <col min="8716" max="8717" width="7.25" style="2" bestFit="1" customWidth="1"/>
    <col min="8718" max="8718" width="4.5" style="2" bestFit="1" customWidth="1"/>
    <col min="8719" max="8720" width="3.375" style="2" customWidth="1"/>
    <col min="8721" max="8721" width="9" style="2"/>
    <col min="8722" max="8722" width="7.125" style="2" bestFit="1" customWidth="1"/>
    <col min="8723" max="8723" width="26.25" style="2" bestFit="1" customWidth="1"/>
    <col min="8724" max="8724" width="11" style="2" bestFit="1" customWidth="1"/>
    <col min="8725" max="8725" width="9" style="2"/>
    <col min="8726" max="8726" width="52.875" style="2" bestFit="1" customWidth="1"/>
    <col min="8727" max="8727" width="4" style="2" bestFit="1" customWidth="1"/>
    <col min="8728" max="8728" width="2.125" style="2" bestFit="1" customWidth="1"/>
    <col min="8729" max="8729" width="5.5" style="2" bestFit="1" customWidth="1"/>
    <col min="8730" max="8730" width="2.125" style="2" bestFit="1" customWidth="1"/>
    <col min="8731" max="8731" width="5.5" style="2" bestFit="1" customWidth="1"/>
    <col min="8732" max="8953" width="9" style="2"/>
    <col min="8954" max="8954" width="19.375" style="2" bestFit="1" customWidth="1"/>
    <col min="8955" max="8955" width="9.125" style="2" bestFit="1" customWidth="1"/>
    <col min="8956" max="8956" width="9" style="2"/>
    <col min="8957" max="8957" width="9.125" style="2" bestFit="1" customWidth="1"/>
    <col min="8958" max="8959" width="9" style="2"/>
    <col min="8960" max="8960" width="3.5" style="2" customWidth="1"/>
    <col min="8961" max="8961" width="4.625" style="2" bestFit="1" customWidth="1"/>
    <col min="8962" max="8962" width="9" style="2"/>
    <col min="8963" max="8963" width="7.625" style="2" bestFit="1" customWidth="1"/>
    <col min="8964" max="8964" width="7.5" style="2" customWidth="1"/>
    <col min="8965" max="8965" width="13.25" style="2" customWidth="1"/>
    <col min="8966" max="8967" width="7.25" style="2" bestFit="1" customWidth="1"/>
    <col min="8968" max="8968" width="5.625" style="2" bestFit="1" customWidth="1"/>
    <col min="8969" max="8970" width="3.375" style="2" customWidth="1"/>
    <col min="8971" max="8971" width="7.375" style="2" bestFit="1" customWidth="1"/>
    <col min="8972" max="8973" width="7.25" style="2" bestFit="1" customWidth="1"/>
    <col min="8974" max="8974" width="4.5" style="2" bestFit="1" customWidth="1"/>
    <col min="8975" max="8976" width="3.375" style="2" customWidth="1"/>
    <col min="8977" max="8977" width="9" style="2"/>
    <col min="8978" max="8978" width="7.125" style="2" bestFit="1" customWidth="1"/>
    <col min="8979" max="8979" width="26.25" style="2" bestFit="1" customWidth="1"/>
    <col min="8980" max="8980" width="11" style="2" bestFit="1" customWidth="1"/>
    <col min="8981" max="8981" width="9" style="2"/>
    <col min="8982" max="8982" width="52.875" style="2" bestFit="1" customWidth="1"/>
    <col min="8983" max="8983" width="4" style="2" bestFit="1" customWidth="1"/>
    <col min="8984" max="8984" width="2.125" style="2" bestFit="1" customWidth="1"/>
    <col min="8985" max="8985" width="5.5" style="2" bestFit="1" customWidth="1"/>
    <col min="8986" max="8986" width="2.125" style="2" bestFit="1" customWidth="1"/>
    <col min="8987" max="8987" width="5.5" style="2" bestFit="1" customWidth="1"/>
    <col min="8988" max="9209" width="9" style="2"/>
    <col min="9210" max="9210" width="19.375" style="2" bestFit="1" customWidth="1"/>
    <col min="9211" max="9211" width="9.125" style="2" bestFit="1" customWidth="1"/>
    <col min="9212" max="9212" width="9" style="2"/>
    <col min="9213" max="9213" width="9.125" style="2" bestFit="1" customWidth="1"/>
    <col min="9214" max="9215" width="9" style="2"/>
    <col min="9216" max="9216" width="3.5" style="2" customWidth="1"/>
    <col min="9217" max="9217" width="4.625" style="2" bestFit="1" customWidth="1"/>
    <col min="9218" max="9218" width="9" style="2"/>
    <col min="9219" max="9219" width="7.625" style="2" bestFit="1" customWidth="1"/>
    <col min="9220" max="9220" width="7.5" style="2" customWidth="1"/>
    <col min="9221" max="9221" width="13.25" style="2" customWidth="1"/>
    <col min="9222" max="9223" width="7.25" style="2" bestFit="1" customWidth="1"/>
    <col min="9224" max="9224" width="5.625" style="2" bestFit="1" customWidth="1"/>
    <col min="9225" max="9226" width="3.375" style="2" customWidth="1"/>
    <col min="9227" max="9227" width="7.375" style="2" bestFit="1" customWidth="1"/>
    <col min="9228" max="9229" width="7.25" style="2" bestFit="1" customWidth="1"/>
    <col min="9230" max="9230" width="4.5" style="2" bestFit="1" customWidth="1"/>
    <col min="9231" max="9232" width="3.375" style="2" customWidth="1"/>
    <col min="9233" max="9233" width="9" style="2"/>
    <col min="9234" max="9234" width="7.125" style="2" bestFit="1" customWidth="1"/>
    <col min="9235" max="9235" width="26.25" style="2" bestFit="1" customWidth="1"/>
    <col min="9236" max="9236" width="11" style="2" bestFit="1" customWidth="1"/>
    <col min="9237" max="9237" width="9" style="2"/>
    <col min="9238" max="9238" width="52.875" style="2" bestFit="1" customWidth="1"/>
    <col min="9239" max="9239" width="4" style="2" bestFit="1" customWidth="1"/>
    <col min="9240" max="9240" width="2.125" style="2" bestFit="1" customWidth="1"/>
    <col min="9241" max="9241" width="5.5" style="2" bestFit="1" customWidth="1"/>
    <col min="9242" max="9242" width="2.125" style="2" bestFit="1" customWidth="1"/>
    <col min="9243" max="9243" width="5.5" style="2" bestFit="1" customWidth="1"/>
    <col min="9244" max="9465" width="9" style="2"/>
    <col min="9466" max="9466" width="19.375" style="2" bestFit="1" customWidth="1"/>
    <col min="9467" max="9467" width="9.125" style="2" bestFit="1" customWidth="1"/>
    <col min="9468" max="9468" width="9" style="2"/>
    <col min="9469" max="9469" width="9.125" style="2" bestFit="1" customWidth="1"/>
    <col min="9470" max="9471" width="9" style="2"/>
    <col min="9472" max="9472" width="3.5" style="2" customWidth="1"/>
    <col min="9473" max="9473" width="4.625" style="2" bestFit="1" customWidth="1"/>
    <col min="9474" max="9474" width="9" style="2"/>
    <col min="9475" max="9475" width="7.625" style="2" bestFit="1" customWidth="1"/>
    <col min="9476" max="9476" width="7.5" style="2" customWidth="1"/>
    <col min="9477" max="9477" width="13.25" style="2" customWidth="1"/>
    <col min="9478" max="9479" width="7.25" style="2" bestFit="1" customWidth="1"/>
    <col min="9480" max="9480" width="5.625" style="2" bestFit="1" customWidth="1"/>
    <col min="9481" max="9482" width="3.375" style="2" customWidth="1"/>
    <col min="9483" max="9483" width="7.375" style="2" bestFit="1" customWidth="1"/>
    <col min="9484" max="9485" width="7.25" style="2" bestFit="1" customWidth="1"/>
    <col min="9486" max="9486" width="4.5" style="2" bestFit="1" customWidth="1"/>
    <col min="9487" max="9488" width="3.375" style="2" customWidth="1"/>
    <col min="9489" max="9489" width="9" style="2"/>
    <col min="9490" max="9490" width="7.125" style="2" bestFit="1" customWidth="1"/>
    <col min="9491" max="9491" width="26.25" style="2" bestFit="1" customWidth="1"/>
    <col min="9492" max="9492" width="11" style="2" bestFit="1" customWidth="1"/>
    <col min="9493" max="9493" width="9" style="2"/>
    <col min="9494" max="9494" width="52.875" style="2" bestFit="1" customWidth="1"/>
    <col min="9495" max="9495" width="4" style="2" bestFit="1" customWidth="1"/>
    <col min="9496" max="9496" width="2.125" style="2" bestFit="1" customWidth="1"/>
    <col min="9497" max="9497" width="5.5" style="2" bestFit="1" customWidth="1"/>
    <col min="9498" max="9498" width="2.125" style="2" bestFit="1" customWidth="1"/>
    <col min="9499" max="9499" width="5.5" style="2" bestFit="1" customWidth="1"/>
    <col min="9500" max="9721" width="9" style="2"/>
    <col min="9722" max="9722" width="19.375" style="2" bestFit="1" customWidth="1"/>
    <col min="9723" max="9723" width="9.125" style="2" bestFit="1" customWidth="1"/>
    <col min="9724" max="9724" width="9" style="2"/>
    <col min="9725" max="9725" width="9.125" style="2" bestFit="1" customWidth="1"/>
    <col min="9726" max="9727" width="9" style="2"/>
    <col min="9728" max="9728" width="3.5" style="2" customWidth="1"/>
    <col min="9729" max="9729" width="4.625" style="2" bestFit="1" customWidth="1"/>
    <col min="9730" max="9730" width="9" style="2"/>
    <col min="9731" max="9731" width="7.625" style="2" bestFit="1" customWidth="1"/>
    <col min="9732" max="9732" width="7.5" style="2" customWidth="1"/>
    <col min="9733" max="9733" width="13.25" style="2" customWidth="1"/>
    <col min="9734" max="9735" width="7.25" style="2" bestFit="1" customWidth="1"/>
    <col min="9736" max="9736" width="5.625" style="2" bestFit="1" customWidth="1"/>
    <col min="9737" max="9738" width="3.375" style="2" customWidth="1"/>
    <col min="9739" max="9739" width="7.375" style="2" bestFit="1" customWidth="1"/>
    <col min="9740" max="9741" width="7.25" style="2" bestFit="1" customWidth="1"/>
    <col min="9742" max="9742" width="4.5" style="2" bestFit="1" customWidth="1"/>
    <col min="9743" max="9744" width="3.375" style="2" customWidth="1"/>
    <col min="9745" max="9745" width="9" style="2"/>
    <col min="9746" max="9746" width="7.125" style="2" bestFit="1" customWidth="1"/>
    <col min="9747" max="9747" width="26.25" style="2" bestFit="1" customWidth="1"/>
    <col min="9748" max="9748" width="11" style="2" bestFit="1" customWidth="1"/>
    <col min="9749" max="9749" width="9" style="2"/>
    <col min="9750" max="9750" width="52.875" style="2" bestFit="1" customWidth="1"/>
    <col min="9751" max="9751" width="4" style="2" bestFit="1" customWidth="1"/>
    <col min="9752" max="9752" width="2.125" style="2" bestFit="1" customWidth="1"/>
    <col min="9753" max="9753" width="5.5" style="2" bestFit="1" customWidth="1"/>
    <col min="9754" max="9754" width="2.125" style="2" bestFit="1" customWidth="1"/>
    <col min="9755" max="9755" width="5.5" style="2" bestFit="1" customWidth="1"/>
    <col min="9756" max="9977" width="9" style="2"/>
    <col min="9978" max="9978" width="19.375" style="2" bestFit="1" customWidth="1"/>
    <col min="9979" max="9979" width="9.125" style="2" bestFit="1" customWidth="1"/>
    <col min="9980" max="9980" width="9" style="2"/>
    <col min="9981" max="9981" width="9.125" style="2" bestFit="1" customWidth="1"/>
    <col min="9982" max="9983" width="9" style="2"/>
    <col min="9984" max="9984" width="3.5" style="2" customWidth="1"/>
    <col min="9985" max="9985" width="4.625" style="2" bestFit="1" customWidth="1"/>
    <col min="9986" max="9986" width="9" style="2"/>
    <col min="9987" max="9987" width="7.625" style="2" bestFit="1" customWidth="1"/>
    <col min="9988" max="9988" width="7.5" style="2" customWidth="1"/>
    <col min="9989" max="9989" width="13.25" style="2" customWidth="1"/>
    <col min="9990" max="9991" width="7.25" style="2" bestFit="1" customWidth="1"/>
    <col min="9992" max="9992" width="5.625" style="2" bestFit="1" customWidth="1"/>
    <col min="9993" max="9994" width="3.375" style="2" customWidth="1"/>
    <col min="9995" max="9995" width="7.375" style="2" bestFit="1" customWidth="1"/>
    <col min="9996" max="9997" width="7.25" style="2" bestFit="1" customWidth="1"/>
    <col min="9998" max="9998" width="4.5" style="2" bestFit="1" customWidth="1"/>
    <col min="9999" max="10000" width="3.375" style="2" customWidth="1"/>
    <col min="10001" max="10001" width="9" style="2"/>
    <col min="10002" max="10002" width="7.125" style="2" bestFit="1" customWidth="1"/>
    <col min="10003" max="10003" width="26.25" style="2" bestFit="1" customWidth="1"/>
    <col min="10004" max="10004" width="11" style="2" bestFit="1" customWidth="1"/>
    <col min="10005" max="10005" width="9" style="2"/>
    <col min="10006" max="10006" width="52.875" style="2" bestFit="1" customWidth="1"/>
    <col min="10007" max="10007" width="4" style="2" bestFit="1" customWidth="1"/>
    <col min="10008" max="10008" width="2.125" style="2" bestFit="1" customWidth="1"/>
    <col min="10009" max="10009" width="5.5" style="2" bestFit="1" customWidth="1"/>
    <col min="10010" max="10010" width="2.125" style="2" bestFit="1" customWidth="1"/>
    <col min="10011" max="10011" width="5.5" style="2" bestFit="1" customWidth="1"/>
    <col min="10012" max="10233" width="9" style="2"/>
    <col min="10234" max="10234" width="19.375" style="2" bestFit="1" customWidth="1"/>
    <col min="10235" max="10235" width="9.125" style="2" bestFit="1" customWidth="1"/>
    <col min="10236" max="10236" width="9" style="2"/>
    <col min="10237" max="10237" width="9.125" style="2" bestFit="1" customWidth="1"/>
    <col min="10238" max="10239" width="9" style="2"/>
    <col min="10240" max="10240" width="3.5" style="2" customWidth="1"/>
    <col min="10241" max="10241" width="4.625" style="2" bestFit="1" customWidth="1"/>
    <col min="10242" max="10242" width="9" style="2"/>
    <col min="10243" max="10243" width="7.625" style="2" bestFit="1" customWidth="1"/>
    <col min="10244" max="10244" width="7.5" style="2" customWidth="1"/>
    <col min="10245" max="10245" width="13.25" style="2" customWidth="1"/>
    <col min="10246" max="10247" width="7.25" style="2" bestFit="1" customWidth="1"/>
    <col min="10248" max="10248" width="5.625" style="2" bestFit="1" customWidth="1"/>
    <col min="10249" max="10250" width="3.375" style="2" customWidth="1"/>
    <col min="10251" max="10251" width="7.375" style="2" bestFit="1" customWidth="1"/>
    <col min="10252" max="10253" width="7.25" style="2" bestFit="1" customWidth="1"/>
    <col min="10254" max="10254" width="4.5" style="2" bestFit="1" customWidth="1"/>
    <col min="10255" max="10256" width="3.375" style="2" customWidth="1"/>
    <col min="10257" max="10257" width="9" style="2"/>
    <col min="10258" max="10258" width="7.125" style="2" bestFit="1" customWidth="1"/>
    <col min="10259" max="10259" width="26.25" style="2" bestFit="1" customWidth="1"/>
    <col min="10260" max="10260" width="11" style="2" bestFit="1" customWidth="1"/>
    <col min="10261" max="10261" width="9" style="2"/>
    <col min="10262" max="10262" width="52.875" style="2" bestFit="1" customWidth="1"/>
    <col min="10263" max="10263" width="4" style="2" bestFit="1" customWidth="1"/>
    <col min="10264" max="10264" width="2.125" style="2" bestFit="1" customWidth="1"/>
    <col min="10265" max="10265" width="5.5" style="2" bestFit="1" customWidth="1"/>
    <col min="10266" max="10266" width="2.125" style="2" bestFit="1" customWidth="1"/>
    <col min="10267" max="10267" width="5.5" style="2" bestFit="1" customWidth="1"/>
    <col min="10268" max="10489" width="9" style="2"/>
    <col min="10490" max="10490" width="19.375" style="2" bestFit="1" customWidth="1"/>
    <col min="10491" max="10491" width="9.125" style="2" bestFit="1" customWidth="1"/>
    <col min="10492" max="10492" width="9" style="2"/>
    <col min="10493" max="10493" width="9.125" style="2" bestFit="1" customWidth="1"/>
    <col min="10494" max="10495" width="9" style="2"/>
    <col min="10496" max="10496" width="3.5" style="2" customWidth="1"/>
    <col min="10497" max="10497" width="4.625" style="2" bestFit="1" customWidth="1"/>
    <col min="10498" max="10498" width="9" style="2"/>
    <col min="10499" max="10499" width="7.625" style="2" bestFit="1" customWidth="1"/>
    <col min="10500" max="10500" width="7.5" style="2" customWidth="1"/>
    <col min="10501" max="10501" width="13.25" style="2" customWidth="1"/>
    <col min="10502" max="10503" width="7.25" style="2" bestFit="1" customWidth="1"/>
    <col min="10504" max="10504" width="5.625" style="2" bestFit="1" customWidth="1"/>
    <col min="10505" max="10506" width="3.375" style="2" customWidth="1"/>
    <col min="10507" max="10507" width="7.375" style="2" bestFit="1" customWidth="1"/>
    <col min="10508" max="10509" width="7.25" style="2" bestFit="1" customWidth="1"/>
    <col min="10510" max="10510" width="4.5" style="2" bestFit="1" customWidth="1"/>
    <col min="10511" max="10512" width="3.375" style="2" customWidth="1"/>
    <col min="10513" max="10513" width="9" style="2"/>
    <col min="10514" max="10514" width="7.125" style="2" bestFit="1" customWidth="1"/>
    <col min="10515" max="10515" width="26.25" style="2" bestFit="1" customWidth="1"/>
    <col min="10516" max="10516" width="11" style="2" bestFit="1" customWidth="1"/>
    <col min="10517" max="10517" width="9" style="2"/>
    <col min="10518" max="10518" width="52.875" style="2" bestFit="1" customWidth="1"/>
    <col min="10519" max="10519" width="4" style="2" bestFit="1" customWidth="1"/>
    <col min="10520" max="10520" width="2.125" style="2" bestFit="1" customWidth="1"/>
    <col min="10521" max="10521" width="5.5" style="2" bestFit="1" customWidth="1"/>
    <col min="10522" max="10522" width="2.125" style="2" bestFit="1" customWidth="1"/>
    <col min="10523" max="10523" width="5.5" style="2" bestFit="1" customWidth="1"/>
    <col min="10524" max="10745" width="9" style="2"/>
    <col min="10746" max="10746" width="19.375" style="2" bestFit="1" customWidth="1"/>
    <col min="10747" max="10747" width="9.125" style="2" bestFit="1" customWidth="1"/>
    <col min="10748" max="10748" width="9" style="2"/>
    <col min="10749" max="10749" width="9.125" style="2" bestFit="1" customWidth="1"/>
    <col min="10750" max="10751" width="9" style="2"/>
    <col min="10752" max="10752" width="3.5" style="2" customWidth="1"/>
    <col min="10753" max="10753" width="4.625" style="2" bestFit="1" customWidth="1"/>
    <col min="10754" max="10754" width="9" style="2"/>
    <col min="10755" max="10755" width="7.625" style="2" bestFit="1" customWidth="1"/>
    <col min="10756" max="10756" width="7.5" style="2" customWidth="1"/>
    <col min="10757" max="10757" width="13.25" style="2" customWidth="1"/>
    <col min="10758" max="10759" width="7.25" style="2" bestFit="1" customWidth="1"/>
    <col min="10760" max="10760" width="5.625" style="2" bestFit="1" customWidth="1"/>
    <col min="10761" max="10762" width="3.375" style="2" customWidth="1"/>
    <col min="10763" max="10763" width="7.375" style="2" bestFit="1" customWidth="1"/>
    <col min="10764" max="10765" width="7.25" style="2" bestFit="1" customWidth="1"/>
    <col min="10766" max="10766" width="4.5" style="2" bestFit="1" customWidth="1"/>
    <col min="10767" max="10768" width="3.375" style="2" customWidth="1"/>
    <col min="10769" max="10769" width="9" style="2"/>
    <col min="10770" max="10770" width="7.125" style="2" bestFit="1" customWidth="1"/>
    <col min="10771" max="10771" width="26.25" style="2" bestFit="1" customWidth="1"/>
    <col min="10772" max="10772" width="11" style="2" bestFit="1" customWidth="1"/>
    <col min="10773" max="10773" width="9" style="2"/>
    <col min="10774" max="10774" width="52.875" style="2" bestFit="1" customWidth="1"/>
    <col min="10775" max="10775" width="4" style="2" bestFit="1" customWidth="1"/>
    <col min="10776" max="10776" width="2.125" style="2" bestFit="1" customWidth="1"/>
    <col min="10777" max="10777" width="5.5" style="2" bestFit="1" customWidth="1"/>
    <col min="10778" max="10778" width="2.125" style="2" bestFit="1" customWidth="1"/>
    <col min="10779" max="10779" width="5.5" style="2" bestFit="1" customWidth="1"/>
    <col min="10780" max="11001" width="9" style="2"/>
    <col min="11002" max="11002" width="19.375" style="2" bestFit="1" customWidth="1"/>
    <col min="11003" max="11003" width="9.125" style="2" bestFit="1" customWidth="1"/>
    <col min="11004" max="11004" width="9" style="2"/>
    <col min="11005" max="11005" width="9.125" style="2" bestFit="1" customWidth="1"/>
    <col min="11006" max="11007" width="9" style="2"/>
    <col min="11008" max="11008" width="3.5" style="2" customWidth="1"/>
    <col min="11009" max="11009" width="4.625" style="2" bestFit="1" customWidth="1"/>
    <col min="11010" max="11010" width="9" style="2"/>
    <col min="11011" max="11011" width="7.625" style="2" bestFit="1" customWidth="1"/>
    <col min="11012" max="11012" width="7.5" style="2" customWidth="1"/>
    <col min="11013" max="11013" width="13.25" style="2" customWidth="1"/>
    <col min="11014" max="11015" width="7.25" style="2" bestFit="1" customWidth="1"/>
    <col min="11016" max="11016" width="5.625" style="2" bestFit="1" customWidth="1"/>
    <col min="11017" max="11018" width="3.375" style="2" customWidth="1"/>
    <col min="11019" max="11019" width="7.375" style="2" bestFit="1" customWidth="1"/>
    <col min="11020" max="11021" width="7.25" style="2" bestFit="1" customWidth="1"/>
    <col min="11022" max="11022" width="4.5" style="2" bestFit="1" customWidth="1"/>
    <col min="11023" max="11024" width="3.375" style="2" customWidth="1"/>
    <col min="11025" max="11025" width="9" style="2"/>
    <col min="11026" max="11026" width="7.125" style="2" bestFit="1" customWidth="1"/>
    <col min="11027" max="11027" width="26.25" style="2" bestFit="1" customWidth="1"/>
    <col min="11028" max="11028" width="11" style="2" bestFit="1" customWidth="1"/>
    <col min="11029" max="11029" width="9" style="2"/>
    <col min="11030" max="11030" width="52.875" style="2" bestFit="1" customWidth="1"/>
    <col min="11031" max="11031" width="4" style="2" bestFit="1" customWidth="1"/>
    <col min="11032" max="11032" width="2.125" style="2" bestFit="1" customWidth="1"/>
    <col min="11033" max="11033" width="5.5" style="2" bestFit="1" customWidth="1"/>
    <col min="11034" max="11034" width="2.125" style="2" bestFit="1" customWidth="1"/>
    <col min="11035" max="11035" width="5.5" style="2" bestFit="1" customWidth="1"/>
    <col min="11036" max="11257" width="9" style="2"/>
    <col min="11258" max="11258" width="19.375" style="2" bestFit="1" customWidth="1"/>
    <col min="11259" max="11259" width="9.125" style="2" bestFit="1" customWidth="1"/>
    <col min="11260" max="11260" width="9" style="2"/>
    <col min="11261" max="11261" width="9.125" style="2" bestFit="1" customWidth="1"/>
    <col min="11262" max="11263" width="9" style="2"/>
    <col min="11264" max="11264" width="3.5" style="2" customWidth="1"/>
    <col min="11265" max="11265" width="4.625" style="2" bestFit="1" customWidth="1"/>
    <col min="11266" max="11266" width="9" style="2"/>
    <col min="11267" max="11267" width="7.625" style="2" bestFit="1" customWidth="1"/>
    <col min="11268" max="11268" width="7.5" style="2" customWidth="1"/>
    <col min="11269" max="11269" width="13.25" style="2" customWidth="1"/>
    <col min="11270" max="11271" width="7.25" style="2" bestFit="1" customWidth="1"/>
    <col min="11272" max="11272" width="5.625" style="2" bestFit="1" customWidth="1"/>
    <col min="11273" max="11274" width="3.375" style="2" customWidth="1"/>
    <col min="11275" max="11275" width="7.375" style="2" bestFit="1" customWidth="1"/>
    <col min="11276" max="11277" width="7.25" style="2" bestFit="1" customWidth="1"/>
    <col min="11278" max="11278" width="4.5" style="2" bestFit="1" customWidth="1"/>
    <col min="11279" max="11280" width="3.375" style="2" customWidth="1"/>
    <col min="11281" max="11281" width="9" style="2"/>
    <col min="11282" max="11282" width="7.125" style="2" bestFit="1" customWidth="1"/>
    <col min="11283" max="11283" width="26.25" style="2" bestFit="1" customWidth="1"/>
    <col min="11284" max="11284" width="11" style="2" bestFit="1" customWidth="1"/>
    <col min="11285" max="11285" width="9" style="2"/>
    <col min="11286" max="11286" width="52.875" style="2" bestFit="1" customWidth="1"/>
    <col min="11287" max="11287" width="4" style="2" bestFit="1" customWidth="1"/>
    <col min="11288" max="11288" width="2.125" style="2" bestFit="1" customWidth="1"/>
    <col min="11289" max="11289" width="5.5" style="2" bestFit="1" customWidth="1"/>
    <col min="11290" max="11290" width="2.125" style="2" bestFit="1" customWidth="1"/>
    <col min="11291" max="11291" width="5.5" style="2" bestFit="1" customWidth="1"/>
    <col min="11292" max="11513" width="9" style="2"/>
    <col min="11514" max="11514" width="19.375" style="2" bestFit="1" customWidth="1"/>
    <col min="11515" max="11515" width="9.125" style="2" bestFit="1" customWidth="1"/>
    <col min="11516" max="11516" width="9" style="2"/>
    <col min="11517" max="11517" width="9.125" style="2" bestFit="1" customWidth="1"/>
    <col min="11518" max="11519" width="9" style="2"/>
    <col min="11520" max="11520" width="3.5" style="2" customWidth="1"/>
    <col min="11521" max="11521" width="4.625" style="2" bestFit="1" customWidth="1"/>
    <col min="11522" max="11522" width="9" style="2"/>
    <col min="11523" max="11523" width="7.625" style="2" bestFit="1" customWidth="1"/>
    <col min="11524" max="11524" width="7.5" style="2" customWidth="1"/>
    <col min="11525" max="11525" width="13.25" style="2" customWidth="1"/>
    <col min="11526" max="11527" width="7.25" style="2" bestFit="1" customWidth="1"/>
    <col min="11528" max="11528" width="5.625" style="2" bestFit="1" customWidth="1"/>
    <col min="11529" max="11530" width="3.375" style="2" customWidth="1"/>
    <col min="11531" max="11531" width="7.375" style="2" bestFit="1" customWidth="1"/>
    <col min="11532" max="11533" width="7.25" style="2" bestFit="1" customWidth="1"/>
    <col min="11534" max="11534" width="4.5" style="2" bestFit="1" customWidth="1"/>
    <col min="11535" max="11536" width="3.375" style="2" customWidth="1"/>
    <col min="11537" max="11537" width="9" style="2"/>
    <col min="11538" max="11538" width="7.125" style="2" bestFit="1" customWidth="1"/>
    <col min="11539" max="11539" width="26.25" style="2" bestFit="1" customWidth="1"/>
    <col min="11540" max="11540" width="11" style="2" bestFit="1" customWidth="1"/>
    <col min="11541" max="11541" width="9" style="2"/>
    <col min="11542" max="11542" width="52.875" style="2" bestFit="1" customWidth="1"/>
    <col min="11543" max="11543" width="4" style="2" bestFit="1" customWidth="1"/>
    <col min="11544" max="11544" width="2.125" style="2" bestFit="1" customWidth="1"/>
    <col min="11545" max="11545" width="5.5" style="2" bestFit="1" customWidth="1"/>
    <col min="11546" max="11546" width="2.125" style="2" bestFit="1" customWidth="1"/>
    <col min="11547" max="11547" width="5.5" style="2" bestFit="1" customWidth="1"/>
    <col min="11548" max="11769" width="9" style="2"/>
    <col min="11770" max="11770" width="19.375" style="2" bestFit="1" customWidth="1"/>
    <col min="11771" max="11771" width="9.125" style="2" bestFit="1" customWidth="1"/>
    <col min="11772" max="11772" width="9" style="2"/>
    <col min="11773" max="11773" width="9.125" style="2" bestFit="1" customWidth="1"/>
    <col min="11774" max="11775" width="9" style="2"/>
    <col min="11776" max="11776" width="3.5" style="2" customWidth="1"/>
    <col min="11777" max="11777" width="4.625" style="2" bestFit="1" customWidth="1"/>
    <col min="11778" max="11778" width="9" style="2"/>
    <col min="11779" max="11779" width="7.625" style="2" bestFit="1" customWidth="1"/>
    <col min="11780" max="11780" width="7.5" style="2" customWidth="1"/>
    <col min="11781" max="11781" width="13.25" style="2" customWidth="1"/>
    <col min="11782" max="11783" width="7.25" style="2" bestFit="1" customWidth="1"/>
    <col min="11784" max="11784" width="5.625" style="2" bestFit="1" customWidth="1"/>
    <col min="11785" max="11786" width="3.375" style="2" customWidth="1"/>
    <col min="11787" max="11787" width="7.375" style="2" bestFit="1" customWidth="1"/>
    <col min="11788" max="11789" width="7.25" style="2" bestFit="1" customWidth="1"/>
    <col min="11790" max="11790" width="4.5" style="2" bestFit="1" customWidth="1"/>
    <col min="11791" max="11792" width="3.375" style="2" customWidth="1"/>
    <col min="11793" max="11793" width="9" style="2"/>
    <col min="11794" max="11794" width="7.125" style="2" bestFit="1" customWidth="1"/>
    <col min="11795" max="11795" width="26.25" style="2" bestFit="1" customWidth="1"/>
    <col min="11796" max="11796" width="11" style="2" bestFit="1" customWidth="1"/>
    <col min="11797" max="11797" width="9" style="2"/>
    <col min="11798" max="11798" width="52.875" style="2" bestFit="1" customWidth="1"/>
    <col min="11799" max="11799" width="4" style="2" bestFit="1" customWidth="1"/>
    <col min="11800" max="11800" width="2.125" style="2" bestFit="1" customWidth="1"/>
    <col min="11801" max="11801" width="5.5" style="2" bestFit="1" customWidth="1"/>
    <col min="11802" max="11802" width="2.125" style="2" bestFit="1" customWidth="1"/>
    <col min="11803" max="11803" width="5.5" style="2" bestFit="1" customWidth="1"/>
    <col min="11804" max="12025" width="9" style="2"/>
    <col min="12026" max="12026" width="19.375" style="2" bestFit="1" customWidth="1"/>
    <col min="12027" max="12027" width="9.125" style="2" bestFit="1" customWidth="1"/>
    <col min="12028" max="12028" width="9" style="2"/>
    <col min="12029" max="12029" width="9.125" style="2" bestFit="1" customWidth="1"/>
    <col min="12030" max="12031" width="9" style="2"/>
    <col min="12032" max="12032" width="3.5" style="2" customWidth="1"/>
    <col min="12033" max="12033" width="4.625" style="2" bestFit="1" customWidth="1"/>
    <col min="12034" max="12034" width="9" style="2"/>
    <col min="12035" max="12035" width="7.625" style="2" bestFit="1" customWidth="1"/>
    <col min="12036" max="12036" width="7.5" style="2" customWidth="1"/>
    <col min="12037" max="12037" width="13.25" style="2" customWidth="1"/>
    <col min="12038" max="12039" width="7.25" style="2" bestFit="1" customWidth="1"/>
    <col min="12040" max="12040" width="5.625" style="2" bestFit="1" customWidth="1"/>
    <col min="12041" max="12042" width="3.375" style="2" customWidth="1"/>
    <col min="12043" max="12043" width="7.375" style="2" bestFit="1" customWidth="1"/>
    <col min="12044" max="12045" width="7.25" style="2" bestFit="1" customWidth="1"/>
    <col min="12046" max="12046" width="4.5" style="2" bestFit="1" customWidth="1"/>
    <col min="12047" max="12048" width="3.375" style="2" customWidth="1"/>
    <col min="12049" max="12049" width="9" style="2"/>
    <col min="12050" max="12050" width="7.125" style="2" bestFit="1" customWidth="1"/>
    <col min="12051" max="12051" width="26.25" style="2" bestFit="1" customWidth="1"/>
    <col min="12052" max="12052" width="11" style="2" bestFit="1" customWidth="1"/>
    <col min="12053" max="12053" width="9" style="2"/>
    <col min="12054" max="12054" width="52.875" style="2" bestFit="1" customWidth="1"/>
    <col min="12055" max="12055" width="4" style="2" bestFit="1" customWidth="1"/>
    <col min="12056" max="12056" width="2.125" style="2" bestFit="1" customWidth="1"/>
    <col min="12057" max="12057" width="5.5" style="2" bestFit="1" customWidth="1"/>
    <col min="12058" max="12058" width="2.125" style="2" bestFit="1" customWidth="1"/>
    <col min="12059" max="12059" width="5.5" style="2" bestFit="1" customWidth="1"/>
    <col min="12060" max="12281" width="9" style="2"/>
    <col min="12282" max="12282" width="19.375" style="2" bestFit="1" customWidth="1"/>
    <col min="12283" max="12283" width="9.125" style="2" bestFit="1" customWidth="1"/>
    <col min="12284" max="12284" width="9" style="2"/>
    <col min="12285" max="12285" width="9.125" style="2" bestFit="1" customWidth="1"/>
    <col min="12286" max="12287" width="9" style="2"/>
    <col min="12288" max="12288" width="3.5" style="2" customWidth="1"/>
    <col min="12289" max="12289" width="4.625" style="2" bestFit="1" customWidth="1"/>
    <col min="12290" max="12290" width="9" style="2"/>
    <col min="12291" max="12291" width="7.625" style="2" bestFit="1" customWidth="1"/>
    <col min="12292" max="12292" width="7.5" style="2" customWidth="1"/>
    <col min="12293" max="12293" width="13.25" style="2" customWidth="1"/>
    <col min="12294" max="12295" width="7.25" style="2" bestFit="1" customWidth="1"/>
    <col min="12296" max="12296" width="5.625" style="2" bestFit="1" customWidth="1"/>
    <col min="12297" max="12298" width="3.375" style="2" customWidth="1"/>
    <col min="12299" max="12299" width="7.375" style="2" bestFit="1" customWidth="1"/>
    <col min="12300" max="12301" width="7.25" style="2" bestFit="1" customWidth="1"/>
    <col min="12302" max="12302" width="4.5" style="2" bestFit="1" customWidth="1"/>
    <col min="12303" max="12304" width="3.375" style="2" customWidth="1"/>
    <col min="12305" max="12305" width="9" style="2"/>
    <col min="12306" max="12306" width="7.125" style="2" bestFit="1" customWidth="1"/>
    <col min="12307" max="12307" width="26.25" style="2" bestFit="1" customWidth="1"/>
    <col min="12308" max="12308" width="11" style="2" bestFit="1" customWidth="1"/>
    <col min="12309" max="12309" width="9" style="2"/>
    <col min="12310" max="12310" width="52.875" style="2" bestFit="1" customWidth="1"/>
    <col min="12311" max="12311" width="4" style="2" bestFit="1" customWidth="1"/>
    <col min="12312" max="12312" width="2.125" style="2" bestFit="1" customWidth="1"/>
    <col min="12313" max="12313" width="5.5" style="2" bestFit="1" customWidth="1"/>
    <col min="12314" max="12314" width="2.125" style="2" bestFit="1" customWidth="1"/>
    <col min="12315" max="12315" width="5.5" style="2" bestFit="1" customWidth="1"/>
    <col min="12316" max="12537" width="9" style="2"/>
    <col min="12538" max="12538" width="19.375" style="2" bestFit="1" customWidth="1"/>
    <col min="12539" max="12539" width="9.125" style="2" bestFit="1" customWidth="1"/>
    <col min="12540" max="12540" width="9" style="2"/>
    <col min="12541" max="12541" width="9.125" style="2" bestFit="1" customWidth="1"/>
    <col min="12542" max="12543" width="9" style="2"/>
    <col min="12544" max="12544" width="3.5" style="2" customWidth="1"/>
    <col min="12545" max="12545" width="4.625" style="2" bestFit="1" customWidth="1"/>
    <col min="12546" max="12546" width="9" style="2"/>
    <col min="12547" max="12547" width="7.625" style="2" bestFit="1" customWidth="1"/>
    <col min="12548" max="12548" width="7.5" style="2" customWidth="1"/>
    <col min="12549" max="12549" width="13.25" style="2" customWidth="1"/>
    <col min="12550" max="12551" width="7.25" style="2" bestFit="1" customWidth="1"/>
    <col min="12552" max="12552" width="5.625" style="2" bestFit="1" customWidth="1"/>
    <col min="12553" max="12554" width="3.375" style="2" customWidth="1"/>
    <col min="12555" max="12555" width="7.375" style="2" bestFit="1" customWidth="1"/>
    <col min="12556" max="12557" width="7.25" style="2" bestFit="1" customWidth="1"/>
    <col min="12558" max="12558" width="4.5" style="2" bestFit="1" customWidth="1"/>
    <col min="12559" max="12560" width="3.375" style="2" customWidth="1"/>
    <col min="12561" max="12561" width="9" style="2"/>
    <col min="12562" max="12562" width="7.125" style="2" bestFit="1" customWidth="1"/>
    <col min="12563" max="12563" width="26.25" style="2" bestFit="1" customWidth="1"/>
    <col min="12564" max="12564" width="11" style="2" bestFit="1" customWidth="1"/>
    <col min="12565" max="12565" width="9" style="2"/>
    <col min="12566" max="12566" width="52.875" style="2" bestFit="1" customWidth="1"/>
    <col min="12567" max="12567" width="4" style="2" bestFit="1" customWidth="1"/>
    <col min="12568" max="12568" width="2.125" style="2" bestFit="1" customWidth="1"/>
    <col min="12569" max="12569" width="5.5" style="2" bestFit="1" customWidth="1"/>
    <col min="12570" max="12570" width="2.125" style="2" bestFit="1" customWidth="1"/>
    <col min="12571" max="12571" width="5.5" style="2" bestFit="1" customWidth="1"/>
    <col min="12572" max="12793" width="9" style="2"/>
    <col min="12794" max="12794" width="19.375" style="2" bestFit="1" customWidth="1"/>
    <col min="12795" max="12795" width="9.125" style="2" bestFit="1" customWidth="1"/>
    <col min="12796" max="12796" width="9" style="2"/>
    <col min="12797" max="12797" width="9.125" style="2" bestFit="1" customWidth="1"/>
    <col min="12798" max="12799" width="9" style="2"/>
    <col min="12800" max="12800" width="3.5" style="2" customWidth="1"/>
    <col min="12801" max="12801" width="4.625" style="2" bestFit="1" customWidth="1"/>
    <col min="12802" max="12802" width="9" style="2"/>
    <col min="12803" max="12803" width="7.625" style="2" bestFit="1" customWidth="1"/>
    <col min="12804" max="12804" width="7.5" style="2" customWidth="1"/>
    <col min="12805" max="12805" width="13.25" style="2" customWidth="1"/>
    <col min="12806" max="12807" width="7.25" style="2" bestFit="1" customWidth="1"/>
    <col min="12808" max="12808" width="5.625" style="2" bestFit="1" customWidth="1"/>
    <col min="12809" max="12810" width="3.375" style="2" customWidth="1"/>
    <col min="12811" max="12811" width="7.375" style="2" bestFit="1" customWidth="1"/>
    <col min="12812" max="12813" width="7.25" style="2" bestFit="1" customWidth="1"/>
    <col min="12814" max="12814" width="4.5" style="2" bestFit="1" customWidth="1"/>
    <col min="12815" max="12816" width="3.375" style="2" customWidth="1"/>
    <col min="12817" max="12817" width="9" style="2"/>
    <col min="12818" max="12818" width="7.125" style="2" bestFit="1" customWidth="1"/>
    <col min="12819" max="12819" width="26.25" style="2" bestFit="1" customWidth="1"/>
    <col min="12820" max="12820" width="11" style="2" bestFit="1" customWidth="1"/>
    <col min="12821" max="12821" width="9" style="2"/>
    <col min="12822" max="12822" width="52.875" style="2" bestFit="1" customWidth="1"/>
    <col min="12823" max="12823" width="4" style="2" bestFit="1" customWidth="1"/>
    <col min="12824" max="12824" width="2.125" style="2" bestFit="1" customWidth="1"/>
    <col min="12825" max="12825" width="5.5" style="2" bestFit="1" customWidth="1"/>
    <col min="12826" max="12826" width="2.125" style="2" bestFit="1" customWidth="1"/>
    <col min="12827" max="12827" width="5.5" style="2" bestFit="1" customWidth="1"/>
    <col min="12828" max="13049" width="9" style="2"/>
    <col min="13050" max="13050" width="19.375" style="2" bestFit="1" customWidth="1"/>
    <col min="13051" max="13051" width="9.125" style="2" bestFit="1" customWidth="1"/>
    <col min="13052" max="13052" width="9" style="2"/>
    <col min="13053" max="13053" width="9.125" style="2" bestFit="1" customWidth="1"/>
    <col min="13054" max="13055" width="9" style="2"/>
    <col min="13056" max="13056" width="3.5" style="2" customWidth="1"/>
    <col min="13057" max="13057" width="4.625" style="2" bestFit="1" customWidth="1"/>
    <col min="13058" max="13058" width="9" style="2"/>
    <col min="13059" max="13059" width="7.625" style="2" bestFit="1" customWidth="1"/>
    <col min="13060" max="13060" width="7.5" style="2" customWidth="1"/>
    <col min="13061" max="13061" width="13.25" style="2" customWidth="1"/>
    <col min="13062" max="13063" width="7.25" style="2" bestFit="1" customWidth="1"/>
    <col min="13064" max="13064" width="5.625" style="2" bestFit="1" customWidth="1"/>
    <col min="13065" max="13066" width="3.375" style="2" customWidth="1"/>
    <col min="13067" max="13067" width="7.375" style="2" bestFit="1" customWidth="1"/>
    <col min="13068" max="13069" width="7.25" style="2" bestFit="1" customWidth="1"/>
    <col min="13070" max="13070" width="4.5" style="2" bestFit="1" customWidth="1"/>
    <col min="13071" max="13072" width="3.375" style="2" customWidth="1"/>
    <col min="13073" max="13073" width="9" style="2"/>
    <col min="13074" max="13074" width="7.125" style="2" bestFit="1" customWidth="1"/>
    <col min="13075" max="13075" width="26.25" style="2" bestFit="1" customWidth="1"/>
    <col min="13076" max="13076" width="11" style="2" bestFit="1" customWidth="1"/>
    <col min="13077" max="13077" width="9" style="2"/>
    <col min="13078" max="13078" width="52.875" style="2" bestFit="1" customWidth="1"/>
    <col min="13079" max="13079" width="4" style="2" bestFit="1" customWidth="1"/>
    <col min="13080" max="13080" width="2.125" style="2" bestFit="1" customWidth="1"/>
    <col min="13081" max="13081" width="5.5" style="2" bestFit="1" customWidth="1"/>
    <col min="13082" max="13082" width="2.125" style="2" bestFit="1" customWidth="1"/>
    <col min="13083" max="13083" width="5.5" style="2" bestFit="1" customWidth="1"/>
    <col min="13084" max="13305" width="9" style="2"/>
    <col min="13306" max="13306" width="19.375" style="2" bestFit="1" customWidth="1"/>
    <col min="13307" max="13307" width="9.125" style="2" bestFit="1" customWidth="1"/>
    <col min="13308" max="13308" width="9" style="2"/>
    <col min="13309" max="13309" width="9.125" style="2" bestFit="1" customWidth="1"/>
    <col min="13310" max="13311" width="9" style="2"/>
    <col min="13312" max="13312" width="3.5" style="2" customWidth="1"/>
    <col min="13313" max="13313" width="4.625" style="2" bestFit="1" customWidth="1"/>
    <col min="13314" max="13314" width="9" style="2"/>
    <col min="13315" max="13315" width="7.625" style="2" bestFit="1" customWidth="1"/>
    <col min="13316" max="13316" width="7.5" style="2" customWidth="1"/>
    <col min="13317" max="13317" width="13.25" style="2" customWidth="1"/>
    <col min="13318" max="13319" width="7.25" style="2" bestFit="1" customWidth="1"/>
    <col min="13320" max="13320" width="5.625" style="2" bestFit="1" customWidth="1"/>
    <col min="13321" max="13322" width="3.375" style="2" customWidth="1"/>
    <col min="13323" max="13323" width="7.375" style="2" bestFit="1" customWidth="1"/>
    <col min="13324" max="13325" width="7.25" style="2" bestFit="1" customWidth="1"/>
    <col min="13326" max="13326" width="4.5" style="2" bestFit="1" customWidth="1"/>
    <col min="13327" max="13328" width="3.375" style="2" customWidth="1"/>
    <col min="13329" max="13329" width="9" style="2"/>
    <col min="13330" max="13330" width="7.125" style="2" bestFit="1" customWidth="1"/>
    <col min="13331" max="13331" width="26.25" style="2" bestFit="1" customWidth="1"/>
    <col min="13332" max="13332" width="11" style="2" bestFit="1" customWidth="1"/>
    <col min="13333" max="13333" width="9" style="2"/>
    <col min="13334" max="13334" width="52.875" style="2" bestFit="1" customWidth="1"/>
    <col min="13335" max="13335" width="4" style="2" bestFit="1" customWidth="1"/>
    <col min="13336" max="13336" width="2.125" style="2" bestFit="1" customWidth="1"/>
    <col min="13337" max="13337" width="5.5" style="2" bestFit="1" customWidth="1"/>
    <col min="13338" max="13338" width="2.125" style="2" bestFit="1" customWidth="1"/>
    <col min="13339" max="13339" width="5.5" style="2" bestFit="1" customWidth="1"/>
    <col min="13340" max="13561" width="9" style="2"/>
    <col min="13562" max="13562" width="19.375" style="2" bestFit="1" customWidth="1"/>
    <col min="13563" max="13563" width="9.125" style="2" bestFit="1" customWidth="1"/>
    <col min="13564" max="13564" width="9" style="2"/>
    <col min="13565" max="13565" width="9.125" style="2" bestFit="1" customWidth="1"/>
    <col min="13566" max="13567" width="9" style="2"/>
    <col min="13568" max="13568" width="3.5" style="2" customWidth="1"/>
    <col min="13569" max="13569" width="4.625" style="2" bestFit="1" customWidth="1"/>
    <col min="13570" max="13570" width="9" style="2"/>
    <col min="13571" max="13571" width="7.625" style="2" bestFit="1" customWidth="1"/>
    <col min="13572" max="13572" width="7.5" style="2" customWidth="1"/>
    <col min="13573" max="13573" width="13.25" style="2" customWidth="1"/>
    <col min="13574" max="13575" width="7.25" style="2" bestFit="1" customWidth="1"/>
    <col min="13576" max="13576" width="5.625" style="2" bestFit="1" customWidth="1"/>
    <col min="13577" max="13578" width="3.375" style="2" customWidth="1"/>
    <col min="13579" max="13579" width="7.375" style="2" bestFit="1" customWidth="1"/>
    <col min="13580" max="13581" width="7.25" style="2" bestFit="1" customWidth="1"/>
    <col min="13582" max="13582" width="4.5" style="2" bestFit="1" customWidth="1"/>
    <col min="13583" max="13584" width="3.375" style="2" customWidth="1"/>
    <col min="13585" max="13585" width="9" style="2"/>
    <col min="13586" max="13586" width="7.125" style="2" bestFit="1" customWidth="1"/>
    <col min="13587" max="13587" width="26.25" style="2" bestFit="1" customWidth="1"/>
    <col min="13588" max="13588" width="11" style="2" bestFit="1" customWidth="1"/>
    <col min="13589" max="13589" width="9" style="2"/>
    <col min="13590" max="13590" width="52.875" style="2" bestFit="1" customWidth="1"/>
    <col min="13591" max="13591" width="4" style="2" bestFit="1" customWidth="1"/>
    <col min="13592" max="13592" width="2.125" style="2" bestFit="1" customWidth="1"/>
    <col min="13593" max="13593" width="5.5" style="2" bestFit="1" customWidth="1"/>
    <col min="13594" max="13594" width="2.125" style="2" bestFit="1" customWidth="1"/>
    <col min="13595" max="13595" width="5.5" style="2" bestFit="1" customWidth="1"/>
    <col min="13596" max="13817" width="9" style="2"/>
    <col min="13818" max="13818" width="19.375" style="2" bestFit="1" customWidth="1"/>
    <col min="13819" max="13819" width="9.125" style="2" bestFit="1" customWidth="1"/>
    <col min="13820" max="13820" width="9" style="2"/>
    <col min="13821" max="13821" width="9.125" style="2" bestFit="1" customWidth="1"/>
    <col min="13822" max="13823" width="9" style="2"/>
    <col min="13824" max="13824" width="3.5" style="2" customWidth="1"/>
    <col min="13825" max="13825" width="4.625" style="2" bestFit="1" customWidth="1"/>
    <col min="13826" max="13826" width="9" style="2"/>
    <col min="13827" max="13827" width="7.625" style="2" bestFit="1" customWidth="1"/>
    <col min="13828" max="13828" width="7.5" style="2" customWidth="1"/>
    <col min="13829" max="13829" width="13.25" style="2" customWidth="1"/>
    <col min="13830" max="13831" width="7.25" style="2" bestFit="1" customWidth="1"/>
    <col min="13832" max="13832" width="5.625" style="2" bestFit="1" customWidth="1"/>
    <col min="13833" max="13834" width="3.375" style="2" customWidth="1"/>
    <col min="13835" max="13835" width="7.375" style="2" bestFit="1" customWidth="1"/>
    <col min="13836" max="13837" width="7.25" style="2" bestFit="1" customWidth="1"/>
    <col min="13838" max="13838" width="4.5" style="2" bestFit="1" customWidth="1"/>
    <col min="13839" max="13840" width="3.375" style="2" customWidth="1"/>
    <col min="13841" max="13841" width="9" style="2"/>
    <col min="13842" max="13842" width="7.125" style="2" bestFit="1" customWidth="1"/>
    <col min="13843" max="13843" width="26.25" style="2" bestFit="1" customWidth="1"/>
    <col min="13844" max="13844" width="11" style="2" bestFit="1" customWidth="1"/>
    <col min="13845" max="13845" width="9" style="2"/>
    <col min="13846" max="13846" width="52.875" style="2" bestFit="1" customWidth="1"/>
    <col min="13847" max="13847" width="4" style="2" bestFit="1" customWidth="1"/>
    <col min="13848" max="13848" width="2.125" style="2" bestFit="1" customWidth="1"/>
    <col min="13849" max="13849" width="5.5" style="2" bestFit="1" customWidth="1"/>
    <col min="13850" max="13850" width="2.125" style="2" bestFit="1" customWidth="1"/>
    <col min="13851" max="13851" width="5.5" style="2" bestFit="1" customWidth="1"/>
    <col min="13852" max="14073" width="9" style="2"/>
    <col min="14074" max="14074" width="19.375" style="2" bestFit="1" customWidth="1"/>
    <col min="14075" max="14075" width="9.125" style="2" bestFit="1" customWidth="1"/>
    <col min="14076" max="14076" width="9" style="2"/>
    <col min="14077" max="14077" width="9.125" style="2" bestFit="1" customWidth="1"/>
    <col min="14078" max="14079" width="9" style="2"/>
    <col min="14080" max="14080" width="3.5" style="2" customWidth="1"/>
    <col min="14081" max="14081" width="4.625" style="2" bestFit="1" customWidth="1"/>
    <col min="14082" max="14082" width="9" style="2"/>
    <col min="14083" max="14083" width="7.625" style="2" bestFit="1" customWidth="1"/>
    <col min="14084" max="14084" width="7.5" style="2" customWidth="1"/>
    <col min="14085" max="14085" width="13.25" style="2" customWidth="1"/>
    <col min="14086" max="14087" width="7.25" style="2" bestFit="1" customWidth="1"/>
    <col min="14088" max="14088" width="5.625" style="2" bestFit="1" customWidth="1"/>
    <col min="14089" max="14090" width="3.375" style="2" customWidth="1"/>
    <col min="14091" max="14091" width="7.375" style="2" bestFit="1" customWidth="1"/>
    <col min="14092" max="14093" width="7.25" style="2" bestFit="1" customWidth="1"/>
    <col min="14094" max="14094" width="4.5" style="2" bestFit="1" customWidth="1"/>
    <col min="14095" max="14096" width="3.375" style="2" customWidth="1"/>
    <col min="14097" max="14097" width="9" style="2"/>
    <col min="14098" max="14098" width="7.125" style="2" bestFit="1" customWidth="1"/>
    <col min="14099" max="14099" width="26.25" style="2" bestFit="1" customWidth="1"/>
    <col min="14100" max="14100" width="11" style="2" bestFit="1" customWidth="1"/>
    <col min="14101" max="14101" width="9" style="2"/>
    <col min="14102" max="14102" width="52.875" style="2" bestFit="1" customWidth="1"/>
    <col min="14103" max="14103" width="4" style="2" bestFit="1" customWidth="1"/>
    <col min="14104" max="14104" width="2.125" style="2" bestFit="1" customWidth="1"/>
    <col min="14105" max="14105" width="5.5" style="2" bestFit="1" customWidth="1"/>
    <col min="14106" max="14106" width="2.125" style="2" bestFit="1" customWidth="1"/>
    <col min="14107" max="14107" width="5.5" style="2" bestFit="1" customWidth="1"/>
    <col min="14108" max="14329" width="9" style="2"/>
    <col min="14330" max="14330" width="19.375" style="2" bestFit="1" customWidth="1"/>
    <col min="14331" max="14331" width="9.125" style="2" bestFit="1" customWidth="1"/>
    <col min="14332" max="14332" width="9" style="2"/>
    <col min="14333" max="14333" width="9.125" style="2" bestFit="1" customWidth="1"/>
    <col min="14334" max="14335" width="9" style="2"/>
    <col min="14336" max="14336" width="3.5" style="2" customWidth="1"/>
    <col min="14337" max="14337" width="4.625" style="2" bestFit="1" customWidth="1"/>
    <col min="14338" max="14338" width="9" style="2"/>
    <col min="14339" max="14339" width="7.625" style="2" bestFit="1" customWidth="1"/>
    <col min="14340" max="14340" width="7.5" style="2" customWidth="1"/>
    <col min="14341" max="14341" width="13.25" style="2" customWidth="1"/>
    <col min="14342" max="14343" width="7.25" style="2" bestFit="1" customWidth="1"/>
    <col min="14344" max="14344" width="5.625" style="2" bestFit="1" customWidth="1"/>
    <col min="14345" max="14346" width="3.375" style="2" customWidth="1"/>
    <col min="14347" max="14347" width="7.375" style="2" bestFit="1" customWidth="1"/>
    <col min="14348" max="14349" width="7.25" style="2" bestFit="1" customWidth="1"/>
    <col min="14350" max="14350" width="4.5" style="2" bestFit="1" customWidth="1"/>
    <col min="14351" max="14352" width="3.375" style="2" customWidth="1"/>
    <col min="14353" max="14353" width="9" style="2"/>
    <col min="14354" max="14354" width="7.125" style="2" bestFit="1" customWidth="1"/>
    <col min="14355" max="14355" width="26.25" style="2" bestFit="1" customWidth="1"/>
    <col min="14356" max="14356" width="11" style="2" bestFit="1" customWidth="1"/>
    <col min="14357" max="14357" width="9" style="2"/>
    <col min="14358" max="14358" width="52.875" style="2" bestFit="1" customWidth="1"/>
    <col min="14359" max="14359" width="4" style="2" bestFit="1" customWidth="1"/>
    <col min="14360" max="14360" width="2.125" style="2" bestFit="1" customWidth="1"/>
    <col min="14361" max="14361" width="5.5" style="2" bestFit="1" customWidth="1"/>
    <col min="14362" max="14362" width="2.125" style="2" bestFit="1" customWidth="1"/>
    <col min="14363" max="14363" width="5.5" style="2" bestFit="1" customWidth="1"/>
    <col min="14364" max="14585" width="9" style="2"/>
    <col min="14586" max="14586" width="19.375" style="2" bestFit="1" customWidth="1"/>
    <col min="14587" max="14587" width="9.125" style="2" bestFit="1" customWidth="1"/>
    <col min="14588" max="14588" width="9" style="2"/>
    <col min="14589" max="14589" width="9.125" style="2" bestFit="1" customWidth="1"/>
    <col min="14590" max="14591" width="9" style="2"/>
    <col min="14592" max="14592" width="3.5" style="2" customWidth="1"/>
    <col min="14593" max="14593" width="4.625" style="2" bestFit="1" customWidth="1"/>
    <col min="14594" max="14594" width="9" style="2"/>
    <col min="14595" max="14595" width="7.625" style="2" bestFit="1" customWidth="1"/>
    <col min="14596" max="14596" width="7.5" style="2" customWidth="1"/>
    <col min="14597" max="14597" width="13.25" style="2" customWidth="1"/>
    <col min="14598" max="14599" width="7.25" style="2" bestFit="1" customWidth="1"/>
    <col min="14600" max="14600" width="5.625" style="2" bestFit="1" customWidth="1"/>
    <col min="14601" max="14602" width="3.375" style="2" customWidth="1"/>
    <col min="14603" max="14603" width="7.375" style="2" bestFit="1" customWidth="1"/>
    <col min="14604" max="14605" width="7.25" style="2" bestFit="1" customWidth="1"/>
    <col min="14606" max="14606" width="4.5" style="2" bestFit="1" customWidth="1"/>
    <col min="14607" max="14608" width="3.375" style="2" customWidth="1"/>
    <col min="14609" max="14609" width="9" style="2"/>
    <col min="14610" max="14610" width="7.125" style="2" bestFit="1" customWidth="1"/>
    <col min="14611" max="14611" width="26.25" style="2" bestFit="1" customWidth="1"/>
    <col min="14612" max="14612" width="11" style="2" bestFit="1" customWidth="1"/>
    <col min="14613" max="14613" width="9" style="2"/>
    <col min="14614" max="14614" width="52.875" style="2" bestFit="1" customWidth="1"/>
    <col min="14615" max="14615" width="4" style="2" bestFit="1" customWidth="1"/>
    <col min="14616" max="14616" width="2.125" style="2" bestFit="1" customWidth="1"/>
    <col min="14617" max="14617" width="5.5" style="2" bestFit="1" customWidth="1"/>
    <col min="14618" max="14618" width="2.125" style="2" bestFit="1" customWidth="1"/>
    <col min="14619" max="14619" width="5.5" style="2" bestFit="1" customWidth="1"/>
    <col min="14620" max="14841" width="9" style="2"/>
    <col min="14842" max="14842" width="19.375" style="2" bestFit="1" customWidth="1"/>
    <col min="14843" max="14843" width="9.125" style="2" bestFit="1" customWidth="1"/>
    <col min="14844" max="14844" width="9" style="2"/>
    <col min="14845" max="14845" width="9.125" style="2" bestFit="1" customWidth="1"/>
    <col min="14846" max="14847" width="9" style="2"/>
    <col min="14848" max="14848" width="3.5" style="2" customWidth="1"/>
    <col min="14849" max="14849" width="4.625" style="2" bestFit="1" customWidth="1"/>
    <col min="14850" max="14850" width="9" style="2"/>
    <col min="14851" max="14851" width="7.625" style="2" bestFit="1" customWidth="1"/>
    <col min="14852" max="14852" width="7.5" style="2" customWidth="1"/>
    <col min="14853" max="14853" width="13.25" style="2" customWidth="1"/>
    <col min="14854" max="14855" width="7.25" style="2" bestFit="1" customWidth="1"/>
    <col min="14856" max="14856" width="5.625" style="2" bestFit="1" customWidth="1"/>
    <col min="14857" max="14858" width="3.375" style="2" customWidth="1"/>
    <col min="14859" max="14859" width="7.375" style="2" bestFit="1" customWidth="1"/>
    <col min="14860" max="14861" width="7.25" style="2" bestFit="1" customWidth="1"/>
    <col min="14862" max="14862" width="4.5" style="2" bestFit="1" customWidth="1"/>
    <col min="14863" max="14864" width="3.375" style="2" customWidth="1"/>
    <col min="14865" max="14865" width="9" style="2"/>
    <col min="14866" max="14866" width="7.125" style="2" bestFit="1" customWidth="1"/>
    <col min="14867" max="14867" width="26.25" style="2" bestFit="1" customWidth="1"/>
    <col min="14868" max="14868" width="11" style="2" bestFit="1" customWidth="1"/>
    <col min="14869" max="14869" width="9" style="2"/>
    <col min="14870" max="14870" width="52.875" style="2" bestFit="1" customWidth="1"/>
    <col min="14871" max="14871" width="4" style="2" bestFit="1" customWidth="1"/>
    <col min="14872" max="14872" width="2.125" style="2" bestFit="1" customWidth="1"/>
    <col min="14873" max="14873" width="5.5" style="2" bestFit="1" customWidth="1"/>
    <col min="14874" max="14874" width="2.125" style="2" bestFit="1" customWidth="1"/>
    <col min="14875" max="14875" width="5.5" style="2" bestFit="1" customWidth="1"/>
    <col min="14876" max="15097" width="9" style="2"/>
    <col min="15098" max="15098" width="19.375" style="2" bestFit="1" customWidth="1"/>
    <col min="15099" max="15099" width="9.125" style="2" bestFit="1" customWidth="1"/>
    <col min="15100" max="15100" width="9" style="2"/>
    <col min="15101" max="15101" width="9.125" style="2" bestFit="1" customWidth="1"/>
    <col min="15102" max="15103" width="9" style="2"/>
    <col min="15104" max="15104" width="3.5" style="2" customWidth="1"/>
    <col min="15105" max="15105" width="4.625" style="2" bestFit="1" customWidth="1"/>
    <col min="15106" max="15106" width="9" style="2"/>
    <col min="15107" max="15107" width="7.625" style="2" bestFit="1" customWidth="1"/>
    <col min="15108" max="15108" width="7.5" style="2" customWidth="1"/>
    <col min="15109" max="15109" width="13.25" style="2" customWidth="1"/>
    <col min="15110" max="15111" width="7.25" style="2" bestFit="1" customWidth="1"/>
    <col min="15112" max="15112" width="5.625" style="2" bestFit="1" customWidth="1"/>
    <col min="15113" max="15114" width="3.375" style="2" customWidth="1"/>
    <col min="15115" max="15115" width="7.375" style="2" bestFit="1" customWidth="1"/>
    <col min="15116" max="15117" width="7.25" style="2" bestFit="1" customWidth="1"/>
    <col min="15118" max="15118" width="4.5" style="2" bestFit="1" customWidth="1"/>
    <col min="15119" max="15120" width="3.375" style="2" customWidth="1"/>
    <col min="15121" max="15121" width="9" style="2"/>
    <col min="15122" max="15122" width="7.125" style="2" bestFit="1" customWidth="1"/>
    <col min="15123" max="15123" width="26.25" style="2" bestFit="1" customWidth="1"/>
    <col min="15124" max="15124" width="11" style="2" bestFit="1" customWidth="1"/>
    <col min="15125" max="15125" width="9" style="2"/>
    <col min="15126" max="15126" width="52.875" style="2" bestFit="1" customWidth="1"/>
    <col min="15127" max="15127" width="4" style="2" bestFit="1" customWidth="1"/>
    <col min="15128" max="15128" width="2.125" style="2" bestFit="1" customWidth="1"/>
    <col min="15129" max="15129" width="5.5" style="2" bestFit="1" customWidth="1"/>
    <col min="15130" max="15130" width="2.125" style="2" bestFit="1" customWidth="1"/>
    <col min="15131" max="15131" width="5.5" style="2" bestFit="1" customWidth="1"/>
    <col min="15132" max="15353" width="9" style="2"/>
    <col min="15354" max="15354" width="19.375" style="2" bestFit="1" customWidth="1"/>
    <col min="15355" max="15355" width="9.125" style="2" bestFit="1" customWidth="1"/>
    <col min="15356" max="15356" width="9" style="2"/>
    <col min="15357" max="15357" width="9.125" style="2" bestFit="1" customWidth="1"/>
    <col min="15358" max="15359" width="9" style="2"/>
    <col min="15360" max="15360" width="3.5" style="2" customWidth="1"/>
    <col min="15361" max="15361" width="4.625" style="2" bestFit="1" customWidth="1"/>
    <col min="15362" max="15362" width="9" style="2"/>
    <col min="15363" max="15363" width="7.625" style="2" bestFit="1" customWidth="1"/>
    <col min="15364" max="15364" width="7.5" style="2" customWidth="1"/>
    <col min="15365" max="15365" width="13.25" style="2" customWidth="1"/>
    <col min="15366" max="15367" width="7.25" style="2" bestFit="1" customWidth="1"/>
    <col min="15368" max="15368" width="5.625" style="2" bestFit="1" customWidth="1"/>
    <col min="15369" max="15370" width="3.375" style="2" customWidth="1"/>
    <col min="15371" max="15371" width="7.375" style="2" bestFit="1" customWidth="1"/>
    <col min="15372" max="15373" width="7.25" style="2" bestFit="1" customWidth="1"/>
    <col min="15374" max="15374" width="4.5" style="2" bestFit="1" customWidth="1"/>
    <col min="15375" max="15376" width="3.375" style="2" customWidth="1"/>
    <col min="15377" max="15377" width="9" style="2"/>
    <col min="15378" max="15378" width="7.125" style="2" bestFit="1" customWidth="1"/>
    <col min="15379" max="15379" width="26.25" style="2" bestFit="1" customWidth="1"/>
    <col min="15380" max="15380" width="11" style="2" bestFit="1" customWidth="1"/>
    <col min="15381" max="15381" width="9" style="2"/>
    <col min="15382" max="15382" width="52.875" style="2" bestFit="1" customWidth="1"/>
    <col min="15383" max="15383" width="4" style="2" bestFit="1" customWidth="1"/>
    <col min="15384" max="15384" width="2.125" style="2" bestFit="1" customWidth="1"/>
    <col min="15385" max="15385" width="5.5" style="2" bestFit="1" customWidth="1"/>
    <col min="15386" max="15386" width="2.125" style="2" bestFit="1" customWidth="1"/>
    <col min="15387" max="15387" width="5.5" style="2" bestFit="1" customWidth="1"/>
    <col min="15388" max="15609" width="9" style="2"/>
    <col min="15610" max="15610" width="19.375" style="2" bestFit="1" customWidth="1"/>
    <col min="15611" max="15611" width="9.125" style="2" bestFit="1" customWidth="1"/>
    <col min="15612" max="15612" width="9" style="2"/>
    <col min="15613" max="15613" width="9.125" style="2" bestFit="1" customWidth="1"/>
    <col min="15614" max="15615" width="9" style="2"/>
    <col min="15616" max="15616" width="3.5" style="2" customWidth="1"/>
    <col min="15617" max="15617" width="4.625" style="2" bestFit="1" customWidth="1"/>
    <col min="15618" max="15618" width="9" style="2"/>
    <col min="15619" max="15619" width="7.625" style="2" bestFit="1" customWidth="1"/>
    <col min="15620" max="15620" width="7.5" style="2" customWidth="1"/>
    <col min="15621" max="15621" width="13.25" style="2" customWidth="1"/>
    <col min="15622" max="15623" width="7.25" style="2" bestFit="1" customWidth="1"/>
    <col min="15624" max="15624" width="5.625" style="2" bestFit="1" customWidth="1"/>
    <col min="15625" max="15626" width="3.375" style="2" customWidth="1"/>
    <col min="15627" max="15627" width="7.375" style="2" bestFit="1" customWidth="1"/>
    <col min="15628" max="15629" width="7.25" style="2" bestFit="1" customWidth="1"/>
    <col min="15630" max="15630" width="4.5" style="2" bestFit="1" customWidth="1"/>
    <col min="15631" max="15632" width="3.375" style="2" customWidth="1"/>
    <col min="15633" max="15633" width="9" style="2"/>
    <col min="15634" max="15634" width="7.125" style="2" bestFit="1" customWidth="1"/>
    <col min="15635" max="15635" width="26.25" style="2" bestFit="1" customWidth="1"/>
    <col min="15636" max="15636" width="11" style="2" bestFit="1" customWidth="1"/>
    <col min="15637" max="15637" width="9" style="2"/>
    <col min="15638" max="15638" width="52.875" style="2" bestFit="1" customWidth="1"/>
    <col min="15639" max="15639" width="4" style="2" bestFit="1" customWidth="1"/>
    <col min="15640" max="15640" width="2.125" style="2" bestFit="1" customWidth="1"/>
    <col min="15641" max="15641" width="5.5" style="2" bestFit="1" customWidth="1"/>
    <col min="15642" max="15642" width="2.125" style="2" bestFit="1" customWidth="1"/>
    <col min="15643" max="15643" width="5.5" style="2" bestFit="1" customWidth="1"/>
    <col min="15644" max="15865" width="9" style="2"/>
    <col min="15866" max="15866" width="19.375" style="2" bestFit="1" customWidth="1"/>
    <col min="15867" max="15867" width="9.125" style="2" bestFit="1" customWidth="1"/>
    <col min="15868" max="15868" width="9" style="2"/>
    <col min="15869" max="15869" width="9.125" style="2" bestFit="1" customWidth="1"/>
    <col min="15870" max="15871" width="9" style="2"/>
    <col min="15872" max="15872" width="3.5" style="2" customWidth="1"/>
    <col min="15873" max="15873" width="4.625" style="2" bestFit="1" customWidth="1"/>
    <col min="15874" max="15874" width="9" style="2"/>
    <col min="15875" max="15875" width="7.625" style="2" bestFit="1" customWidth="1"/>
    <col min="15876" max="15876" width="7.5" style="2" customWidth="1"/>
    <col min="15877" max="15877" width="13.25" style="2" customWidth="1"/>
    <col min="15878" max="15879" width="7.25" style="2" bestFit="1" customWidth="1"/>
    <col min="15880" max="15880" width="5.625" style="2" bestFit="1" customWidth="1"/>
    <col min="15881" max="15882" width="3.375" style="2" customWidth="1"/>
    <col min="15883" max="15883" width="7.375" style="2" bestFit="1" customWidth="1"/>
    <col min="15884" max="15885" width="7.25" style="2" bestFit="1" customWidth="1"/>
    <col min="15886" max="15886" width="4.5" style="2" bestFit="1" customWidth="1"/>
    <col min="15887" max="15888" width="3.375" style="2" customWidth="1"/>
    <col min="15889" max="15889" width="9" style="2"/>
    <col min="15890" max="15890" width="7.125" style="2" bestFit="1" customWidth="1"/>
    <col min="15891" max="15891" width="26.25" style="2" bestFit="1" customWidth="1"/>
    <col min="15892" max="15892" width="11" style="2" bestFit="1" customWidth="1"/>
    <col min="15893" max="15893" width="9" style="2"/>
    <col min="15894" max="15894" width="52.875" style="2" bestFit="1" customWidth="1"/>
    <col min="15895" max="15895" width="4" style="2" bestFit="1" customWidth="1"/>
    <col min="15896" max="15896" width="2.125" style="2" bestFit="1" customWidth="1"/>
    <col min="15897" max="15897" width="5.5" style="2" bestFit="1" customWidth="1"/>
    <col min="15898" max="15898" width="2.125" style="2" bestFit="1" customWidth="1"/>
    <col min="15899" max="15899" width="5.5" style="2" bestFit="1" customWidth="1"/>
    <col min="15900" max="16121" width="9" style="2"/>
    <col min="16122" max="16122" width="19.375" style="2" bestFit="1" customWidth="1"/>
    <col min="16123" max="16123" width="9.125" style="2" bestFit="1" customWidth="1"/>
    <col min="16124" max="16124" width="9" style="2"/>
    <col min="16125" max="16125" width="9.125" style="2" bestFit="1" customWidth="1"/>
    <col min="16126" max="16127" width="9" style="2"/>
    <col min="16128" max="16128" width="3.5" style="2" customWidth="1"/>
    <col min="16129" max="16129" width="4.625" style="2" bestFit="1" customWidth="1"/>
    <col min="16130" max="16130" width="9" style="2"/>
    <col min="16131" max="16131" width="7.625" style="2" bestFit="1" customWidth="1"/>
    <col min="16132" max="16132" width="7.5" style="2" customWidth="1"/>
    <col min="16133" max="16133" width="13.25" style="2" customWidth="1"/>
    <col min="16134" max="16135" width="7.25" style="2" bestFit="1" customWidth="1"/>
    <col min="16136" max="16136" width="5.625" style="2" bestFit="1" customWidth="1"/>
    <col min="16137" max="16138" width="3.375" style="2" customWidth="1"/>
    <col min="16139" max="16139" width="7.375" style="2" bestFit="1" customWidth="1"/>
    <col min="16140" max="16141" width="7.25" style="2" bestFit="1" customWidth="1"/>
    <col min="16142" max="16142" width="4.5" style="2" bestFit="1" customWidth="1"/>
    <col min="16143" max="16144" width="3.375" style="2" customWidth="1"/>
    <col min="16145" max="16145" width="9" style="2"/>
    <col min="16146" max="16146" width="7.125" style="2" bestFit="1" customWidth="1"/>
    <col min="16147" max="16147" width="26.25" style="2" bestFit="1" customWidth="1"/>
    <col min="16148" max="16148" width="11" style="2" bestFit="1" customWidth="1"/>
    <col min="16149" max="16149" width="9" style="2"/>
    <col min="16150" max="16150" width="52.875" style="2" bestFit="1" customWidth="1"/>
    <col min="16151" max="16151" width="4" style="2" bestFit="1" customWidth="1"/>
    <col min="16152" max="16152" width="2.125" style="2" bestFit="1" customWidth="1"/>
    <col min="16153" max="16153" width="5.5" style="2" bestFit="1" customWidth="1"/>
    <col min="16154" max="16154" width="2.125" style="2" bestFit="1" customWidth="1"/>
    <col min="16155" max="16155" width="5.5" style="2" bestFit="1" customWidth="1"/>
    <col min="16156" max="16384" width="9" style="2"/>
  </cols>
  <sheetData>
    <row r="1" spans="1:40" ht="20.25" hidden="1" customHeight="1">
      <c r="A1" s="2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2">
        <v>10</v>
      </c>
      <c r="K1" s="2">
        <v>11</v>
      </c>
      <c r="L1" s="2">
        <v>12</v>
      </c>
      <c r="M1" s="2">
        <v>13</v>
      </c>
      <c r="N1" s="2">
        <v>14</v>
      </c>
      <c r="O1" s="2">
        <v>15</v>
      </c>
      <c r="P1" s="2">
        <v>16</v>
      </c>
      <c r="Q1" s="2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  <c r="X1" s="2">
        <v>24</v>
      </c>
      <c r="Y1" s="2">
        <v>25</v>
      </c>
      <c r="Z1" s="2">
        <v>26</v>
      </c>
      <c r="AA1" s="2">
        <v>27</v>
      </c>
      <c r="AB1" s="2">
        <v>28</v>
      </c>
      <c r="AC1" s="2">
        <v>29</v>
      </c>
    </row>
    <row r="2" spans="1:40" ht="20.25" customHeight="1">
      <c r="A2" s="107" t="s">
        <v>2767</v>
      </c>
      <c r="F2" s="108"/>
      <c r="G2" s="2" t="s">
        <v>2769</v>
      </c>
      <c r="L2" s="38" t="s">
        <v>2768</v>
      </c>
    </row>
    <row r="3" spans="1:40" ht="20.25" customHeight="1">
      <c r="A3" s="862" t="s">
        <v>1876</v>
      </c>
      <c r="B3" s="865" t="s">
        <v>2755</v>
      </c>
      <c r="C3" s="867" t="s">
        <v>1900</v>
      </c>
      <c r="D3" s="869" t="s">
        <v>1877</v>
      </c>
      <c r="E3" s="861" t="s">
        <v>1878</v>
      </c>
      <c r="F3" s="861" t="s">
        <v>1879</v>
      </c>
      <c r="G3" s="861" t="s">
        <v>1880</v>
      </c>
      <c r="H3" s="861"/>
      <c r="I3" s="861"/>
      <c r="J3" s="861"/>
      <c r="K3" s="867" t="s">
        <v>21</v>
      </c>
      <c r="L3" s="869" t="s">
        <v>1881</v>
      </c>
      <c r="M3" s="861" t="s">
        <v>1882</v>
      </c>
      <c r="N3" s="861"/>
      <c r="O3" s="861"/>
      <c r="P3" s="861"/>
      <c r="Q3" s="861" t="s">
        <v>1883</v>
      </c>
      <c r="R3" s="861"/>
      <c r="S3" s="861"/>
      <c r="T3" s="869" t="s">
        <v>1884</v>
      </c>
      <c r="U3" s="861" t="s">
        <v>1885</v>
      </c>
      <c r="V3" s="869" t="s">
        <v>1886</v>
      </c>
      <c r="W3" s="861" t="s">
        <v>1887</v>
      </c>
      <c r="X3" s="861"/>
      <c r="Y3" s="861"/>
      <c r="Z3" s="861"/>
      <c r="AA3" s="861"/>
      <c r="AC3" s="187" t="s">
        <v>1946</v>
      </c>
      <c r="AD3" s="187"/>
      <c r="AE3" s="187"/>
      <c r="AF3" s="187"/>
      <c r="AG3" s="187"/>
      <c r="AH3" s="187"/>
      <c r="AI3" s="187"/>
      <c r="AJ3" s="187"/>
    </row>
    <row r="4" spans="1:40" ht="20.25" customHeight="1">
      <c r="A4" s="863"/>
      <c r="B4" s="866"/>
      <c r="C4" s="868"/>
      <c r="D4" s="869"/>
      <c r="E4" s="861"/>
      <c r="F4" s="861"/>
      <c r="G4" s="13" t="s">
        <v>1888</v>
      </c>
      <c r="H4" s="13" t="s">
        <v>2</v>
      </c>
      <c r="I4" s="13" t="s">
        <v>1889</v>
      </c>
      <c r="J4" s="13" t="s">
        <v>1890</v>
      </c>
      <c r="K4" s="866"/>
      <c r="L4" s="869"/>
      <c r="M4" s="13" t="s">
        <v>1888</v>
      </c>
      <c r="N4" s="13" t="s">
        <v>2</v>
      </c>
      <c r="O4" s="13" t="s">
        <v>1889</v>
      </c>
      <c r="P4" s="13" t="s">
        <v>1890</v>
      </c>
      <c r="Q4" s="140" t="s">
        <v>2807</v>
      </c>
      <c r="R4" s="13" t="s">
        <v>1891</v>
      </c>
      <c r="S4" s="129" t="s">
        <v>1892</v>
      </c>
      <c r="T4" s="869"/>
      <c r="U4" s="861"/>
      <c r="V4" s="869"/>
      <c r="W4" s="861"/>
      <c r="X4" s="861"/>
      <c r="Y4" s="861"/>
      <c r="Z4" s="861"/>
      <c r="AA4" s="861"/>
      <c r="AC4" s="187"/>
      <c r="AD4" s="187"/>
      <c r="AE4" s="187"/>
      <c r="AF4" s="187"/>
      <c r="AG4" s="187"/>
      <c r="AH4" s="187"/>
      <c r="AI4" s="187"/>
      <c r="AJ4" s="187"/>
      <c r="AN4" s="1"/>
    </row>
    <row r="5" spans="1:40" ht="20.25" customHeight="1">
      <c r="A5" s="864"/>
      <c r="B5" s="137" t="s">
        <v>2805</v>
      </c>
      <c r="C5" s="866"/>
      <c r="D5" s="137" t="s">
        <v>2805</v>
      </c>
      <c r="E5" s="138" t="s">
        <v>2806</v>
      </c>
      <c r="F5" s="137" t="s">
        <v>2805</v>
      </c>
      <c r="G5" s="137" t="s">
        <v>2805</v>
      </c>
      <c r="H5" s="870" t="s">
        <v>2803</v>
      </c>
      <c r="I5" s="870"/>
      <c r="J5" s="870"/>
      <c r="K5" s="137" t="s">
        <v>2805</v>
      </c>
      <c r="L5" s="137" t="s">
        <v>2805</v>
      </c>
      <c r="M5" s="137" t="s">
        <v>2805</v>
      </c>
      <c r="N5" s="870" t="s">
        <v>2803</v>
      </c>
      <c r="O5" s="870"/>
      <c r="P5" s="870"/>
      <c r="Q5" s="137" t="s">
        <v>2805</v>
      </c>
      <c r="R5" s="137" t="s">
        <v>2805</v>
      </c>
      <c r="S5" s="137" t="s">
        <v>2836</v>
      </c>
      <c r="T5" s="139" t="s">
        <v>2803</v>
      </c>
      <c r="U5" s="145" t="s">
        <v>2803</v>
      </c>
      <c r="V5" s="145" t="s">
        <v>2806</v>
      </c>
      <c r="W5" s="871" t="s">
        <v>2803</v>
      </c>
      <c r="X5" s="872"/>
      <c r="Y5" s="872"/>
      <c r="Z5" s="872"/>
      <c r="AA5" s="873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 t="s">
        <v>2833</v>
      </c>
    </row>
    <row r="6" spans="1:40" ht="20.25" customHeight="1">
      <c r="A6" s="141" t="s">
        <v>2837</v>
      </c>
      <c r="B6" s="192" t="s">
        <v>2991</v>
      </c>
      <c r="C6" s="142">
        <v>0</v>
      </c>
      <c r="D6" s="141"/>
      <c r="E6" s="143" t="s">
        <v>2747</v>
      </c>
      <c r="F6" s="141" t="s">
        <v>1894</v>
      </c>
      <c r="G6" s="141" t="s">
        <v>1895</v>
      </c>
      <c r="H6" s="143">
        <v>11</v>
      </c>
      <c r="I6" s="143">
        <v>12</v>
      </c>
      <c r="J6" s="143">
        <v>31</v>
      </c>
      <c r="K6" s="141">
        <v>2</v>
      </c>
      <c r="L6" s="141" t="s">
        <v>1801</v>
      </c>
      <c r="M6" s="141" t="s">
        <v>1895</v>
      </c>
      <c r="N6" s="141">
        <v>28</v>
      </c>
      <c r="O6" s="141">
        <v>2</v>
      </c>
      <c r="P6" s="141">
        <v>30</v>
      </c>
      <c r="Q6" s="141" t="s">
        <v>2744</v>
      </c>
      <c r="R6" s="141" t="s">
        <v>1896</v>
      </c>
      <c r="S6" s="141"/>
      <c r="T6" s="144"/>
      <c r="U6" s="141" t="s">
        <v>2749</v>
      </c>
      <c r="V6" s="141" t="s">
        <v>1897</v>
      </c>
      <c r="W6" s="144" t="s">
        <v>2750</v>
      </c>
      <c r="X6" s="144" t="s">
        <v>2751</v>
      </c>
      <c r="Y6" s="144" t="s">
        <v>2752</v>
      </c>
      <c r="Z6" s="144" t="s">
        <v>2753</v>
      </c>
      <c r="AA6" s="144" t="s">
        <v>2754</v>
      </c>
      <c r="AB6" s="27"/>
      <c r="AC6" s="187"/>
      <c r="AD6" s="187"/>
      <c r="AE6" s="187" t="s">
        <v>1810</v>
      </c>
      <c r="AF6" s="188"/>
      <c r="AG6" s="187"/>
      <c r="AH6" s="187" t="s">
        <v>1810</v>
      </c>
      <c r="AI6" s="187"/>
      <c r="AJ6" s="187"/>
      <c r="AK6" s="187" t="s">
        <v>1810</v>
      </c>
      <c r="AL6" s="187"/>
      <c r="AM6" s="187" t="s">
        <v>2810</v>
      </c>
    </row>
    <row r="7" spans="1:40" s="38" customFormat="1" ht="20.25" customHeight="1">
      <c r="A7" s="141" t="s">
        <v>2838</v>
      </c>
      <c r="B7" s="192" t="s">
        <v>2989</v>
      </c>
      <c r="C7" s="142">
        <v>0</v>
      </c>
      <c r="D7" s="141"/>
      <c r="E7" s="143" t="s">
        <v>2747</v>
      </c>
      <c r="F7" s="141" t="s">
        <v>2743</v>
      </c>
      <c r="G7" s="141" t="s">
        <v>1895</v>
      </c>
      <c r="H7" s="143">
        <v>12</v>
      </c>
      <c r="I7" s="143">
        <v>12</v>
      </c>
      <c r="J7" s="143">
        <v>31</v>
      </c>
      <c r="K7" s="141">
        <v>1</v>
      </c>
      <c r="L7" s="141" t="s">
        <v>2997</v>
      </c>
      <c r="M7" s="141" t="s">
        <v>1895</v>
      </c>
      <c r="N7" s="141">
        <v>27</v>
      </c>
      <c r="O7" s="141">
        <v>11</v>
      </c>
      <c r="P7" s="141">
        <v>23</v>
      </c>
      <c r="Q7" s="141" t="s">
        <v>2808</v>
      </c>
      <c r="R7" s="141" t="s">
        <v>1896</v>
      </c>
      <c r="S7" s="141" t="s">
        <v>2809</v>
      </c>
      <c r="T7" s="144" t="s">
        <v>2748</v>
      </c>
      <c r="U7" s="141" t="s">
        <v>2749</v>
      </c>
      <c r="V7" s="141" t="s">
        <v>1897</v>
      </c>
      <c r="W7" s="144" t="s">
        <v>2750</v>
      </c>
      <c r="X7" s="144" t="s">
        <v>2751</v>
      </c>
      <c r="Y7" s="144" t="s">
        <v>2752</v>
      </c>
      <c r="Z7" s="144" t="s">
        <v>2753</v>
      </c>
      <c r="AA7" s="144" t="s">
        <v>2754</v>
      </c>
      <c r="AB7" s="27"/>
      <c r="AC7" s="187"/>
      <c r="AD7" s="187"/>
      <c r="AE7" s="187" t="s">
        <v>1810</v>
      </c>
      <c r="AF7" s="188"/>
      <c r="AG7" s="187"/>
      <c r="AH7" s="187" t="s">
        <v>1810</v>
      </c>
      <c r="AI7" s="187"/>
      <c r="AJ7" s="187"/>
      <c r="AK7" s="187" t="s">
        <v>1810</v>
      </c>
      <c r="AL7" s="187"/>
      <c r="AM7" s="187" t="s">
        <v>2811</v>
      </c>
    </row>
    <row r="8" spans="1:40" s="38" customFormat="1" ht="20.25" hidden="1" customHeight="1">
      <c r="A8" s="141" t="s">
        <v>3055</v>
      </c>
      <c r="B8" s="192" t="s">
        <v>3033</v>
      </c>
      <c r="C8" s="142"/>
      <c r="D8" s="141" t="s">
        <v>3034</v>
      </c>
      <c r="E8" s="143" t="s">
        <v>3035</v>
      </c>
      <c r="F8" s="141" t="s">
        <v>3036</v>
      </c>
      <c r="G8" s="141" t="s">
        <v>3037</v>
      </c>
      <c r="H8" s="143" t="s">
        <v>3038</v>
      </c>
      <c r="I8" s="143" t="s">
        <v>3039</v>
      </c>
      <c r="J8" s="143" t="s">
        <v>3040</v>
      </c>
      <c r="K8" s="141" t="s">
        <v>3041</v>
      </c>
      <c r="L8" s="141" t="s">
        <v>3042</v>
      </c>
      <c r="M8" s="141" t="s">
        <v>3037</v>
      </c>
      <c r="N8" s="141" t="s">
        <v>3043</v>
      </c>
      <c r="O8" s="141" t="s">
        <v>3044</v>
      </c>
      <c r="P8" s="141" t="s">
        <v>3045</v>
      </c>
      <c r="Q8" s="141" t="s">
        <v>3046</v>
      </c>
      <c r="R8" s="141"/>
      <c r="S8" s="141" t="s">
        <v>3047</v>
      </c>
      <c r="T8" s="144" t="s">
        <v>3048</v>
      </c>
      <c r="U8" s="141" t="s">
        <v>1885</v>
      </c>
      <c r="V8" s="141" t="s">
        <v>3049</v>
      </c>
      <c r="W8" s="144" t="s">
        <v>3050</v>
      </c>
      <c r="X8" s="144" t="s">
        <v>3051</v>
      </c>
      <c r="Y8" s="144" t="s">
        <v>3053</v>
      </c>
      <c r="Z8" s="144" t="s">
        <v>3052</v>
      </c>
      <c r="AA8" s="144" t="s">
        <v>3054</v>
      </c>
      <c r="AB8" s="468"/>
      <c r="AC8" s="187"/>
      <c r="AD8" s="187"/>
      <c r="AE8" s="187"/>
      <c r="AF8" s="188"/>
      <c r="AG8" s="187"/>
      <c r="AH8" s="187"/>
      <c r="AI8" s="187"/>
      <c r="AJ8" s="187"/>
      <c r="AK8" s="187"/>
      <c r="AL8" s="187"/>
      <c r="AM8" s="187"/>
      <c r="AN8" s="190"/>
    </row>
    <row r="9" spans="1:40" ht="20.25" customHeight="1">
      <c r="A9" s="12">
        <v>1</v>
      </c>
      <c r="B9" s="191"/>
      <c r="C9" s="110"/>
      <c r="D9" s="109"/>
      <c r="E9" s="111"/>
      <c r="F9" s="109"/>
      <c r="G9" s="109"/>
      <c r="H9" s="112"/>
      <c r="I9" s="112"/>
      <c r="J9" s="112"/>
      <c r="K9" s="109"/>
      <c r="L9" s="109"/>
      <c r="M9" s="109"/>
      <c r="N9" s="109"/>
      <c r="O9" s="109"/>
      <c r="P9" s="109"/>
      <c r="Q9" s="109"/>
      <c r="R9" s="109"/>
      <c r="S9" s="109"/>
      <c r="T9" s="113"/>
      <c r="U9" s="109"/>
      <c r="V9" s="109"/>
      <c r="W9" s="113"/>
      <c r="X9" s="14" t="s">
        <v>1898</v>
      </c>
      <c r="Y9" s="113"/>
      <c r="Z9" s="14" t="s">
        <v>1899</v>
      </c>
      <c r="AA9" s="113"/>
      <c r="AB9" s="26" t="str">
        <f>"平成"&amp;H9&amp;"年"&amp;I9&amp;"月"&amp;J9&amp;"日"</f>
        <v>平成年月日</v>
      </c>
      <c r="AC9" s="189" t="e">
        <f>DATEVALUE(AB9)</f>
        <v>#VALUE!</v>
      </c>
      <c r="AD9" s="187"/>
      <c r="AE9" s="187" t="s">
        <v>1811</v>
      </c>
      <c r="AF9" s="190" t="s">
        <v>1812</v>
      </c>
      <c r="AG9" s="187"/>
      <c r="AH9" s="187" t="s">
        <v>1813</v>
      </c>
      <c r="AI9" s="187" t="s">
        <v>1814</v>
      </c>
      <c r="AJ9" s="187"/>
      <c r="AK9" s="187" t="s">
        <v>1815</v>
      </c>
      <c r="AL9" s="187"/>
      <c r="AM9" s="187" t="s">
        <v>2812</v>
      </c>
    </row>
    <row r="10" spans="1:40" ht="20.25" customHeight="1">
      <c r="A10" s="12">
        <v>2</v>
      </c>
      <c r="B10" s="191"/>
      <c r="C10" s="110"/>
      <c r="D10" s="109"/>
      <c r="E10" s="111"/>
      <c r="F10" s="109"/>
      <c r="G10" s="109"/>
      <c r="H10" s="111"/>
      <c r="I10" s="111"/>
      <c r="J10" s="111"/>
      <c r="K10" s="109"/>
      <c r="L10" s="109"/>
      <c r="M10" s="109"/>
      <c r="N10" s="109"/>
      <c r="O10" s="109"/>
      <c r="P10" s="109"/>
      <c r="Q10" s="109"/>
      <c r="R10" s="109"/>
      <c r="S10" s="109"/>
      <c r="T10" s="113"/>
      <c r="U10" s="109"/>
      <c r="V10" s="109"/>
      <c r="W10" s="113"/>
      <c r="X10" s="14" t="s">
        <v>1898</v>
      </c>
      <c r="Y10" s="113"/>
      <c r="Z10" s="14" t="s">
        <v>1873</v>
      </c>
      <c r="AA10" s="113"/>
      <c r="AB10" s="26" t="str">
        <f t="shared" ref="AB10:AB73" si="0">"平成"&amp;H10&amp;"年"&amp;I10&amp;"月"&amp;J10&amp;"日"</f>
        <v>平成年月日</v>
      </c>
      <c r="AC10" s="189" t="e">
        <f t="shared" ref="AC10:AC73" si="1">DATEVALUE(AB10)</f>
        <v>#VALUE!</v>
      </c>
      <c r="AD10" s="187"/>
      <c r="AE10" s="187"/>
      <c r="AF10" s="188"/>
      <c r="AG10" s="187"/>
      <c r="AH10" s="187"/>
      <c r="AI10" s="187"/>
      <c r="AJ10" s="187"/>
      <c r="AK10" s="187"/>
      <c r="AL10" s="187"/>
      <c r="AM10" s="187" t="s">
        <v>2813</v>
      </c>
      <c r="AN10" s="190" t="s">
        <v>2990</v>
      </c>
    </row>
    <row r="11" spans="1:40" ht="20.25" customHeight="1">
      <c r="A11" s="12">
        <v>3</v>
      </c>
      <c r="B11" s="191"/>
      <c r="C11" s="110"/>
      <c r="D11" s="109"/>
      <c r="E11" s="111"/>
      <c r="F11" s="109"/>
      <c r="G11" s="109"/>
      <c r="H11" s="111"/>
      <c r="I11" s="111"/>
      <c r="J11" s="111"/>
      <c r="K11" s="109"/>
      <c r="L11" s="109"/>
      <c r="M11" s="109"/>
      <c r="N11" s="109"/>
      <c r="O11" s="109"/>
      <c r="P11" s="109"/>
      <c r="Q11" s="109"/>
      <c r="R11" s="109"/>
      <c r="S11" s="109"/>
      <c r="T11" s="113"/>
      <c r="U11" s="109"/>
      <c r="V11" s="109"/>
      <c r="W11" s="113"/>
      <c r="X11" s="14" t="s">
        <v>1898</v>
      </c>
      <c r="Y11" s="113"/>
      <c r="Z11" s="14" t="s">
        <v>1899</v>
      </c>
      <c r="AA11" s="113"/>
      <c r="AB11" s="26" t="str">
        <f t="shared" si="0"/>
        <v>平成年月日</v>
      </c>
      <c r="AC11" s="189" t="e">
        <f t="shared" si="1"/>
        <v>#VALUE!</v>
      </c>
      <c r="AD11" s="187"/>
      <c r="AE11" s="187">
        <v>1</v>
      </c>
      <c r="AF11" s="188" t="s">
        <v>1849</v>
      </c>
      <c r="AG11" s="187"/>
      <c r="AH11" s="187" t="s">
        <v>1816</v>
      </c>
      <c r="AI11" s="187" t="s">
        <v>1816</v>
      </c>
      <c r="AJ11" s="187"/>
      <c r="AK11" s="187" t="s">
        <v>1817</v>
      </c>
      <c r="AL11" s="187"/>
      <c r="AM11" s="187" t="s">
        <v>2814</v>
      </c>
      <c r="AN11" s="190" t="s">
        <v>2991</v>
      </c>
    </row>
    <row r="12" spans="1:40" ht="20.25" customHeight="1">
      <c r="A12" s="12">
        <v>4</v>
      </c>
      <c r="B12" s="191"/>
      <c r="C12" s="110"/>
      <c r="D12" s="109"/>
      <c r="E12" s="111"/>
      <c r="F12" s="109"/>
      <c r="G12" s="109"/>
      <c r="H12" s="111"/>
      <c r="I12" s="111"/>
      <c r="J12" s="111"/>
      <c r="K12" s="109"/>
      <c r="L12" s="109"/>
      <c r="M12" s="109"/>
      <c r="N12" s="109"/>
      <c r="O12" s="109"/>
      <c r="P12" s="109"/>
      <c r="Q12" s="109"/>
      <c r="R12" s="109"/>
      <c r="S12" s="109"/>
      <c r="T12" s="113"/>
      <c r="U12" s="109"/>
      <c r="V12" s="109"/>
      <c r="W12" s="113"/>
      <c r="X12" s="14" t="s">
        <v>1898</v>
      </c>
      <c r="Y12" s="113"/>
      <c r="Z12" s="14" t="s">
        <v>1899</v>
      </c>
      <c r="AA12" s="113"/>
      <c r="AB12" s="26" t="str">
        <f t="shared" si="0"/>
        <v>平成年月日</v>
      </c>
      <c r="AC12" s="189" t="e">
        <f t="shared" si="1"/>
        <v>#VALUE!</v>
      </c>
      <c r="AD12" s="187"/>
      <c r="AE12" s="187">
        <v>2</v>
      </c>
      <c r="AF12" s="188" t="s">
        <v>1850</v>
      </c>
      <c r="AG12" s="187"/>
      <c r="AH12" s="187" t="s">
        <v>1818</v>
      </c>
      <c r="AI12" s="187" t="s">
        <v>1818</v>
      </c>
      <c r="AJ12" s="187"/>
      <c r="AK12" s="187" t="s">
        <v>1819</v>
      </c>
      <c r="AL12" s="187"/>
      <c r="AM12" s="187" t="s">
        <v>2815</v>
      </c>
      <c r="AN12" s="190" t="s">
        <v>2992</v>
      </c>
    </row>
    <row r="13" spans="1:40" ht="20.25" customHeight="1">
      <c r="A13" s="12">
        <v>5</v>
      </c>
      <c r="B13" s="191"/>
      <c r="C13" s="110"/>
      <c r="D13" s="109"/>
      <c r="E13" s="111"/>
      <c r="F13" s="109"/>
      <c r="G13" s="109"/>
      <c r="H13" s="111"/>
      <c r="I13" s="111"/>
      <c r="J13" s="111"/>
      <c r="K13" s="109"/>
      <c r="L13" s="109"/>
      <c r="M13" s="109"/>
      <c r="N13" s="109"/>
      <c r="O13" s="109"/>
      <c r="P13" s="109"/>
      <c r="Q13" s="109"/>
      <c r="R13" s="109"/>
      <c r="S13" s="109"/>
      <c r="T13" s="113"/>
      <c r="U13" s="109"/>
      <c r="V13" s="109"/>
      <c r="W13" s="113"/>
      <c r="X13" s="14" t="s">
        <v>1898</v>
      </c>
      <c r="Y13" s="113"/>
      <c r="Z13" s="14" t="s">
        <v>1899</v>
      </c>
      <c r="AA13" s="113"/>
      <c r="AB13" s="26" t="str">
        <f t="shared" si="0"/>
        <v>平成年月日</v>
      </c>
      <c r="AC13" s="189" t="e">
        <f t="shared" si="1"/>
        <v>#VALUE!</v>
      </c>
      <c r="AD13" s="187"/>
      <c r="AE13" s="187">
        <v>3</v>
      </c>
      <c r="AF13" s="188" t="s">
        <v>1851</v>
      </c>
      <c r="AG13" s="187"/>
      <c r="AH13" s="187" t="s">
        <v>1820</v>
      </c>
      <c r="AI13" s="187" t="s">
        <v>1820</v>
      </c>
      <c r="AJ13" s="187"/>
      <c r="AK13" s="187"/>
      <c r="AL13" s="187"/>
      <c r="AM13" s="187" t="s">
        <v>2816</v>
      </c>
      <c r="AN13" s="190" t="s">
        <v>2993</v>
      </c>
    </row>
    <row r="14" spans="1:40" ht="20.25" customHeight="1">
      <c r="A14" s="12">
        <v>6</v>
      </c>
      <c r="B14" s="191"/>
      <c r="C14" s="110"/>
      <c r="D14" s="109"/>
      <c r="E14" s="111"/>
      <c r="F14" s="109"/>
      <c r="G14" s="109"/>
      <c r="H14" s="111"/>
      <c r="I14" s="111"/>
      <c r="J14" s="111"/>
      <c r="K14" s="109"/>
      <c r="L14" s="109"/>
      <c r="M14" s="109"/>
      <c r="N14" s="109"/>
      <c r="O14" s="109"/>
      <c r="P14" s="109"/>
      <c r="Q14" s="109"/>
      <c r="R14" s="109"/>
      <c r="S14" s="109"/>
      <c r="T14" s="113"/>
      <c r="U14" s="109"/>
      <c r="V14" s="109"/>
      <c r="W14" s="113"/>
      <c r="X14" s="14" t="s">
        <v>1898</v>
      </c>
      <c r="Y14" s="113"/>
      <c r="Z14" s="14" t="s">
        <v>1899</v>
      </c>
      <c r="AA14" s="113"/>
      <c r="AB14" s="26" t="str">
        <f t="shared" si="0"/>
        <v>平成年月日</v>
      </c>
      <c r="AC14" s="189" t="e">
        <f t="shared" si="1"/>
        <v>#VALUE!</v>
      </c>
      <c r="AD14" s="187"/>
      <c r="AE14" s="187">
        <v>4</v>
      </c>
      <c r="AF14" s="188" t="s">
        <v>1853</v>
      </c>
      <c r="AG14" s="187"/>
      <c r="AH14" s="187" t="s">
        <v>1821</v>
      </c>
      <c r="AI14" s="187" t="s">
        <v>1821</v>
      </c>
      <c r="AJ14" s="187"/>
      <c r="AK14" s="187"/>
      <c r="AL14" s="187"/>
      <c r="AM14" s="187" t="s">
        <v>2817</v>
      </c>
      <c r="AN14" s="190" t="s">
        <v>2994</v>
      </c>
    </row>
    <row r="15" spans="1:40" ht="20.25" customHeight="1">
      <c r="A15" s="12">
        <v>7</v>
      </c>
      <c r="B15" s="191"/>
      <c r="C15" s="110"/>
      <c r="D15" s="109"/>
      <c r="E15" s="111"/>
      <c r="F15" s="109"/>
      <c r="G15" s="109"/>
      <c r="H15" s="111"/>
      <c r="I15" s="111"/>
      <c r="J15" s="111"/>
      <c r="K15" s="109"/>
      <c r="L15" s="109"/>
      <c r="M15" s="109"/>
      <c r="N15" s="109"/>
      <c r="O15" s="109"/>
      <c r="P15" s="109"/>
      <c r="Q15" s="109"/>
      <c r="R15" s="109"/>
      <c r="S15" s="109"/>
      <c r="T15" s="113"/>
      <c r="U15" s="109"/>
      <c r="V15" s="109"/>
      <c r="W15" s="113"/>
      <c r="X15" s="14" t="s">
        <v>1898</v>
      </c>
      <c r="Y15" s="113"/>
      <c r="Z15" s="14" t="s">
        <v>1899</v>
      </c>
      <c r="AA15" s="113"/>
      <c r="AB15" s="26" t="str">
        <f t="shared" si="0"/>
        <v>平成年月日</v>
      </c>
      <c r="AC15" s="189" t="e">
        <f t="shared" si="1"/>
        <v>#VALUE!</v>
      </c>
      <c r="AD15" s="187"/>
      <c r="AE15" s="187">
        <v>5</v>
      </c>
      <c r="AF15" s="188" t="s">
        <v>1854</v>
      </c>
      <c r="AG15" s="187"/>
      <c r="AH15" s="187" t="s">
        <v>1822</v>
      </c>
      <c r="AI15" s="187" t="s">
        <v>1822</v>
      </c>
      <c r="AJ15" s="187"/>
      <c r="AK15" s="187"/>
      <c r="AL15" s="187"/>
      <c r="AM15" s="187" t="s">
        <v>2818</v>
      </c>
      <c r="AN15" s="190" t="s">
        <v>2995</v>
      </c>
    </row>
    <row r="16" spans="1:40" ht="20.25" customHeight="1">
      <c r="A16" s="12">
        <v>8</v>
      </c>
      <c r="B16" s="191"/>
      <c r="C16" s="110"/>
      <c r="D16" s="109"/>
      <c r="E16" s="111"/>
      <c r="F16" s="109"/>
      <c r="G16" s="109"/>
      <c r="H16" s="111"/>
      <c r="I16" s="111"/>
      <c r="J16" s="111"/>
      <c r="K16" s="109"/>
      <c r="L16" s="109"/>
      <c r="M16" s="109"/>
      <c r="N16" s="109"/>
      <c r="O16" s="109"/>
      <c r="P16" s="109"/>
      <c r="Q16" s="109"/>
      <c r="R16" s="109"/>
      <c r="S16" s="109"/>
      <c r="T16" s="113"/>
      <c r="U16" s="109"/>
      <c r="V16" s="109"/>
      <c r="W16" s="113"/>
      <c r="X16" s="14" t="s">
        <v>1898</v>
      </c>
      <c r="Y16" s="113"/>
      <c r="Z16" s="14" t="s">
        <v>1899</v>
      </c>
      <c r="AA16" s="113"/>
      <c r="AB16" s="26" t="str">
        <f t="shared" si="0"/>
        <v>平成年月日</v>
      </c>
      <c r="AC16" s="189" t="e">
        <f t="shared" si="1"/>
        <v>#VALUE!</v>
      </c>
      <c r="AD16" s="187"/>
      <c r="AE16" s="187">
        <v>6</v>
      </c>
      <c r="AF16" s="188" t="s">
        <v>1855</v>
      </c>
      <c r="AG16" s="187"/>
      <c r="AH16" s="187" t="s">
        <v>1823</v>
      </c>
      <c r="AI16" s="187" t="s">
        <v>1823</v>
      </c>
      <c r="AJ16" s="187"/>
      <c r="AK16" s="187"/>
      <c r="AL16" s="187"/>
      <c r="AM16" s="187" t="s">
        <v>2819</v>
      </c>
      <c r="AN16" s="190" t="s">
        <v>2996</v>
      </c>
    </row>
    <row r="17" spans="1:40" ht="20.25" customHeight="1">
      <c r="A17" s="12">
        <v>9</v>
      </c>
      <c r="B17" s="191"/>
      <c r="C17" s="110"/>
      <c r="D17" s="109"/>
      <c r="E17" s="111"/>
      <c r="F17" s="109"/>
      <c r="G17" s="109"/>
      <c r="H17" s="111"/>
      <c r="I17" s="111"/>
      <c r="J17" s="111"/>
      <c r="K17" s="109"/>
      <c r="L17" s="109"/>
      <c r="M17" s="109"/>
      <c r="N17" s="109"/>
      <c r="O17" s="109"/>
      <c r="P17" s="109"/>
      <c r="Q17" s="109"/>
      <c r="R17" s="109"/>
      <c r="S17" s="109"/>
      <c r="T17" s="113"/>
      <c r="U17" s="109"/>
      <c r="V17" s="109"/>
      <c r="W17" s="113"/>
      <c r="X17" s="14" t="s">
        <v>1898</v>
      </c>
      <c r="Y17" s="113"/>
      <c r="Z17" s="14" t="s">
        <v>1899</v>
      </c>
      <c r="AA17" s="113"/>
      <c r="AB17" s="26" t="str">
        <f t="shared" si="0"/>
        <v>平成年月日</v>
      </c>
      <c r="AC17" s="189" t="e">
        <f t="shared" si="1"/>
        <v>#VALUE!</v>
      </c>
      <c r="AD17" s="187"/>
      <c r="AE17" s="187">
        <v>7</v>
      </c>
      <c r="AF17" s="188" t="s">
        <v>1856</v>
      </c>
      <c r="AG17" s="187"/>
      <c r="AH17" s="187" t="s">
        <v>1824</v>
      </c>
      <c r="AI17" s="187" t="s">
        <v>1824</v>
      </c>
      <c r="AJ17" s="187"/>
      <c r="AK17" s="187"/>
      <c r="AL17" s="187"/>
      <c r="AM17" s="187" t="s">
        <v>2820</v>
      </c>
      <c r="AN17" s="190" t="s">
        <v>2989</v>
      </c>
    </row>
    <row r="18" spans="1:40" ht="20.25" customHeight="1">
      <c r="A18" s="12">
        <v>10</v>
      </c>
      <c r="B18" s="191"/>
      <c r="C18" s="110"/>
      <c r="D18" s="109"/>
      <c r="E18" s="111"/>
      <c r="F18" s="109"/>
      <c r="G18" s="109"/>
      <c r="H18" s="111"/>
      <c r="I18" s="111"/>
      <c r="J18" s="111"/>
      <c r="K18" s="109"/>
      <c r="L18" s="109"/>
      <c r="M18" s="109"/>
      <c r="N18" s="109"/>
      <c r="O18" s="109"/>
      <c r="P18" s="109"/>
      <c r="Q18" s="109"/>
      <c r="R18" s="109"/>
      <c r="S18" s="109"/>
      <c r="T18" s="113"/>
      <c r="U18" s="109"/>
      <c r="V18" s="109"/>
      <c r="W18" s="113"/>
      <c r="X18" s="14" t="s">
        <v>1898</v>
      </c>
      <c r="Y18" s="113"/>
      <c r="Z18" s="14" t="s">
        <v>1899</v>
      </c>
      <c r="AA18" s="113"/>
      <c r="AB18" s="26" t="str">
        <f t="shared" si="0"/>
        <v>平成年月日</v>
      </c>
      <c r="AC18" s="189" t="e">
        <f t="shared" si="1"/>
        <v>#VALUE!</v>
      </c>
      <c r="AD18" s="187"/>
      <c r="AE18" s="187">
        <v>8</v>
      </c>
      <c r="AF18" s="188" t="s">
        <v>1858</v>
      </c>
      <c r="AG18" s="187"/>
      <c r="AH18" s="187" t="s">
        <v>1825</v>
      </c>
      <c r="AI18" s="187" t="s">
        <v>1825</v>
      </c>
      <c r="AJ18" s="187"/>
      <c r="AK18" s="187"/>
      <c r="AL18" s="187"/>
      <c r="AM18" s="187" t="s">
        <v>2821</v>
      </c>
    </row>
    <row r="19" spans="1:40" ht="20.25" customHeight="1">
      <c r="A19" s="12">
        <v>11</v>
      </c>
      <c r="B19" s="191"/>
      <c r="C19" s="110"/>
      <c r="D19" s="109"/>
      <c r="E19" s="111"/>
      <c r="F19" s="109"/>
      <c r="G19" s="109"/>
      <c r="H19" s="111"/>
      <c r="I19" s="111"/>
      <c r="J19" s="111"/>
      <c r="K19" s="109"/>
      <c r="L19" s="109"/>
      <c r="M19" s="109"/>
      <c r="N19" s="109"/>
      <c r="O19" s="109"/>
      <c r="P19" s="109"/>
      <c r="Q19" s="109"/>
      <c r="R19" s="109"/>
      <c r="S19" s="109"/>
      <c r="T19" s="113"/>
      <c r="U19" s="109"/>
      <c r="V19" s="109"/>
      <c r="W19" s="113"/>
      <c r="X19" s="14" t="s">
        <v>1898</v>
      </c>
      <c r="Y19" s="113"/>
      <c r="Z19" s="14" t="s">
        <v>1899</v>
      </c>
      <c r="AA19" s="113"/>
      <c r="AB19" s="26" t="str">
        <f t="shared" si="0"/>
        <v>平成年月日</v>
      </c>
      <c r="AC19" s="189" t="e">
        <f t="shared" si="1"/>
        <v>#VALUE!</v>
      </c>
      <c r="AD19" s="187"/>
      <c r="AE19" s="187"/>
      <c r="AF19" s="188" t="s">
        <v>1860</v>
      </c>
      <c r="AG19" s="187"/>
      <c r="AH19" s="187" t="s">
        <v>1826</v>
      </c>
      <c r="AI19" s="187" t="s">
        <v>1826</v>
      </c>
      <c r="AJ19" s="187"/>
      <c r="AK19" s="187"/>
      <c r="AL19" s="187"/>
      <c r="AM19" s="187" t="s">
        <v>2822</v>
      </c>
    </row>
    <row r="20" spans="1:40" ht="20.25" customHeight="1">
      <c r="A20" s="12">
        <v>12</v>
      </c>
      <c r="B20" s="191"/>
      <c r="C20" s="110"/>
      <c r="D20" s="109"/>
      <c r="E20" s="111"/>
      <c r="F20" s="109"/>
      <c r="G20" s="109"/>
      <c r="H20" s="111"/>
      <c r="I20" s="111"/>
      <c r="J20" s="111"/>
      <c r="K20" s="109"/>
      <c r="L20" s="109"/>
      <c r="M20" s="109"/>
      <c r="N20" s="109"/>
      <c r="O20" s="109"/>
      <c r="P20" s="109"/>
      <c r="Q20" s="109"/>
      <c r="R20" s="109"/>
      <c r="S20" s="109"/>
      <c r="T20" s="113"/>
      <c r="U20" s="109"/>
      <c r="V20" s="109"/>
      <c r="W20" s="113"/>
      <c r="X20" s="14" t="s">
        <v>1898</v>
      </c>
      <c r="Y20" s="113"/>
      <c r="Z20" s="14" t="s">
        <v>1899</v>
      </c>
      <c r="AA20" s="113"/>
      <c r="AB20" s="26" t="str">
        <f t="shared" si="0"/>
        <v>平成年月日</v>
      </c>
      <c r="AC20" s="189" t="e">
        <f t="shared" si="1"/>
        <v>#VALUE!</v>
      </c>
      <c r="AD20" s="187"/>
      <c r="AE20" s="187"/>
      <c r="AF20" s="188">
        <v>10</v>
      </c>
      <c r="AG20" s="187"/>
      <c r="AH20" s="187"/>
      <c r="AI20" s="187" t="s">
        <v>1827</v>
      </c>
      <c r="AJ20" s="187"/>
      <c r="AK20" s="187"/>
      <c r="AL20" s="187"/>
      <c r="AM20" s="187" t="s">
        <v>2823</v>
      </c>
    </row>
    <row r="21" spans="1:40" ht="20.25" customHeight="1">
      <c r="A21" s="12">
        <v>13</v>
      </c>
      <c r="B21" s="191"/>
      <c r="C21" s="110"/>
      <c r="D21" s="109"/>
      <c r="E21" s="111"/>
      <c r="F21" s="109"/>
      <c r="G21" s="109"/>
      <c r="H21" s="111"/>
      <c r="I21" s="111"/>
      <c r="J21" s="111"/>
      <c r="K21" s="109"/>
      <c r="L21" s="109"/>
      <c r="M21" s="109"/>
      <c r="N21" s="109"/>
      <c r="O21" s="109"/>
      <c r="P21" s="109"/>
      <c r="Q21" s="109"/>
      <c r="R21" s="109"/>
      <c r="S21" s="109"/>
      <c r="T21" s="113"/>
      <c r="U21" s="109"/>
      <c r="V21" s="109"/>
      <c r="W21" s="113"/>
      <c r="X21" s="14" t="s">
        <v>1898</v>
      </c>
      <c r="Y21" s="113"/>
      <c r="Z21" s="14" t="s">
        <v>1899</v>
      </c>
      <c r="AA21" s="113"/>
      <c r="AB21" s="26" t="str">
        <f t="shared" si="0"/>
        <v>平成年月日</v>
      </c>
      <c r="AC21" s="189" t="e">
        <f t="shared" si="1"/>
        <v>#VALUE!</v>
      </c>
      <c r="AD21" s="187"/>
      <c r="AE21" s="187"/>
      <c r="AF21" s="188">
        <v>11</v>
      </c>
      <c r="AG21" s="187"/>
      <c r="AH21" s="187"/>
      <c r="AI21" s="187" t="s">
        <v>1828</v>
      </c>
      <c r="AJ21" s="187"/>
      <c r="AK21" s="187"/>
      <c r="AL21" s="187"/>
      <c r="AM21" s="187" t="s">
        <v>2824</v>
      </c>
    </row>
    <row r="22" spans="1:40" ht="20.25" customHeight="1">
      <c r="A22" s="12">
        <v>14</v>
      </c>
      <c r="B22" s="191"/>
      <c r="C22" s="110"/>
      <c r="D22" s="109"/>
      <c r="E22" s="111"/>
      <c r="F22" s="109"/>
      <c r="G22" s="109"/>
      <c r="H22" s="111"/>
      <c r="I22" s="111"/>
      <c r="J22" s="111"/>
      <c r="K22" s="109"/>
      <c r="L22" s="109"/>
      <c r="M22" s="109"/>
      <c r="N22" s="109"/>
      <c r="O22" s="109"/>
      <c r="P22" s="109"/>
      <c r="Q22" s="109"/>
      <c r="R22" s="109"/>
      <c r="S22" s="109"/>
      <c r="T22" s="113"/>
      <c r="U22" s="109"/>
      <c r="V22" s="109"/>
      <c r="W22" s="113"/>
      <c r="X22" s="14" t="s">
        <v>1898</v>
      </c>
      <c r="Y22" s="113"/>
      <c r="Z22" s="14" t="s">
        <v>1899</v>
      </c>
      <c r="AA22" s="113"/>
      <c r="AB22" s="26" t="str">
        <f t="shared" si="0"/>
        <v>平成年月日</v>
      </c>
      <c r="AC22" s="189" t="e">
        <f t="shared" si="1"/>
        <v>#VALUE!</v>
      </c>
      <c r="AD22" s="187"/>
      <c r="AE22" s="187"/>
      <c r="AF22" s="188">
        <v>12</v>
      </c>
      <c r="AG22" s="187"/>
      <c r="AH22" s="187"/>
      <c r="AI22" s="187" t="s">
        <v>1829</v>
      </c>
      <c r="AJ22" s="187"/>
      <c r="AK22" s="187"/>
      <c r="AL22" s="187"/>
      <c r="AM22" s="187" t="s">
        <v>2825</v>
      </c>
    </row>
    <row r="23" spans="1:40" ht="20.25" customHeight="1">
      <c r="A23" s="12">
        <v>15</v>
      </c>
      <c r="B23" s="191"/>
      <c r="C23" s="110"/>
      <c r="D23" s="109"/>
      <c r="E23" s="111"/>
      <c r="F23" s="109"/>
      <c r="G23" s="109"/>
      <c r="H23" s="111"/>
      <c r="I23" s="111"/>
      <c r="J23" s="111"/>
      <c r="K23" s="109"/>
      <c r="L23" s="109"/>
      <c r="M23" s="109"/>
      <c r="N23" s="109"/>
      <c r="O23" s="109"/>
      <c r="P23" s="109"/>
      <c r="Q23" s="109"/>
      <c r="R23" s="109"/>
      <c r="S23" s="109"/>
      <c r="T23" s="113"/>
      <c r="U23" s="109"/>
      <c r="V23" s="109"/>
      <c r="W23" s="113"/>
      <c r="X23" s="14" t="s">
        <v>1898</v>
      </c>
      <c r="Y23" s="113"/>
      <c r="Z23" s="14" t="s">
        <v>1899</v>
      </c>
      <c r="AA23" s="113"/>
      <c r="AB23" s="26" t="str">
        <f t="shared" si="0"/>
        <v>平成年月日</v>
      </c>
      <c r="AC23" s="189" t="e">
        <f t="shared" si="1"/>
        <v>#VALUE!</v>
      </c>
      <c r="AD23" s="187"/>
      <c r="AE23" s="187"/>
      <c r="AF23" s="188">
        <v>13</v>
      </c>
      <c r="AG23" s="187"/>
      <c r="AH23" s="187"/>
      <c r="AI23" s="187" t="s">
        <v>1830</v>
      </c>
      <c r="AJ23" s="187"/>
      <c r="AK23" s="187"/>
      <c r="AL23" s="187"/>
      <c r="AM23" s="187" t="s">
        <v>2826</v>
      </c>
    </row>
    <row r="24" spans="1:40" ht="20.25" customHeight="1">
      <c r="A24" s="12">
        <v>16</v>
      </c>
      <c r="B24" s="191"/>
      <c r="C24" s="110"/>
      <c r="D24" s="109"/>
      <c r="E24" s="111"/>
      <c r="F24" s="109"/>
      <c r="G24" s="109"/>
      <c r="H24" s="111"/>
      <c r="I24" s="111"/>
      <c r="J24" s="111"/>
      <c r="K24" s="109"/>
      <c r="L24" s="109"/>
      <c r="M24" s="109"/>
      <c r="N24" s="109"/>
      <c r="O24" s="109"/>
      <c r="P24" s="109"/>
      <c r="Q24" s="109"/>
      <c r="R24" s="109"/>
      <c r="S24" s="109"/>
      <c r="T24" s="113"/>
      <c r="U24" s="109"/>
      <c r="V24" s="109"/>
      <c r="W24" s="113"/>
      <c r="X24" s="14" t="s">
        <v>1898</v>
      </c>
      <c r="Y24" s="113"/>
      <c r="Z24" s="14" t="s">
        <v>1899</v>
      </c>
      <c r="AA24" s="113"/>
      <c r="AB24" s="26" t="str">
        <f t="shared" si="0"/>
        <v>平成年月日</v>
      </c>
      <c r="AC24" s="189" t="e">
        <f t="shared" si="1"/>
        <v>#VALUE!</v>
      </c>
      <c r="AD24" s="187"/>
      <c r="AE24" s="187"/>
      <c r="AF24" s="188">
        <v>14</v>
      </c>
      <c r="AG24" s="187"/>
      <c r="AH24" s="187"/>
      <c r="AI24" s="187" t="s">
        <v>1831</v>
      </c>
      <c r="AJ24" s="187"/>
      <c r="AK24" s="187"/>
      <c r="AL24" s="187"/>
      <c r="AM24" s="187" t="s">
        <v>2827</v>
      </c>
    </row>
    <row r="25" spans="1:40" ht="20.25" customHeight="1">
      <c r="A25" s="12">
        <v>17</v>
      </c>
      <c r="B25" s="191"/>
      <c r="C25" s="110"/>
      <c r="D25" s="109"/>
      <c r="E25" s="111"/>
      <c r="F25" s="109"/>
      <c r="G25" s="109"/>
      <c r="H25" s="111"/>
      <c r="I25" s="111"/>
      <c r="J25" s="111"/>
      <c r="K25" s="109"/>
      <c r="L25" s="109"/>
      <c r="M25" s="109"/>
      <c r="N25" s="109"/>
      <c r="O25" s="109"/>
      <c r="P25" s="109"/>
      <c r="Q25" s="109"/>
      <c r="R25" s="109"/>
      <c r="S25" s="109"/>
      <c r="T25" s="113"/>
      <c r="U25" s="109"/>
      <c r="V25" s="109"/>
      <c r="W25" s="113"/>
      <c r="X25" s="14" t="s">
        <v>1898</v>
      </c>
      <c r="Y25" s="113"/>
      <c r="Z25" s="14" t="s">
        <v>1899</v>
      </c>
      <c r="AA25" s="113"/>
      <c r="AB25" s="26" t="str">
        <f t="shared" si="0"/>
        <v>平成年月日</v>
      </c>
      <c r="AC25" s="189" t="e">
        <f t="shared" si="1"/>
        <v>#VALUE!</v>
      </c>
      <c r="AD25" s="187"/>
      <c r="AE25" s="187"/>
      <c r="AF25" s="188">
        <v>15</v>
      </c>
      <c r="AG25" s="187"/>
      <c r="AH25" s="187"/>
      <c r="AI25" s="187"/>
      <c r="AJ25" s="187"/>
      <c r="AK25" s="187"/>
      <c r="AL25" s="187"/>
      <c r="AM25" s="187" t="s">
        <v>2828</v>
      </c>
    </row>
    <row r="26" spans="1:40" ht="20.25" customHeight="1">
      <c r="A26" s="12">
        <v>18</v>
      </c>
      <c r="B26" s="191"/>
      <c r="C26" s="110"/>
      <c r="D26" s="109"/>
      <c r="E26" s="111"/>
      <c r="F26" s="109"/>
      <c r="G26" s="109"/>
      <c r="H26" s="111"/>
      <c r="I26" s="111"/>
      <c r="J26" s="111"/>
      <c r="K26" s="109"/>
      <c r="L26" s="109"/>
      <c r="M26" s="109"/>
      <c r="N26" s="109"/>
      <c r="O26" s="109"/>
      <c r="P26" s="109"/>
      <c r="Q26" s="109"/>
      <c r="R26" s="109"/>
      <c r="S26" s="109"/>
      <c r="T26" s="113"/>
      <c r="U26" s="109"/>
      <c r="V26" s="109"/>
      <c r="W26" s="113"/>
      <c r="X26" s="14" t="s">
        <v>1898</v>
      </c>
      <c r="Y26" s="113"/>
      <c r="Z26" s="14" t="s">
        <v>1899</v>
      </c>
      <c r="AA26" s="113"/>
      <c r="AB26" s="26" t="str">
        <f t="shared" si="0"/>
        <v>平成年月日</v>
      </c>
      <c r="AC26" s="189" t="e">
        <f t="shared" si="1"/>
        <v>#VALUE!</v>
      </c>
      <c r="AD26" s="187"/>
      <c r="AE26" s="187"/>
      <c r="AF26" s="188">
        <v>16</v>
      </c>
      <c r="AG26" s="187"/>
      <c r="AH26" s="187"/>
      <c r="AI26" s="187"/>
      <c r="AJ26" s="187"/>
      <c r="AK26" s="187"/>
      <c r="AL26" s="187"/>
      <c r="AM26" s="187" t="s">
        <v>2829</v>
      </c>
    </row>
    <row r="27" spans="1:40" ht="20.25" customHeight="1">
      <c r="A27" s="12">
        <v>19</v>
      </c>
      <c r="B27" s="191"/>
      <c r="C27" s="110"/>
      <c r="D27" s="109"/>
      <c r="E27" s="111"/>
      <c r="F27" s="109"/>
      <c r="G27" s="109"/>
      <c r="H27" s="111"/>
      <c r="I27" s="111"/>
      <c r="J27" s="111"/>
      <c r="K27" s="109"/>
      <c r="L27" s="109"/>
      <c r="M27" s="109"/>
      <c r="N27" s="109"/>
      <c r="O27" s="109"/>
      <c r="P27" s="109"/>
      <c r="Q27" s="109"/>
      <c r="R27" s="109"/>
      <c r="S27" s="109"/>
      <c r="T27" s="113"/>
      <c r="U27" s="109"/>
      <c r="V27" s="109"/>
      <c r="W27" s="113"/>
      <c r="X27" s="14" t="s">
        <v>1898</v>
      </c>
      <c r="Y27" s="113"/>
      <c r="Z27" s="14" t="s">
        <v>1899</v>
      </c>
      <c r="AA27" s="113"/>
      <c r="AB27" s="26" t="str">
        <f t="shared" si="0"/>
        <v>平成年月日</v>
      </c>
      <c r="AC27" s="189" t="e">
        <f t="shared" si="1"/>
        <v>#VALUE!</v>
      </c>
      <c r="AD27" s="187"/>
      <c r="AE27" s="187"/>
      <c r="AF27" s="188">
        <v>17</v>
      </c>
      <c r="AG27" s="187"/>
      <c r="AH27" s="187" t="s">
        <v>1810</v>
      </c>
      <c r="AI27" s="187"/>
      <c r="AJ27" s="187" t="s">
        <v>1810</v>
      </c>
      <c r="AK27" s="187"/>
      <c r="AL27" s="187"/>
      <c r="AM27" s="187" t="s">
        <v>2830</v>
      </c>
    </row>
    <row r="28" spans="1:40" ht="20.25" customHeight="1">
      <c r="A28" s="12">
        <v>20</v>
      </c>
      <c r="B28" s="191"/>
      <c r="C28" s="110"/>
      <c r="D28" s="109"/>
      <c r="E28" s="111"/>
      <c r="F28" s="109"/>
      <c r="G28" s="109"/>
      <c r="H28" s="111"/>
      <c r="I28" s="111"/>
      <c r="J28" s="111"/>
      <c r="K28" s="109"/>
      <c r="L28" s="109"/>
      <c r="M28" s="109"/>
      <c r="N28" s="109"/>
      <c r="O28" s="109"/>
      <c r="P28" s="109"/>
      <c r="Q28" s="109"/>
      <c r="R28" s="109"/>
      <c r="S28" s="109"/>
      <c r="T28" s="113"/>
      <c r="U28" s="109"/>
      <c r="V28" s="109"/>
      <c r="W28" s="113"/>
      <c r="X28" s="14" t="s">
        <v>1898</v>
      </c>
      <c r="Y28" s="113"/>
      <c r="Z28" s="14" t="s">
        <v>1899</v>
      </c>
      <c r="AA28" s="113"/>
      <c r="AB28" s="26" t="str">
        <f t="shared" si="0"/>
        <v>平成年月日</v>
      </c>
      <c r="AC28" s="189" t="e">
        <f t="shared" si="1"/>
        <v>#VALUE!</v>
      </c>
      <c r="AD28" s="187"/>
      <c r="AE28" s="187"/>
      <c r="AF28" s="188">
        <v>18</v>
      </c>
      <c r="AG28" s="187"/>
      <c r="AH28" s="187" t="s">
        <v>1383</v>
      </c>
      <c r="AI28" s="187"/>
      <c r="AJ28" s="187" t="s">
        <v>1832</v>
      </c>
      <c r="AK28" s="187" t="s">
        <v>1833</v>
      </c>
      <c r="AL28" s="187" t="s">
        <v>1834</v>
      </c>
      <c r="AM28" s="187" t="s">
        <v>2831</v>
      </c>
    </row>
    <row r="29" spans="1:40" ht="20.25" customHeight="1">
      <c r="A29" s="12">
        <v>21</v>
      </c>
      <c r="B29" s="191"/>
      <c r="C29" s="110"/>
      <c r="D29" s="109"/>
      <c r="E29" s="111"/>
      <c r="F29" s="109"/>
      <c r="G29" s="109"/>
      <c r="H29" s="111"/>
      <c r="I29" s="111"/>
      <c r="J29" s="111"/>
      <c r="K29" s="109"/>
      <c r="L29" s="109"/>
      <c r="M29" s="109"/>
      <c r="N29" s="109"/>
      <c r="O29" s="109"/>
      <c r="P29" s="109"/>
      <c r="Q29" s="109"/>
      <c r="R29" s="109"/>
      <c r="S29" s="109"/>
      <c r="T29" s="113"/>
      <c r="U29" s="109"/>
      <c r="V29" s="109"/>
      <c r="W29" s="113"/>
      <c r="X29" s="14" t="s">
        <v>1872</v>
      </c>
      <c r="Y29" s="113"/>
      <c r="Z29" s="14" t="s">
        <v>1873</v>
      </c>
      <c r="AA29" s="113"/>
      <c r="AB29" s="26" t="str">
        <f t="shared" si="0"/>
        <v>平成年月日</v>
      </c>
      <c r="AC29" s="189" t="e">
        <f t="shared" si="1"/>
        <v>#VALUE!</v>
      </c>
      <c r="AD29" s="187"/>
      <c r="AE29" s="187"/>
      <c r="AF29" s="188">
        <v>19</v>
      </c>
      <c r="AG29" s="187"/>
      <c r="AH29" s="187"/>
      <c r="AI29" s="187"/>
      <c r="AJ29" s="187"/>
      <c r="AK29" s="187"/>
      <c r="AL29" s="187"/>
      <c r="AM29" s="187" t="s">
        <v>2832</v>
      </c>
    </row>
    <row r="30" spans="1:40" ht="20.25" customHeight="1">
      <c r="A30" s="12">
        <v>22</v>
      </c>
      <c r="B30" s="191"/>
      <c r="C30" s="110"/>
      <c r="D30" s="109"/>
      <c r="E30" s="111"/>
      <c r="F30" s="109"/>
      <c r="G30" s="109"/>
      <c r="H30" s="111"/>
      <c r="I30" s="111"/>
      <c r="J30" s="111"/>
      <c r="K30" s="109"/>
      <c r="L30" s="109"/>
      <c r="M30" s="109"/>
      <c r="N30" s="109"/>
      <c r="O30" s="109"/>
      <c r="P30" s="109"/>
      <c r="Q30" s="109"/>
      <c r="R30" s="109"/>
      <c r="S30" s="109"/>
      <c r="T30" s="113"/>
      <c r="U30" s="109"/>
      <c r="V30" s="109"/>
      <c r="W30" s="113"/>
      <c r="X30" s="14" t="s">
        <v>1872</v>
      </c>
      <c r="Y30" s="113"/>
      <c r="Z30" s="14" t="s">
        <v>1873</v>
      </c>
      <c r="AA30" s="113"/>
      <c r="AB30" s="26" t="str">
        <f t="shared" si="0"/>
        <v>平成年月日</v>
      </c>
      <c r="AC30" s="189" t="e">
        <f t="shared" si="1"/>
        <v>#VALUE!</v>
      </c>
      <c r="AD30" s="187"/>
      <c r="AE30" s="187"/>
      <c r="AF30" s="188">
        <v>20</v>
      </c>
      <c r="AG30" s="187"/>
      <c r="AH30" s="187" t="s">
        <v>1835</v>
      </c>
      <c r="AI30" s="187"/>
      <c r="AJ30" s="187">
        <v>1</v>
      </c>
      <c r="AK30" s="187">
        <v>14</v>
      </c>
      <c r="AL30" s="187" t="s">
        <v>1800</v>
      </c>
      <c r="AM30" s="187" t="s">
        <v>2834</v>
      </c>
    </row>
    <row r="31" spans="1:40" ht="20.25" customHeight="1">
      <c r="A31" s="12">
        <v>23</v>
      </c>
      <c r="B31" s="191"/>
      <c r="C31" s="110"/>
      <c r="D31" s="109"/>
      <c r="E31" s="111"/>
      <c r="F31" s="109"/>
      <c r="G31" s="109"/>
      <c r="H31" s="111"/>
      <c r="I31" s="111"/>
      <c r="J31" s="111"/>
      <c r="K31" s="109"/>
      <c r="L31" s="109"/>
      <c r="M31" s="109"/>
      <c r="N31" s="109"/>
      <c r="O31" s="109"/>
      <c r="P31" s="109"/>
      <c r="Q31" s="109"/>
      <c r="R31" s="109"/>
      <c r="S31" s="109"/>
      <c r="T31" s="113"/>
      <c r="U31" s="109"/>
      <c r="V31" s="109"/>
      <c r="W31" s="113"/>
      <c r="X31" s="14" t="s">
        <v>1872</v>
      </c>
      <c r="Y31" s="113"/>
      <c r="Z31" s="14" t="s">
        <v>1873</v>
      </c>
      <c r="AA31" s="113"/>
      <c r="AB31" s="26" t="str">
        <f t="shared" si="0"/>
        <v>平成年月日</v>
      </c>
      <c r="AC31" s="189" t="e">
        <f t="shared" si="1"/>
        <v>#VALUE!</v>
      </c>
      <c r="AD31" s="187"/>
      <c r="AE31" s="187"/>
      <c r="AF31" s="188">
        <v>21</v>
      </c>
      <c r="AG31" s="187"/>
      <c r="AH31" s="187" t="s">
        <v>1836</v>
      </c>
      <c r="AI31" s="187"/>
      <c r="AJ31" s="187">
        <v>2</v>
      </c>
      <c r="AK31" s="187">
        <v>15</v>
      </c>
      <c r="AL31" s="187" t="s">
        <v>1801</v>
      </c>
      <c r="AM31" s="187" t="s">
        <v>2835</v>
      </c>
    </row>
    <row r="32" spans="1:40" ht="20.25" customHeight="1">
      <c r="A32" s="12">
        <v>24</v>
      </c>
      <c r="B32" s="191"/>
      <c r="C32" s="110"/>
      <c r="D32" s="109"/>
      <c r="E32" s="111"/>
      <c r="F32" s="109"/>
      <c r="G32" s="109"/>
      <c r="H32" s="111"/>
      <c r="I32" s="111"/>
      <c r="J32" s="111"/>
      <c r="K32" s="109"/>
      <c r="L32" s="109"/>
      <c r="M32" s="109"/>
      <c r="N32" s="109"/>
      <c r="O32" s="109"/>
      <c r="P32" s="109"/>
      <c r="Q32" s="109"/>
      <c r="R32" s="109"/>
      <c r="S32" s="109"/>
      <c r="T32" s="113"/>
      <c r="U32" s="109"/>
      <c r="V32" s="109"/>
      <c r="W32" s="113"/>
      <c r="X32" s="14" t="s">
        <v>1872</v>
      </c>
      <c r="Y32" s="113"/>
      <c r="Z32" s="14" t="s">
        <v>1873</v>
      </c>
      <c r="AA32" s="113"/>
      <c r="AB32" s="26" t="str">
        <f t="shared" si="0"/>
        <v>平成年月日</v>
      </c>
      <c r="AC32" s="189" t="e">
        <f t="shared" si="1"/>
        <v>#VALUE!</v>
      </c>
      <c r="AD32" s="187"/>
      <c r="AE32" s="187"/>
      <c r="AF32" s="188">
        <v>22</v>
      </c>
      <c r="AG32" s="187"/>
      <c r="AH32" s="187"/>
      <c r="AI32" s="187"/>
      <c r="AJ32" s="187">
        <v>3</v>
      </c>
      <c r="AK32" s="187">
        <v>16</v>
      </c>
      <c r="AL32" s="187" t="s">
        <v>1837</v>
      </c>
      <c r="AM32" s="187"/>
    </row>
    <row r="33" spans="1:39" ht="20.25" customHeight="1">
      <c r="A33" s="12">
        <v>25</v>
      </c>
      <c r="B33" s="191"/>
      <c r="C33" s="110"/>
      <c r="D33" s="109"/>
      <c r="E33" s="111"/>
      <c r="F33" s="109"/>
      <c r="G33" s="109"/>
      <c r="H33" s="111"/>
      <c r="I33" s="111"/>
      <c r="J33" s="111"/>
      <c r="K33" s="109"/>
      <c r="L33" s="109"/>
      <c r="M33" s="109"/>
      <c r="N33" s="109"/>
      <c r="O33" s="109"/>
      <c r="P33" s="109"/>
      <c r="Q33" s="109"/>
      <c r="R33" s="109"/>
      <c r="S33" s="109"/>
      <c r="T33" s="113"/>
      <c r="U33" s="109"/>
      <c r="V33" s="109"/>
      <c r="W33" s="113"/>
      <c r="X33" s="14" t="s">
        <v>1872</v>
      </c>
      <c r="Y33" s="113"/>
      <c r="Z33" s="14" t="s">
        <v>1873</v>
      </c>
      <c r="AA33" s="113"/>
      <c r="AB33" s="26" t="str">
        <f t="shared" si="0"/>
        <v>平成年月日</v>
      </c>
      <c r="AC33" s="189" t="e">
        <f t="shared" si="1"/>
        <v>#VALUE!</v>
      </c>
      <c r="AD33" s="187"/>
      <c r="AE33" s="187"/>
      <c r="AF33" s="188">
        <v>23</v>
      </c>
      <c r="AG33" s="187"/>
      <c r="AH33" s="187"/>
      <c r="AI33" s="187"/>
      <c r="AJ33" s="187">
        <v>4</v>
      </c>
      <c r="AK33" s="187">
        <v>17</v>
      </c>
      <c r="AL33" s="187" t="s">
        <v>2997</v>
      </c>
      <c r="AM33" s="187"/>
    </row>
    <row r="34" spans="1:39" ht="20.25" customHeight="1">
      <c r="A34" s="12">
        <v>26</v>
      </c>
      <c r="B34" s="191"/>
      <c r="C34" s="110"/>
      <c r="D34" s="109"/>
      <c r="E34" s="111"/>
      <c r="F34" s="109"/>
      <c r="G34" s="109"/>
      <c r="H34" s="111"/>
      <c r="I34" s="111"/>
      <c r="J34" s="111"/>
      <c r="K34" s="109"/>
      <c r="L34" s="109"/>
      <c r="M34" s="109"/>
      <c r="N34" s="109"/>
      <c r="O34" s="109"/>
      <c r="P34" s="109"/>
      <c r="Q34" s="109"/>
      <c r="R34" s="109"/>
      <c r="S34" s="109"/>
      <c r="T34" s="113"/>
      <c r="U34" s="109"/>
      <c r="V34" s="109"/>
      <c r="W34" s="113"/>
      <c r="X34" s="14" t="s">
        <v>1898</v>
      </c>
      <c r="Y34" s="113"/>
      <c r="Z34" s="14" t="s">
        <v>1899</v>
      </c>
      <c r="AA34" s="113"/>
      <c r="AB34" s="26" t="str">
        <f t="shared" si="0"/>
        <v>平成年月日</v>
      </c>
      <c r="AC34" s="189" t="e">
        <f t="shared" si="1"/>
        <v>#VALUE!</v>
      </c>
      <c r="AD34" s="187"/>
      <c r="AE34" s="187"/>
      <c r="AF34" s="188">
        <v>24</v>
      </c>
      <c r="AG34" s="187"/>
      <c r="AH34" s="187"/>
      <c r="AI34" s="187"/>
      <c r="AJ34" s="187">
        <v>5</v>
      </c>
      <c r="AK34" s="187">
        <v>18</v>
      </c>
      <c r="AL34" s="187" t="s">
        <v>2998</v>
      </c>
      <c r="AM34" s="187"/>
    </row>
    <row r="35" spans="1:39" ht="20.25" customHeight="1">
      <c r="A35" s="12">
        <v>27</v>
      </c>
      <c r="B35" s="191"/>
      <c r="C35" s="110"/>
      <c r="D35" s="109"/>
      <c r="E35" s="111"/>
      <c r="F35" s="109"/>
      <c r="G35" s="109"/>
      <c r="H35" s="111"/>
      <c r="I35" s="111"/>
      <c r="J35" s="111"/>
      <c r="K35" s="109"/>
      <c r="L35" s="109"/>
      <c r="M35" s="109"/>
      <c r="N35" s="109"/>
      <c r="O35" s="109"/>
      <c r="P35" s="109"/>
      <c r="Q35" s="109"/>
      <c r="R35" s="109"/>
      <c r="S35" s="109"/>
      <c r="T35" s="113"/>
      <c r="U35" s="109"/>
      <c r="V35" s="109"/>
      <c r="W35" s="113"/>
      <c r="X35" s="14" t="s">
        <v>1898</v>
      </c>
      <c r="Y35" s="113"/>
      <c r="Z35" s="14" t="s">
        <v>1899</v>
      </c>
      <c r="AA35" s="113"/>
      <c r="AB35" s="26" t="str">
        <f t="shared" si="0"/>
        <v>平成年月日</v>
      </c>
      <c r="AC35" s="189" t="e">
        <f t="shared" si="1"/>
        <v>#VALUE!</v>
      </c>
      <c r="AD35" s="187"/>
      <c r="AE35" s="187"/>
      <c r="AF35" s="188">
        <v>25</v>
      </c>
      <c r="AG35" s="187"/>
      <c r="AH35" s="187"/>
      <c r="AI35" s="187"/>
      <c r="AJ35" s="187">
        <v>6</v>
      </c>
      <c r="AK35" s="187">
        <v>19</v>
      </c>
      <c r="AL35" s="187"/>
      <c r="AM35" s="187"/>
    </row>
    <row r="36" spans="1:39" ht="20.25" customHeight="1">
      <c r="A36" s="12">
        <v>28</v>
      </c>
      <c r="B36" s="191"/>
      <c r="C36" s="110"/>
      <c r="D36" s="109"/>
      <c r="E36" s="111"/>
      <c r="F36" s="109"/>
      <c r="G36" s="109"/>
      <c r="H36" s="111"/>
      <c r="I36" s="111"/>
      <c r="J36" s="111"/>
      <c r="K36" s="109"/>
      <c r="L36" s="109"/>
      <c r="M36" s="109"/>
      <c r="N36" s="109"/>
      <c r="O36" s="109"/>
      <c r="P36" s="109"/>
      <c r="Q36" s="109"/>
      <c r="R36" s="109"/>
      <c r="S36" s="109"/>
      <c r="T36" s="113"/>
      <c r="U36" s="109"/>
      <c r="V36" s="109"/>
      <c r="W36" s="113"/>
      <c r="X36" s="14" t="s">
        <v>1898</v>
      </c>
      <c r="Y36" s="113"/>
      <c r="Z36" s="14" t="s">
        <v>1899</v>
      </c>
      <c r="AA36" s="113"/>
      <c r="AB36" s="26" t="str">
        <f t="shared" si="0"/>
        <v>平成年月日</v>
      </c>
      <c r="AC36" s="189" t="e">
        <f t="shared" si="1"/>
        <v>#VALUE!</v>
      </c>
      <c r="AD36" s="187"/>
      <c r="AE36" s="187"/>
      <c r="AF36" s="188">
        <v>26</v>
      </c>
      <c r="AG36" s="187"/>
      <c r="AH36" s="187"/>
      <c r="AI36" s="187"/>
      <c r="AJ36" s="187"/>
      <c r="AK36" s="187">
        <v>20</v>
      </c>
      <c r="AL36" s="187"/>
      <c r="AM36" s="187"/>
    </row>
    <row r="37" spans="1:39" ht="20.25" customHeight="1">
      <c r="A37" s="12">
        <v>29</v>
      </c>
      <c r="B37" s="191"/>
      <c r="C37" s="110"/>
      <c r="D37" s="109"/>
      <c r="E37" s="111"/>
      <c r="F37" s="109"/>
      <c r="G37" s="109"/>
      <c r="H37" s="111"/>
      <c r="I37" s="111"/>
      <c r="J37" s="111"/>
      <c r="K37" s="109"/>
      <c r="L37" s="109"/>
      <c r="M37" s="109"/>
      <c r="N37" s="109"/>
      <c r="O37" s="109"/>
      <c r="P37" s="109"/>
      <c r="Q37" s="109"/>
      <c r="R37" s="109"/>
      <c r="S37" s="109"/>
      <c r="T37" s="113"/>
      <c r="U37" s="109"/>
      <c r="V37" s="109"/>
      <c r="W37" s="113"/>
      <c r="X37" s="14" t="s">
        <v>1898</v>
      </c>
      <c r="Y37" s="113"/>
      <c r="Z37" s="14" t="s">
        <v>1899</v>
      </c>
      <c r="AA37" s="113"/>
      <c r="AB37" s="26" t="str">
        <f t="shared" si="0"/>
        <v>平成年月日</v>
      </c>
      <c r="AC37" s="189" t="e">
        <f t="shared" si="1"/>
        <v>#VALUE!</v>
      </c>
      <c r="AD37" s="187"/>
      <c r="AE37" s="187"/>
      <c r="AF37" s="188">
        <v>27</v>
      </c>
      <c r="AG37" s="187"/>
      <c r="AH37" s="187"/>
      <c r="AI37" s="187"/>
      <c r="AJ37" s="187"/>
      <c r="AK37" s="187">
        <v>21</v>
      </c>
      <c r="AL37" s="187"/>
      <c r="AM37" s="187"/>
    </row>
    <row r="38" spans="1:39" ht="20.25" customHeight="1">
      <c r="A38" s="12">
        <v>30</v>
      </c>
      <c r="B38" s="191"/>
      <c r="C38" s="110"/>
      <c r="D38" s="109"/>
      <c r="E38" s="111"/>
      <c r="F38" s="109"/>
      <c r="G38" s="109"/>
      <c r="H38" s="111"/>
      <c r="I38" s="111"/>
      <c r="J38" s="111"/>
      <c r="K38" s="109"/>
      <c r="L38" s="109"/>
      <c r="M38" s="109"/>
      <c r="N38" s="109"/>
      <c r="O38" s="109"/>
      <c r="P38" s="109"/>
      <c r="Q38" s="109"/>
      <c r="R38" s="109"/>
      <c r="S38" s="109"/>
      <c r="T38" s="113"/>
      <c r="U38" s="109"/>
      <c r="V38" s="109"/>
      <c r="W38" s="113"/>
      <c r="X38" s="14" t="s">
        <v>1898</v>
      </c>
      <c r="Y38" s="113"/>
      <c r="Z38" s="14" t="s">
        <v>1899</v>
      </c>
      <c r="AA38" s="113"/>
      <c r="AB38" s="26" t="str">
        <f t="shared" si="0"/>
        <v>平成年月日</v>
      </c>
      <c r="AC38" s="189" t="e">
        <f t="shared" si="1"/>
        <v>#VALUE!</v>
      </c>
      <c r="AD38" s="187"/>
      <c r="AE38" s="187"/>
      <c r="AF38" s="188">
        <v>28</v>
      </c>
      <c r="AG38" s="187"/>
      <c r="AH38" s="187"/>
      <c r="AI38" s="187"/>
      <c r="AJ38" s="187"/>
      <c r="AK38" s="187">
        <v>22</v>
      </c>
      <c r="AL38" s="187"/>
      <c r="AM38" s="187"/>
    </row>
    <row r="39" spans="1:39" ht="20.25" customHeight="1">
      <c r="A39" s="12">
        <v>31</v>
      </c>
      <c r="B39" s="191"/>
      <c r="C39" s="110"/>
      <c r="D39" s="109"/>
      <c r="E39" s="111"/>
      <c r="F39" s="109"/>
      <c r="G39" s="109"/>
      <c r="H39" s="111"/>
      <c r="I39" s="111"/>
      <c r="J39" s="111"/>
      <c r="K39" s="109"/>
      <c r="L39" s="109"/>
      <c r="M39" s="109"/>
      <c r="N39" s="109"/>
      <c r="O39" s="109"/>
      <c r="P39" s="109"/>
      <c r="Q39" s="109"/>
      <c r="R39" s="109"/>
      <c r="S39" s="109"/>
      <c r="T39" s="113"/>
      <c r="U39" s="109"/>
      <c r="V39" s="109"/>
      <c r="W39" s="113"/>
      <c r="X39" s="14" t="s">
        <v>1898</v>
      </c>
      <c r="Y39" s="113"/>
      <c r="Z39" s="14" t="s">
        <v>1899</v>
      </c>
      <c r="AA39" s="113"/>
      <c r="AB39" s="26" t="str">
        <f t="shared" si="0"/>
        <v>平成年月日</v>
      </c>
      <c r="AC39" s="189" t="e">
        <f t="shared" si="1"/>
        <v>#VALUE!</v>
      </c>
      <c r="AD39" s="187"/>
      <c r="AE39" s="187"/>
      <c r="AF39" s="188">
        <v>29</v>
      </c>
      <c r="AG39" s="187"/>
      <c r="AH39" s="187"/>
      <c r="AI39" s="187"/>
      <c r="AJ39" s="187"/>
      <c r="AK39" s="187">
        <v>23</v>
      </c>
      <c r="AL39" s="187"/>
      <c r="AM39" s="187"/>
    </row>
    <row r="40" spans="1:39" ht="20.25" customHeight="1">
      <c r="A40" s="12">
        <v>32</v>
      </c>
      <c r="B40" s="191"/>
      <c r="C40" s="110"/>
      <c r="D40" s="109"/>
      <c r="E40" s="111"/>
      <c r="F40" s="109"/>
      <c r="G40" s="109"/>
      <c r="H40" s="111"/>
      <c r="I40" s="111"/>
      <c r="J40" s="111"/>
      <c r="K40" s="109"/>
      <c r="L40" s="109"/>
      <c r="M40" s="109"/>
      <c r="N40" s="109"/>
      <c r="O40" s="109"/>
      <c r="P40" s="109"/>
      <c r="Q40" s="109"/>
      <c r="R40" s="109"/>
      <c r="S40" s="109"/>
      <c r="T40" s="113"/>
      <c r="U40" s="109"/>
      <c r="V40" s="109"/>
      <c r="W40" s="113"/>
      <c r="X40" s="14" t="s">
        <v>1898</v>
      </c>
      <c r="Y40" s="113"/>
      <c r="Z40" s="14" t="s">
        <v>1899</v>
      </c>
      <c r="AA40" s="113"/>
      <c r="AB40" s="26" t="str">
        <f t="shared" si="0"/>
        <v>平成年月日</v>
      </c>
      <c r="AC40" s="189" t="e">
        <f t="shared" si="1"/>
        <v>#VALUE!</v>
      </c>
      <c r="AD40" s="187"/>
      <c r="AE40" s="187"/>
      <c r="AF40" s="188">
        <v>30</v>
      </c>
      <c r="AG40" s="187"/>
      <c r="AH40" s="187"/>
      <c r="AI40" s="187"/>
      <c r="AJ40" s="187"/>
      <c r="AK40" s="187">
        <v>24</v>
      </c>
      <c r="AL40" s="187"/>
      <c r="AM40" s="187"/>
    </row>
    <row r="41" spans="1:39" ht="20.25" customHeight="1">
      <c r="A41" s="12">
        <v>33</v>
      </c>
      <c r="B41" s="191"/>
      <c r="C41" s="110"/>
      <c r="D41" s="109"/>
      <c r="E41" s="111"/>
      <c r="F41" s="109"/>
      <c r="G41" s="109"/>
      <c r="H41" s="111"/>
      <c r="I41" s="111"/>
      <c r="J41" s="111"/>
      <c r="K41" s="109"/>
      <c r="L41" s="109"/>
      <c r="M41" s="109"/>
      <c r="N41" s="109"/>
      <c r="O41" s="109"/>
      <c r="P41" s="109"/>
      <c r="Q41" s="109"/>
      <c r="R41" s="109"/>
      <c r="S41" s="109"/>
      <c r="T41" s="113"/>
      <c r="U41" s="109"/>
      <c r="V41" s="109"/>
      <c r="W41" s="113"/>
      <c r="X41" s="14" t="s">
        <v>1898</v>
      </c>
      <c r="Y41" s="113"/>
      <c r="Z41" s="14" t="s">
        <v>1899</v>
      </c>
      <c r="AA41" s="113"/>
      <c r="AB41" s="26" t="str">
        <f t="shared" si="0"/>
        <v>平成年月日</v>
      </c>
      <c r="AC41" s="189" t="e">
        <f t="shared" si="1"/>
        <v>#VALUE!</v>
      </c>
      <c r="AD41" s="187"/>
      <c r="AE41" s="187"/>
      <c r="AF41" s="188">
        <v>31</v>
      </c>
      <c r="AG41" s="187"/>
      <c r="AH41" s="187"/>
      <c r="AI41" s="187"/>
      <c r="AJ41" s="187"/>
      <c r="AK41" s="187">
        <v>25</v>
      </c>
      <c r="AL41" s="187"/>
      <c r="AM41" s="187"/>
    </row>
    <row r="42" spans="1:39" ht="20.25" customHeight="1">
      <c r="A42" s="12">
        <v>34</v>
      </c>
      <c r="B42" s="191"/>
      <c r="C42" s="110"/>
      <c r="D42" s="109"/>
      <c r="E42" s="111"/>
      <c r="F42" s="109"/>
      <c r="G42" s="109"/>
      <c r="H42" s="111"/>
      <c r="I42" s="111"/>
      <c r="J42" s="111"/>
      <c r="K42" s="109"/>
      <c r="L42" s="109"/>
      <c r="M42" s="109"/>
      <c r="N42" s="109"/>
      <c r="O42" s="109"/>
      <c r="P42" s="109"/>
      <c r="Q42" s="109"/>
      <c r="R42" s="109"/>
      <c r="S42" s="109"/>
      <c r="T42" s="113"/>
      <c r="U42" s="109"/>
      <c r="V42" s="109"/>
      <c r="W42" s="113"/>
      <c r="X42" s="14" t="s">
        <v>1898</v>
      </c>
      <c r="Y42" s="113"/>
      <c r="Z42" s="14" t="s">
        <v>1899</v>
      </c>
      <c r="AA42" s="113"/>
      <c r="AB42" s="26" t="str">
        <f t="shared" si="0"/>
        <v>平成年月日</v>
      </c>
      <c r="AC42" s="189" t="e">
        <f t="shared" si="1"/>
        <v>#VALUE!</v>
      </c>
      <c r="AD42" s="187"/>
      <c r="AE42" s="187"/>
      <c r="AF42" s="188">
        <v>32</v>
      </c>
      <c r="AG42" s="187"/>
      <c r="AH42" s="187"/>
      <c r="AI42" s="187"/>
      <c r="AJ42" s="187"/>
      <c r="AK42" s="187"/>
      <c r="AL42" s="187"/>
      <c r="AM42" s="187"/>
    </row>
    <row r="43" spans="1:39" ht="20.25" customHeight="1">
      <c r="A43" s="12">
        <v>35</v>
      </c>
      <c r="B43" s="191"/>
      <c r="C43" s="110"/>
      <c r="D43" s="109"/>
      <c r="E43" s="111"/>
      <c r="F43" s="109"/>
      <c r="G43" s="109"/>
      <c r="H43" s="111"/>
      <c r="I43" s="111"/>
      <c r="J43" s="111"/>
      <c r="K43" s="109"/>
      <c r="L43" s="109"/>
      <c r="M43" s="109"/>
      <c r="N43" s="109"/>
      <c r="O43" s="109"/>
      <c r="P43" s="109"/>
      <c r="Q43" s="109"/>
      <c r="R43" s="109"/>
      <c r="S43" s="109"/>
      <c r="T43" s="113"/>
      <c r="U43" s="109"/>
      <c r="V43" s="109"/>
      <c r="W43" s="113"/>
      <c r="X43" s="14" t="s">
        <v>1898</v>
      </c>
      <c r="Y43" s="113"/>
      <c r="Z43" s="14" t="s">
        <v>1899</v>
      </c>
      <c r="AA43" s="113"/>
      <c r="AB43" s="26" t="str">
        <f t="shared" si="0"/>
        <v>平成年月日</v>
      </c>
      <c r="AC43" s="189" t="e">
        <f t="shared" si="1"/>
        <v>#VALUE!</v>
      </c>
      <c r="AD43" s="187"/>
      <c r="AE43" s="187"/>
      <c r="AF43" s="188">
        <v>33</v>
      </c>
      <c r="AG43" s="187"/>
      <c r="AH43" s="187"/>
      <c r="AI43" s="187"/>
      <c r="AJ43" s="187"/>
      <c r="AK43" s="187"/>
      <c r="AL43" s="187"/>
      <c r="AM43" s="187"/>
    </row>
    <row r="44" spans="1:39" ht="20.25" customHeight="1">
      <c r="A44" s="12">
        <v>36</v>
      </c>
      <c r="B44" s="191"/>
      <c r="C44" s="110"/>
      <c r="D44" s="109"/>
      <c r="E44" s="111"/>
      <c r="F44" s="109"/>
      <c r="G44" s="109"/>
      <c r="H44" s="111"/>
      <c r="I44" s="111"/>
      <c r="J44" s="111"/>
      <c r="K44" s="109"/>
      <c r="L44" s="109"/>
      <c r="M44" s="109"/>
      <c r="N44" s="109"/>
      <c r="O44" s="109"/>
      <c r="P44" s="109"/>
      <c r="Q44" s="109"/>
      <c r="R44" s="109"/>
      <c r="S44" s="109"/>
      <c r="T44" s="113"/>
      <c r="U44" s="109"/>
      <c r="V44" s="109"/>
      <c r="W44" s="113"/>
      <c r="X44" s="14" t="s">
        <v>1898</v>
      </c>
      <c r="Y44" s="113"/>
      <c r="Z44" s="14" t="s">
        <v>1899</v>
      </c>
      <c r="AA44" s="113"/>
      <c r="AB44" s="26" t="str">
        <f t="shared" si="0"/>
        <v>平成年月日</v>
      </c>
      <c r="AC44" s="189" t="e">
        <f t="shared" si="1"/>
        <v>#VALUE!</v>
      </c>
      <c r="AD44" s="187"/>
      <c r="AE44" s="187"/>
      <c r="AF44" s="188">
        <v>34</v>
      </c>
      <c r="AG44" s="187"/>
      <c r="AH44" s="187" t="s">
        <v>1810</v>
      </c>
      <c r="AI44" s="187" t="s">
        <v>1810</v>
      </c>
      <c r="AJ44" s="187" t="s">
        <v>1810</v>
      </c>
      <c r="AK44" s="187"/>
      <c r="AL44" s="187"/>
      <c r="AM44" s="187"/>
    </row>
    <row r="45" spans="1:39" ht="20.25" customHeight="1">
      <c r="A45" s="12">
        <v>37</v>
      </c>
      <c r="B45" s="191"/>
      <c r="C45" s="110"/>
      <c r="D45" s="109"/>
      <c r="E45" s="111"/>
      <c r="F45" s="109"/>
      <c r="G45" s="109"/>
      <c r="H45" s="111"/>
      <c r="I45" s="111"/>
      <c r="J45" s="111"/>
      <c r="K45" s="109"/>
      <c r="L45" s="109"/>
      <c r="M45" s="109"/>
      <c r="N45" s="109"/>
      <c r="O45" s="109"/>
      <c r="P45" s="109"/>
      <c r="Q45" s="109"/>
      <c r="R45" s="109"/>
      <c r="S45" s="109"/>
      <c r="T45" s="113"/>
      <c r="U45" s="109"/>
      <c r="V45" s="109"/>
      <c r="W45" s="113"/>
      <c r="X45" s="14" t="s">
        <v>1898</v>
      </c>
      <c r="Y45" s="113"/>
      <c r="Z45" s="14" t="s">
        <v>1899</v>
      </c>
      <c r="AA45" s="113"/>
      <c r="AB45" s="26" t="str">
        <f t="shared" si="0"/>
        <v>平成年月日</v>
      </c>
      <c r="AC45" s="189" t="e">
        <f t="shared" si="1"/>
        <v>#VALUE!</v>
      </c>
      <c r="AD45" s="187"/>
      <c r="AE45" s="187"/>
      <c r="AF45" s="188">
        <v>35</v>
      </c>
      <c r="AG45" s="187"/>
      <c r="AH45" s="187" t="s">
        <v>1838</v>
      </c>
      <c r="AI45" s="187" t="s">
        <v>1839</v>
      </c>
      <c r="AJ45" s="187" t="s">
        <v>1840</v>
      </c>
      <c r="AK45" s="187"/>
      <c r="AL45" s="187"/>
      <c r="AM45" s="187"/>
    </row>
    <row r="46" spans="1:39" ht="20.25" customHeight="1">
      <c r="A46" s="12">
        <v>38</v>
      </c>
      <c r="B46" s="191"/>
      <c r="C46" s="110"/>
      <c r="D46" s="109"/>
      <c r="E46" s="111"/>
      <c r="F46" s="109"/>
      <c r="G46" s="109"/>
      <c r="H46" s="111"/>
      <c r="I46" s="111"/>
      <c r="J46" s="111"/>
      <c r="K46" s="109"/>
      <c r="L46" s="109"/>
      <c r="M46" s="109"/>
      <c r="N46" s="109"/>
      <c r="O46" s="109"/>
      <c r="P46" s="109"/>
      <c r="Q46" s="109"/>
      <c r="R46" s="109"/>
      <c r="S46" s="109"/>
      <c r="T46" s="113"/>
      <c r="U46" s="109"/>
      <c r="V46" s="109"/>
      <c r="W46" s="113"/>
      <c r="X46" s="14" t="s">
        <v>1898</v>
      </c>
      <c r="Y46" s="113"/>
      <c r="Z46" s="14" t="s">
        <v>1899</v>
      </c>
      <c r="AA46" s="113"/>
      <c r="AB46" s="26" t="str">
        <f t="shared" si="0"/>
        <v>平成年月日</v>
      </c>
      <c r="AC46" s="189" t="e">
        <f t="shared" si="1"/>
        <v>#VALUE!</v>
      </c>
      <c r="AD46" s="187"/>
      <c r="AE46" s="187"/>
      <c r="AF46" s="188">
        <v>36</v>
      </c>
      <c r="AG46" s="187"/>
      <c r="AH46" s="187"/>
      <c r="AI46" s="187"/>
      <c r="AJ46" s="187"/>
      <c r="AK46" s="187"/>
      <c r="AL46" s="187"/>
      <c r="AM46" s="187"/>
    </row>
    <row r="47" spans="1:39" ht="20.25" customHeight="1">
      <c r="A47" s="12">
        <v>39</v>
      </c>
      <c r="B47" s="191"/>
      <c r="C47" s="110"/>
      <c r="D47" s="109"/>
      <c r="E47" s="111"/>
      <c r="F47" s="109"/>
      <c r="G47" s="109"/>
      <c r="H47" s="111"/>
      <c r="I47" s="111"/>
      <c r="J47" s="111"/>
      <c r="K47" s="109"/>
      <c r="L47" s="109"/>
      <c r="M47" s="109"/>
      <c r="N47" s="109"/>
      <c r="O47" s="109"/>
      <c r="P47" s="109"/>
      <c r="Q47" s="109"/>
      <c r="R47" s="109"/>
      <c r="S47" s="109"/>
      <c r="T47" s="113"/>
      <c r="U47" s="109"/>
      <c r="V47" s="109"/>
      <c r="W47" s="113"/>
      <c r="X47" s="14" t="s">
        <v>1898</v>
      </c>
      <c r="Y47" s="113"/>
      <c r="Z47" s="14" t="s">
        <v>1899</v>
      </c>
      <c r="AA47" s="113"/>
      <c r="AB47" s="26" t="str">
        <f t="shared" si="0"/>
        <v>平成年月日</v>
      </c>
      <c r="AC47" s="189" t="e">
        <f t="shared" si="1"/>
        <v>#VALUE!</v>
      </c>
      <c r="AD47" s="187"/>
      <c r="AE47" s="187"/>
      <c r="AF47" s="188">
        <v>37</v>
      </c>
      <c r="AG47" s="187"/>
      <c r="AH47" s="187" t="s">
        <v>1841</v>
      </c>
      <c r="AI47" s="187" t="s">
        <v>1841</v>
      </c>
      <c r="AJ47" s="187" t="s">
        <v>1842</v>
      </c>
      <c r="AK47" s="187"/>
      <c r="AL47" s="187"/>
      <c r="AM47" s="187"/>
    </row>
    <row r="48" spans="1:39" ht="20.25" customHeight="1">
      <c r="A48" s="12">
        <v>40</v>
      </c>
      <c r="B48" s="191"/>
      <c r="C48" s="110"/>
      <c r="D48" s="109"/>
      <c r="E48" s="111"/>
      <c r="F48" s="109"/>
      <c r="G48" s="109"/>
      <c r="H48" s="111"/>
      <c r="I48" s="111"/>
      <c r="J48" s="111"/>
      <c r="K48" s="109"/>
      <c r="L48" s="109"/>
      <c r="M48" s="109"/>
      <c r="N48" s="109"/>
      <c r="O48" s="109"/>
      <c r="P48" s="109"/>
      <c r="Q48" s="109"/>
      <c r="R48" s="109"/>
      <c r="S48" s="109"/>
      <c r="T48" s="113"/>
      <c r="U48" s="109"/>
      <c r="V48" s="109"/>
      <c r="W48" s="113"/>
      <c r="X48" s="14" t="s">
        <v>1898</v>
      </c>
      <c r="Y48" s="113"/>
      <c r="Z48" s="14" t="s">
        <v>1899</v>
      </c>
      <c r="AA48" s="113"/>
      <c r="AB48" s="26" t="str">
        <f t="shared" si="0"/>
        <v>平成年月日</v>
      </c>
      <c r="AC48" s="189" t="e">
        <f t="shared" si="1"/>
        <v>#VALUE!</v>
      </c>
      <c r="AD48" s="187"/>
      <c r="AE48" s="187"/>
      <c r="AF48" s="188">
        <v>38</v>
      </c>
      <c r="AG48" s="187"/>
      <c r="AH48" s="187" t="s">
        <v>1862</v>
      </c>
      <c r="AI48" s="187" t="s">
        <v>1843</v>
      </c>
      <c r="AJ48" s="187" t="s">
        <v>1844</v>
      </c>
      <c r="AK48" s="187"/>
      <c r="AL48" s="187"/>
      <c r="AM48" s="187"/>
    </row>
    <row r="49" spans="1:39" ht="20.25" customHeight="1">
      <c r="A49" s="12">
        <v>41</v>
      </c>
      <c r="B49" s="191"/>
      <c r="C49" s="110"/>
      <c r="D49" s="109"/>
      <c r="E49" s="111"/>
      <c r="F49" s="109"/>
      <c r="G49" s="109"/>
      <c r="H49" s="111"/>
      <c r="I49" s="111"/>
      <c r="J49" s="111"/>
      <c r="K49" s="109"/>
      <c r="L49" s="109"/>
      <c r="M49" s="109"/>
      <c r="N49" s="109"/>
      <c r="O49" s="109"/>
      <c r="P49" s="109"/>
      <c r="Q49" s="109"/>
      <c r="R49" s="109"/>
      <c r="S49" s="109"/>
      <c r="T49" s="113"/>
      <c r="U49" s="109"/>
      <c r="V49" s="109"/>
      <c r="W49" s="113"/>
      <c r="X49" s="14" t="s">
        <v>1898</v>
      </c>
      <c r="Y49" s="113"/>
      <c r="Z49" s="14" t="s">
        <v>1899</v>
      </c>
      <c r="AA49" s="113"/>
      <c r="AB49" s="26" t="str">
        <f t="shared" si="0"/>
        <v>平成年月日</v>
      </c>
      <c r="AC49" s="189" t="e">
        <f t="shared" si="1"/>
        <v>#VALUE!</v>
      </c>
      <c r="AD49" s="187"/>
      <c r="AE49" s="187"/>
      <c r="AF49" s="188">
        <v>39</v>
      </c>
      <c r="AG49" s="187"/>
      <c r="AH49" s="187" t="s">
        <v>1845</v>
      </c>
      <c r="AI49" s="187" t="s">
        <v>1846</v>
      </c>
      <c r="AJ49" s="187"/>
      <c r="AK49" s="187"/>
      <c r="AL49" s="187"/>
      <c r="AM49" s="187"/>
    </row>
    <row r="50" spans="1:39" ht="20.25" customHeight="1">
      <c r="A50" s="12">
        <v>42</v>
      </c>
      <c r="B50" s="191"/>
      <c r="C50" s="110"/>
      <c r="D50" s="109"/>
      <c r="E50" s="111"/>
      <c r="F50" s="109"/>
      <c r="G50" s="109"/>
      <c r="H50" s="111"/>
      <c r="I50" s="111"/>
      <c r="J50" s="111"/>
      <c r="K50" s="109"/>
      <c r="L50" s="109"/>
      <c r="M50" s="109"/>
      <c r="N50" s="109"/>
      <c r="O50" s="109"/>
      <c r="P50" s="109"/>
      <c r="Q50" s="109"/>
      <c r="R50" s="109"/>
      <c r="S50" s="109"/>
      <c r="T50" s="113"/>
      <c r="U50" s="109"/>
      <c r="V50" s="109"/>
      <c r="W50" s="113"/>
      <c r="X50" s="14" t="s">
        <v>1898</v>
      </c>
      <c r="Y50" s="113"/>
      <c r="Z50" s="14" t="s">
        <v>1899</v>
      </c>
      <c r="AA50" s="113"/>
      <c r="AB50" s="26" t="str">
        <f t="shared" si="0"/>
        <v>平成年月日</v>
      </c>
      <c r="AC50" s="189" t="e">
        <f t="shared" si="1"/>
        <v>#VALUE!</v>
      </c>
      <c r="AD50" s="187"/>
      <c r="AE50" s="187"/>
      <c r="AF50" s="188">
        <v>40</v>
      </c>
      <c r="AG50" s="187"/>
      <c r="AH50" s="187" t="s">
        <v>1847</v>
      </c>
      <c r="AI50" s="187" t="s">
        <v>1863</v>
      </c>
      <c r="AJ50" s="187"/>
      <c r="AK50" s="187"/>
      <c r="AL50" s="187"/>
      <c r="AM50" s="187"/>
    </row>
    <row r="51" spans="1:39" ht="20.25" customHeight="1">
      <c r="A51" s="12">
        <v>43</v>
      </c>
      <c r="B51" s="191"/>
      <c r="C51" s="110"/>
      <c r="D51" s="109"/>
      <c r="E51" s="111"/>
      <c r="F51" s="109"/>
      <c r="G51" s="109"/>
      <c r="H51" s="111"/>
      <c r="I51" s="111"/>
      <c r="J51" s="111"/>
      <c r="K51" s="109"/>
      <c r="L51" s="109"/>
      <c r="M51" s="109"/>
      <c r="N51" s="109"/>
      <c r="O51" s="109"/>
      <c r="P51" s="109"/>
      <c r="Q51" s="109"/>
      <c r="R51" s="109"/>
      <c r="S51" s="109"/>
      <c r="T51" s="113"/>
      <c r="U51" s="109"/>
      <c r="V51" s="109"/>
      <c r="W51" s="113"/>
      <c r="X51" s="14" t="s">
        <v>1898</v>
      </c>
      <c r="Y51" s="113"/>
      <c r="Z51" s="14" t="s">
        <v>1899</v>
      </c>
      <c r="AA51" s="113"/>
      <c r="AB51" s="26" t="str">
        <f t="shared" si="0"/>
        <v>平成年月日</v>
      </c>
      <c r="AC51" s="189" t="e">
        <f t="shared" si="1"/>
        <v>#VALUE!</v>
      </c>
      <c r="AD51" s="187"/>
      <c r="AE51" s="187"/>
      <c r="AF51" s="188">
        <v>41</v>
      </c>
      <c r="AG51" s="187"/>
      <c r="AH51" s="187"/>
      <c r="AI51" s="187" t="s">
        <v>1864</v>
      </c>
      <c r="AJ51" s="187"/>
      <c r="AK51" s="187"/>
      <c r="AL51" s="187"/>
      <c r="AM51" s="187"/>
    </row>
    <row r="52" spans="1:39" ht="20.25" customHeight="1">
      <c r="A52" s="12">
        <v>44</v>
      </c>
      <c r="B52" s="191"/>
      <c r="C52" s="110"/>
      <c r="D52" s="109"/>
      <c r="E52" s="111"/>
      <c r="F52" s="109"/>
      <c r="G52" s="109"/>
      <c r="H52" s="111"/>
      <c r="I52" s="111"/>
      <c r="J52" s="111"/>
      <c r="K52" s="109"/>
      <c r="L52" s="109"/>
      <c r="M52" s="109"/>
      <c r="N52" s="109"/>
      <c r="O52" s="109"/>
      <c r="P52" s="109"/>
      <c r="Q52" s="109"/>
      <c r="R52" s="109"/>
      <c r="S52" s="109"/>
      <c r="T52" s="113"/>
      <c r="U52" s="109"/>
      <c r="V52" s="109"/>
      <c r="W52" s="113"/>
      <c r="X52" s="14" t="s">
        <v>1898</v>
      </c>
      <c r="Y52" s="113"/>
      <c r="Z52" s="14" t="s">
        <v>1899</v>
      </c>
      <c r="AA52" s="113"/>
      <c r="AB52" s="26" t="str">
        <f t="shared" si="0"/>
        <v>平成年月日</v>
      </c>
      <c r="AC52" s="189" t="e">
        <f t="shared" si="1"/>
        <v>#VALUE!</v>
      </c>
      <c r="AD52" s="187"/>
      <c r="AE52" s="187"/>
      <c r="AF52" s="188">
        <v>42</v>
      </c>
      <c r="AG52" s="187"/>
      <c r="AH52" s="187"/>
      <c r="AI52" s="187" t="s">
        <v>1865</v>
      </c>
      <c r="AJ52" s="187"/>
      <c r="AK52" s="187"/>
      <c r="AL52" s="187"/>
      <c r="AM52" s="187"/>
    </row>
    <row r="53" spans="1:39" ht="20.25" customHeight="1">
      <c r="A53" s="12">
        <v>45</v>
      </c>
      <c r="B53" s="191"/>
      <c r="C53" s="110"/>
      <c r="D53" s="109"/>
      <c r="E53" s="111"/>
      <c r="F53" s="109"/>
      <c r="G53" s="109"/>
      <c r="H53" s="111"/>
      <c r="I53" s="111"/>
      <c r="J53" s="111"/>
      <c r="K53" s="109"/>
      <c r="L53" s="109"/>
      <c r="M53" s="109"/>
      <c r="N53" s="109"/>
      <c r="O53" s="109"/>
      <c r="P53" s="109"/>
      <c r="Q53" s="109"/>
      <c r="R53" s="109"/>
      <c r="S53" s="109"/>
      <c r="T53" s="113"/>
      <c r="U53" s="109"/>
      <c r="V53" s="109"/>
      <c r="W53" s="113"/>
      <c r="X53" s="14" t="s">
        <v>1898</v>
      </c>
      <c r="Y53" s="113"/>
      <c r="Z53" s="14" t="s">
        <v>1899</v>
      </c>
      <c r="AA53" s="113"/>
      <c r="AB53" s="26" t="str">
        <f t="shared" si="0"/>
        <v>平成年月日</v>
      </c>
      <c r="AC53" s="189" t="e">
        <f t="shared" si="1"/>
        <v>#VALUE!</v>
      </c>
      <c r="AD53" s="187"/>
      <c r="AE53" s="187"/>
      <c r="AF53" s="188">
        <v>43</v>
      </c>
      <c r="AG53" s="187"/>
      <c r="AH53" s="187"/>
      <c r="AI53" s="187" t="s">
        <v>1866</v>
      </c>
      <c r="AJ53" s="187"/>
      <c r="AK53" s="187"/>
      <c r="AL53" s="187"/>
      <c r="AM53" s="187"/>
    </row>
    <row r="54" spans="1:39" ht="20.25" customHeight="1">
      <c r="A54" s="12">
        <v>46</v>
      </c>
      <c r="B54" s="191"/>
      <c r="C54" s="110"/>
      <c r="D54" s="109"/>
      <c r="E54" s="111"/>
      <c r="F54" s="109"/>
      <c r="G54" s="109"/>
      <c r="H54" s="111"/>
      <c r="I54" s="111"/>
      <c r="J54" s="111"/>
      <c r="K54" s="109"/>
      <c r="L54" s="109"/>
      <c r="M54" s="109"/>
      <c r="N54" s="109"/>
      <c r="O54" s="109"/>
      <c r="P54" s="109"/>
      <c r="Q54" s="109"/>
      <c r="R54" s="109"/>
      <c r="S54" s="109"/>
      <c r="T54" s="113"/>
      <c r="U54" s="109"/>
      <c r="V54" s="109"/>
      <c r="W54" s="113"/>
      <c r="X54" s="14" t="s">
        <v>1898</v>
      </c>
      <c r="Y54" s="113"/>
      <c r="Z54" s="14" t="s">
        <v>1899</v>
      </c>
      <c r="AA54" s="113"/>
      <c r="AB54" s="26" t="str">
        <f t="shared" si="0"/>
        <v>平成年月日</v>
      </c>
      <c r="AC54" s="189" t="e">
        <f t="shared" si="1"/>
        <v>#VALUE!</v>
      </c>
      <c r="AD54" s="187"/>
      <c r="AE54" s="187"/>
      <c r="AF54" s="188">
        <v>44</v>
      </c>
      <c r="AG54" s="187"/>
      <c r="AH54" s="187"/>
      <c r="AI54" s="187" t="s">
        <v>1867</v>
      </c>
      <c r="AJ54" s="187"/>
      <c r="AK54" s="187"/>
      <c r="AL54" s="187"/>
      <c r="AM54" s="187"/>
    </row>
    <row r="55" spans="1:39" ht="20.25" customHeight="1">
      <c r="A55" s="12">
        <v>47</v>
      </c>
      <c r="B55" s="191"/>
      <c r="C55" s="110"/>
      <c r="D55" s="109"/>
      <c r="E55" s="111"/>
      <c r="F55" s="109"/>
      <c r="G55" s="109"/>
      <c r="H55" s="111"/>
      <c r="I55" s="111"/>
      <c r="J55" s="111"/>
      <c r="K55" s="109"/>
      <c r="L55" s="109"/>
      <c r="M55" s="109"/>
      <c r="N55" s="109"/>
      <c r="O55" s="109"/>
      <c r="P55" s="109"/>
      <c r="Q55" s="109"/>
      <c r="R55" s="109"/>
      <c r="S55" s="109"/>
      <c r="T55" s="113"/>
      <c r="U55" s="109"/>
      <c r="V55" s="109"/>
      <c r="W55" s="113"/>
      <c r="X55" s="14" t="s">
        <v>1898</v>
      </c>
      <c r="Y55" s="113"/>
      <c r="Z55" s="14" t="s">
        <v>1899</v>
      </c>
      <c r="AA55" s="113"/>
      <c r="AB55" s="26" t="str">
        <f t="shared" si="0"/>
        <v>平成年月日</v>
      </c>
      <c r="AC55" s="189" t="e">
        <f t="shared" si="1"/>
        <v>#VALUE!</v>
      </c>
      <c r="AD55" s="187"/>
      <c r="AE55" s="187"/>
      <c r="AF55" s="188">
        <v>45</v>
      </c>
      <c r="AG55" s="187"/>
      <c r="AH55" s="187"/>
      <c r="AI55" s="187" t="s">
        <v>1868</v>
      </c>
      <c r="AJ55" s="187"/>
    </row>
    <row r="56" spans="1:39" ht="20.25" customHeight="1">
      <c r="A56" s="12">
        <v>48</v>
      </c>
      <c r="B56" s="191"/>
      <c r="C56" s="110"/>
      <c r="D56" s="109"/>
      <c r="E56" s="111"/>
      <c r="F56" s="109"/>
      <c r="G56" s="109"/>
      <c r="H56" s="111"/>
      <c r="I56" s="111"/>
      <c r="J56" s="111"/>
      <c r="K56" s="109"/>
      <c r="L56" s="109"/>
      <c r="M56" s="109"/>
      <c r="N56" s="109"/>
      <c r="O56" s="109"/>
      <c r="P56" s="109"/>
      <c r="Q56" s="109"/>
      <c r="R56" s="109"/>
      <c r="S56" s="109"/>
      <c r="T56" s="113"/>
      <c r="U56" s="109"/>
      <c r="V56" s="109"/>
      <c r="W56" s="113"/>
      <c r="X56" s="14" t="s">
        <v>1898</v>
      </c>
      <c r="Y56" s="113"/>
      <c r="Z56" s="14" t="s">
        <v>1899</v>
      </c>
      <c r="AA56" s="113"/>
      <c r="AB56" s="26" t="str">
        <f t="shared" si="0"/>
        <v>平成年月日</v>
      </c>
      <c r="AC56" s="189" t="e">
        <f t="shared" si="1"/>
        <v>#VALUE!</v>
      </c>
      <c r="AD56" s="187"/>
      <c r="AE56" s="187"/>
      <c r="AF56" s="188">
        <v>46</v>
      </c>
      <c r="AG56" s="187"/>
      <c r="AH56" s="187"/>
      <c r="AI56" s="187" t="s">
        <v>1869</v>
      </c>
      <c r="AJ56" s="187"/>
    </row>
    <row r="57" spans="1:39" ht="20.25" customHeight="1">
      <c r="A57" s="12">
        <v>49</v>
      </c>
      <c r="B57" s="191"/>
      <c r="C57" s="110"/>
      <c r="D57" s="109"/>
      <c r="E57" s="111"/>
      <c r="F57" s="109"/>
      <c r="G57" s="109"/>
      <c r="H57" s="111"/>
      <c r="I57" s="111"/>
      <c r="J57" s="111"/>
      <c r="K57" s="109"/>
      <c r="L57" s="109"/>
      <c r="M57" s="109"/>
      <c r="N57" s="109"/>
      <c r="O57" s="109"/>
      <c r="P57" s="109"/>
      <c r="Q57" s="109"/>
      <c r="R57" s="109"/>
      <c r="S57" s="109"/>
      <c r="T57" s="113"/>
      <c r="U57" s="109"/>
      <c r="V57" s="109"/>
      <c r="W57" s="113"/>
      <c r="X57" s="14" t="s">
        <v>1898</v>
      </c>
      <c r="Y57" s="113"/>
      <c r="Z57" s="14" t="s">
        <v>1899</v>
      </c>
      <c r="AA57" s="113"/>
      <c r="AB57" s="26" t="str">
        <f t="shared" si="0"/>
        <v>平成年月日</v>
      </c>
      <c r="AC57" s="189" t="e">
        <f t="shared" si="1"/>
        <v>#VALUE!</v>
      </c>
      <c r="AD57" s="187"/>
      <c r="AE57" s="187"/>
      <c r="AF57" s="188">
        <v>47</v>
      </c>
      <c r="AG57" s="187"/>
      <c r="AH57" s="187"/>
      <c r="AI57" s="187"/>
      <c r="AJ57" s="187"/>
    </row>
    <row r="58" spans="1:39" ht="20.25" customHeight="1">
      <c r="A58" s="12">
        <v>50</v>
      </c>
      <c r="B58" s="191"/>
      <c r="C58" s="110"/>
      <c r="D58" s="109"/>
      <c r="E58" s="111"/>
      <c r="F58" s="109"/>
      <c r="G58" s="109"/>
      <c r="H58" s="111"/>
      <c r="I58" s="111"/>
      <c r="J58" s="111"/>
      <c r="K58" s="109"/>
      <c r="L58" s="109"/>
      <c r="M58" s="109"/>
      <c r="N58" s="109"/>
      <c r="O58" s="109"/>
      <c r="P58" s="109"/>
      <c r="Q58" s="109"/>
      <c r="R58" s="109"/>
      <c r="S58" s="109"/>
      <c r="T58" s="113"/>
      <c r="U58" s="109"/>
      <c r="V58" s="109"/>
      <c r="W58" s="113"/>
      <c r="X58" s="14" t="s">
        <v>1898</v>
      </c>
      <c r="Y58" s="113"/>
      <c r="Z58" s="14" t="s">
        <v>1899</v>
      </c>
      <c r="AA58" s="113"/>
      <c r="AB58" s="26" t="str">
        <f t="shared" si="0"/>
        <v>平成年月日</v>
      </c>
      <c r="AC58" s="189" t="e">
        <f t="shared" si="1"/>
        <v>#VALUE!</v>
      </c>
      <c r="AD58" s="187"/>
      <c r="AE58" s="187"/>
      <c r="AF58" s="188">
        <v>48</v>
      </c>
      <c r="AG58" s="187"/>
      <c r="AH58" s="187"/>
      <c r="AI58" s="187"/>
      <c r="AJ58" s="187"/>
    </row>
    <row r="59" spans="1:39" ht="20.25" customHeight="1">
      <c r="A59" s="12">
        <v>51</v>
      </c>
      <c r="B59" s="191"/>
      <c r="C59" s="110"/>
      <c r="D59" s="109"/>
      <c r="E59" s="111"/>
      <c r="F59" s="109"/>
      <c r="G59" s="109"/>
      <c r="H59" s="111"/>
      <c r="I59" s="111"/>
      <c r="J59" s="111"/>
      <c r="K59" s="109"/>
      <c r="L59" s="109"/>
      <c r="M59" s="109"/>
      <c r="N59" s="109"/>
      <c r="O59" s="109"/>
      <c r="P59" s="109"/>
      <c r="Q59" s="109"/>
      <c r="R59" s="109"/>
      <c r="S59" s="109"/>
      <c r="T59" s="113"/>
      <c r="U59" s="109"/>
      <c r="V59" s="109"/>
      <c r="W59" s="113"/>
      <c r="X59" s="14" t="s">
        <v>1898</v>
      </c>
      <c r="Y59" s="113"/>
      <c r="Z59" s="14" t="s">
        <v>1899</v>
      </c>
      <c r="AA59" s="113"/>
      <c r="AB59" s="26" t="str">
        <f t="shared" si="0"/>
        <v>平成年月日</v>
      </c>
      <c r="AC59" s="189" t="e">
        <f t="shared" si="1"/>
        <v>#VALUE!</v>
      </c>
      <c r="AD59" s="187"/>
      <c r="AE59" s="187"/>
      <c r="AF59" s="188">
        <v>49</v>
      </c>
      <c r="AG59" s="187"/>
      <c r="AH59" s="187"/>
      <c r="AI59" s="187"/>
      <c r="AJ59" s="187"/>
    </row>
    <row r="60" spans="1:39" ht="20.25" customHeight="1">
      <c r="A60" s="12">
        <v>52</v>
      </c>
      <c r="B60" s="191"/>
      <c r="C60" s="110"/>
      <c r="D60" s="109"/>
      <c r="E60" s="111"/>
      <c r="F60" s="109"/>
      <c r="G60" s="109"/>
      <c r="H60" s="111"/>
      <c r="I60" s="111"/>
      <c r="J60" s="111"/>
      <c r="K60" s="109"/>
      <c r="L60" s="109"/>
      <c r="M60" s="109"/>
      <c r="N60" s="109"/>
      <c r="O60" s="109"/>
      <c r="P60" s="109"/>
      <c r="Q60" s="109"/>
      <c r="R60" s="109"/>
      <c r="S60" s="109"/>
      <c r="T60" s="113"/>
      <c r="U60" s="109"/>
      <c r="V60" s="109"/>
      <c r="W60" s="113"/>
      <c r="X60" s="14" t="s">
        <v>1898</v>
      </c>
      <c r="Y60" s="113"/>
      <c r="Z60" s="14" t="s">
        <v>1899</v>
      </c>
      <c r="AA60" s="113"/>
      <c r="AB60" s="26" t="str">
        <f t="shared" si="0"/>
        <v>平成年月日</v>
      </c>
      <c r="AC60" s="189" t="e">
        <f t="shared" si="1"/>
        <v>#VALUE!</v>
      </c>
      <c r="AD60" s="187"/>
      <c r="AE60" s="187"/>
      <c r="AF60" s="188">
        <v>50</v>
      </c>
      <c r="AG60" s="187"/>
      <c r="AH60" s="187"/>
      <c r="AI60" s="187"/>
      <c r="AJ60" s="187"/>
    </row>
    <row r="61" spans="1:39" ht="20.25" customHeight="1">
      <c r="A61" s="12">
        <v>53</v>
      </c>
      <c r="B61" s="191"/>
      <c r="C61" s="110"/>
      <c r="D61" s="109"/>
      <c r="E61" s="111"/>
      <c r="F61" s="109"/>
      <c r="G61" s="109"/>
      <c r="H61" s="111"/>
      <c r="I61" s="111"/>
      <c r="J61" s="111"/>
      <c r="K61" s="109"/>
      <c r="L61" s="109"/>
      <c r="M61" s="109"/>
      <c r="N61" s="109"/>
      <c r="O61" s="109"/>
      <c r="P61" s="109"/>
      <c r="Q61" s="109"/>
      <c r="R61" s="109"/>
      <c r="S61" s="109"/>
      <c r="T61" s="113"/>
      <c r="U61" s="109"/>
      <c r="V61" s="109"/>
      <c r="W61" s="113"/>
      <c r="X61" s="14" t="s">
        <v>1898</v>
      </c>
      <c r="Y61" s="113"/>
      <c r="Z61" s="14" t="s">
        <v>1899</v>
      </c>
      <c r="AA61" s="113"/>
      <c r="AB61" s="26" t="str">
        <f t="shared" si="0"/>
        <v>平成年月日</v>
      </c>
      <c r="AC61" s="189" t="e">
        <f t="shared" si="1"/>
        <v>#VALUE!</v>
      </c>
      <c r="AD61" s="187"/>
      <c r="AE61" s="187"/>
      <c r="AF61" s="188">
        <v>51</v>
      </c>
      <c r="AG61" s="187"/>
      <c r="AH61" s="187"/>
      <c r="AI61" s="187"/>
      <c r="AJ61" s="187"/>
    </row>
    <row r="62" spans="1:39" ht="20.25" customHeight="1">
      <c r="A62" s="12">
        <v>54</v>
      </c>
      <c r="B62" s="191"/>
      <c r="C62" s="110"/>
      <c r="D62" s="109"/>
      <c r="E62" s="111"/>
      <c r="F62" s="109"/>
      <c r="G62" s="109"/>
      <c r="H62" s="111"/>
      <c r="I62" s="111"/>
      <c r="J62" s="111"/>
      <c r="K62" s="109"/>
      <c r="L62" s="109"/>
      <c r="M62" s="109"/>
      <c r="N62" s="109"/>
      <c r="O62" s="109"/>
      <c r="P62" s="109"/>
      <c r="Q62" s="109"/>
      <c r="R62" s="109"/>
      <c r="S62" s="109"/>
      <c r="T62" s="113"/>
      <c r="U62" s="109"/>
      <c r="V62" s="109"/>
      <c r="W62" s="113"/>
      <c r="X62" s="14" t="s">
        <v>1898</v>
      </c>
      <c r="Y62" s="113"/>
      <c r="Z62" s="14" t="s">
        <v>1899</v>
      </c>
      <c r="AA62" s="113"/>
      <c r="AB62" s="26" t="str">
        <f t="shared" si="0"/>
        <v>平成年月日</v>
      </c>
      <c r="AC62" s="189" t="e">
        <f t="shared" si="1"/>
        <v>#VALUE!</v>
      </c>
      <c r="AD62" s="187"/>
      <c r="AE62" s="187"/>
      <c r="AF62" s="188">
        <v>52</v>
      </c>
      <c r="AG62" s="187"/>
      <c r="AH62" s="187"/>
      <c r="AI62" s="187"/>
      <c r="AJ62" s="187"/>
    </row>
    <row r="63" spans="1:39" ht="20.25" customHeight="1">
      <c r="A63" s="12">
        <v>55</v>
      </c>
      <c r="B63" s="191"/>
      <c r="C63" s="110"/>
      <c r="D63" s="109"/>
      <c r="E63" s="111"/>
      <c r="F63" s="109"/>
      <c r="G63" s="109"/>
      <c r="H63" s="111"/>
      <c r="I63" s="111"/>
      <c r="J63" s="111"/>
      <c r="K63" s="109"/>
      <c r="L63" s="109"/>
      <c r="M63" s="109"/>
      <c r="N63" s="109"/>
      <c r="O63" s="109"/>
      <c r="P63" s="109"/>
      <c r="Q63" s="109"/>
      <c r="R63" s="109"/>
      <c r="S63" s="109"/>
      <c r="T63" s="113"/>
      <c r="U63" s="109"/>
      <c r="V63" s="109"/>
      <c r="W63" s="113"/>
      <c r="X63" s="14" t="s">
        <v>1898</v>
      </c>
      <c r="Y63" s="113"/>
      <c r="Z63" s="14" t="s">
        <v>1899</v>
      </c>
      <c r="AA63" s="113"/>
      <c r="AB63" s="26" t="str">
        <f t="shared" si="0"/>
        <v>平成年月日</v>
      </c>
      <c r="AC63" s="189" t="e">
        <f t="shared" si="1"/>
        <v>#VALUE!</v>
      </c>
      <c r="AD63" s="187"/>
      <c r="AE63" s="187"/>
      <c r="AF63" s="188">
        <v>53</v>
      </c>
      <c r="AG63" s="187"/>
      <c r="AH63" s="187"/>
      <c r="AI63" s="187"/>
      <c r="AJ63" s="187"/>
    </row>
    <row r="64" spans="1:39" ht="20.25" customHeight="1">
      <c r="A64" s="12">
        <v>56</v>
      </c>
      <c r="B64" s="191"/>
      <c r="C64" s="110"/>
      <c r="D64" s="109"/>
      <c r="E64" s="111"/>
      <c r="F64" s="109"/>
      <c r="G64" s="109"/>
      <c r="H64" s="111"/>
      <c r="I64" s="111"/>
      <c r="J64" s="111"/>
      <c r="K64" s="109"/>
      <c r="L64" s="109"/>
      <c r="M64" s="109"/>
      <c r="N64" s="109"/>
      <c r="O64" s="109"/>
      <c r="P64" s="109"/>
      <c r="Q64" s="109"/>
      <c r="R64" s="109"/>
      <c r="S64" s="109"/>
      <c r="T64" s="113"/>
      <c r="U64" s="109"/>
      <c r="V64" s="109"/>
      <c r="W64" s="113"/>
      <c r="X64" s="14" t="s">
        <v>1898</v>
      </c>
      <c r="Y64" s="113"/>
      <c r="Z64" s="14" t="s">
        <v>1899</v>
      </c>
      <c r="AA64" s="113"/>
      <c r="AB64" s="26" t="str">
        <f t="shared" si="0"/>
        <v>平成年月日</v>
      </c>
      <c r="AC64" s="189" t="e">
        <f t="shared" si="1"/>
        <v>#VALUE!</v>
      </c>
      <c r="AD64" s="187"/>
      <c r="AE64" s="187"/>
      <c r="AF64" s="188">
        <v>54</v>
      </c>
      <c r="AG64" s="187"/>
      <c r="AH64" s="187"/>
      <c r="AI64" s="187"/>
      <c r="AJ64" s="187"/>
    </row>
    <row r="65" spans="1:36" ht="20.25" customHeight="1">
      <c r="A65" s="12">
        <v>57</v>
      </c>
      <c r="B65" s="191"/>
      <c r="C65" s="110"/>
      <c r="D65" s="109"/>
      <c r="E65" s="111"/>
      <c r="F65" s="109"/>
      <c r="G65" s="109"/>
      <c r="H65" s="111"/>
      <c r="I65" s="111"/>
      <c r="J65" s="111"/>
      <c r="K65" s="109"/>
      <c r="L65" s="109"/>
      <c r="M65" s="109"/>
      <c r="N65" s="109"/>
      <c r="O65" s="109"/>
      <c r="P65" s="109"/>
      <c r="Q65" s="109"/>
      <c r="R65" s="109"/>
      <c r="S65" s="109"/>
      <c r="T65" s="113"/>
      <c r="U65" s="109"/>
      <c r="V65" s="109"/>
      <c r="W65" s="113"/>
      <c r="X65" s="14" t="s">
        <v>1898</v>
      </c>
      <c r="Y65" s="113"/>
      <c r="Z65" s="14" t="s">
        <v>1899</v>
      </c>
      <c r="AA65" s="113"/>
      <c r="AB65" s="26" t="str">
        <f t="shared" si="0"/>
        <v>平成年月日</v>
      </c>
      <c r="AC65" s="189" t="e">
        <f t="shared" si="1"/>
        <v>#VALUE!</v>
      </c>
      <c r="AD65" s="187"/>
      <c r="AE65" s="187"/>
      <c r="AF65" s="188">
        <v>55</v>
      </c>
      <c r="AG65" s="187"/>
      <c r="AH65" s="187"/>
      <c r="AI65" s="187"/>
      <c r="AJ65" s="187"/>
    </row>
    <row r="66" spans="1:36" ht="20.25" customHeight="1">
      <c r="A66" s="12">
        <v>58</v>
      </c>
      <c r="B66" s="191"/>
      <c r="C66" s="110"/>
      <c r="D66" s="109"/>
      <c r="E66" s="111"/>
      <c r="F66" s="109"/>
      <c r="G66" s="109"/>
      <c r="H66" s="111"/>
      <c r="I66" s="111"/>
      <c r="J66" s="111"/>
      <c r="K66" s="109"/>
      <c r="L66" s="109"/>
      <c r="M66" s="109"/>
      <c r="N66" s="109"/>
      <c r="O66" s="109"/>
      <c r="P66" s="109"/>
      <c r="Q66" s="109"/>
      <c r="R66" s="109"/>
      <c r="S66" s="109"/>
      <c r="T66" s="113"/>
      <c r="U66" s="109"/>
      <c r="V66" s="109"/>
      <c r="W66" s="113"/>
      <c r="X66" s="14" t="s">
        <v>1898</v>
      </c>
      <c r="Y66" s="113"/>
      <c r="Z66" s="14" t="s">
        <v>1899</v>
      </c>
      <c r="AA66" s="113"/>
      <c r="AB66" s="26" t="str">
        <f t="shared" si="0"/>
        <v>平成年月日</v>
      </c>
      <c r="AC66" s="189" t="e">
        <f t="shared" si="1"/>
        <v>#VALUE!</v>
      </c>
      <c r="AD66" s="187"/>
      <c r="AE66" s="187"/>
      <c r="AF66" s="188">
        <v>56</v>
      </c>
      <c r="AG66" s="187"/>
      <c r="AH66" s="187"/>
      <c r="AI66" s="187"/>
      <c r="AJ66" s="187"/>
    </row>
    <row r="67" spans="1:36" ht="20.25" customHeight="1">
      <c r="A67" s="12">
        <v>59</v>
      </c>
      <c r="B67" s="191"/>
      <c r="C67" s="110"/>
      <c r="D67" s="109"/>
      <c r="E67" s="111"/>
      <c r="F67" s="109"/>
      <c r="G67" s="109"/>
      <c r="H67" s="111"/>
      <c r="I67" s="111"/>
      <c r="J67" s="111"/>
      <c r="K67" s="109"/>
      <c r="L67" s="109"/>
      <c r="M67" s="109"/>
      <c r="N67" s="109"/>
      <c r="O67" s="109"/>
      <c r="P67" s="109"/>
      <c r="Q67" s="109"/>
      <c r="R67" s="109"/>
      <c r="S67" s="109"/>
      <c r="T67" s="113"/>
      <c r="U67" s="109"/>
      <c r="V67" s="109"/>
      <c r="W67" s="113"/>
      <c r="X67" s="14" t="s">
        <v>1898</v>
      </c>
      <c r="Y67" s="113"/>
      <c r="Z67" s="14" t="s">
        <v>1899</v>
      </c>
      <c r="AA67" s="113"/>
      <c r="AB67" s="26" t="str">
        <f t="shared" si="0"/>
        <v>平成年月日</v>
      </c>
      <c r="AC67" s="189" t="e">
        <f t="shared" si="1"/>
        <v>#VALUE!</v>
      </c>
      <c r="AD67" s="187"/>
      <c r="AE67" s="187"/>
      <c r="AF67" s="188">
        <v>57</v>
      </c>
      <c r="AG67" s="187"/>
      <c r="AH67" s="187"/>
      <c r="AI67" s="187"/>
      <c r="AJ67" s="187"/>
    </row>
    <row r="68" spans="1:36" ht="20.25" customHeight="1">
      <c r="A68" s="12">
        <v>60</v>
      </c>
      <c r="B68" s="191"/>
      <c r="C68" s="110"/>
      <c r="D68" s="109"/>
      <c r="E68" s="111"/>
      <c r="F68" s="109"/>
      <c r="G68" s="109"/>
      <c r="H68" s="111"/>
      <c r="I68" s="111"/>
      <c r="J68" s="111"/>
      <c r="K68" s="109"/>
      <c r="L68" s="109"/>
      <c r="M68" s="109"/>
      <c r="N68" s="109"/>
      <c r="O68" s="109"/>
      <c r="P68" s="109"/>
      <c r="Q68" s="109"/>
      <c r="R68" s="109"/>
      <c r="S68" s="109"/>
      <c r="T68" s="113"/>
      <c r="U68" s="109"/>
      <c r="V68" s="109"/>
      <c r="W68" s="113"/>
      <c r="X68" s="14" t="s">
        <v>1898</v>
      </c>
      <c r="Y68" s="113"/>
      <c r="Z68" s="14" t="s">
        <v>1899</v>
      </c>
      <c r="AA68" s="113"/>
      <c r="AB68" s="26" t="str">
        <f t="shared" si="0"/>
        <v>平成年月日</v>
      </c>
      <c r="AC68" s="189" t="e">
        <f t="shared" si="1"/>
        <v>#VALUE!</v>
      </c>
      <c r="AD68" s="187"/>
      <c r="AE68" s="187"/>
      <c r="AF68" s="188">
        <v>58</v>
      </c>
      <c r="AG68" s="187"/>
      <c r="AH68" s="187"/>
      <c r="AI68" s="187"/>
      <c r="AJ68" s="187"/>
    </row>
    <row r="69" spans="1:36" ht="20.25" customHeight="1">
      <c r="A69" s="12">
        <v>61</v>
      </c>
      <c r="B69" s="191"/>
      <c r="C69" s="110"/>
      <c r="D69" s="109"/>
      <c r="E69" s="111"/>
      <c r="F69" s="109"/>
      <c r="G69" s="109"/>
      <c r="H69" s="111"/>
      <c r="I69" s="111"/>
      <c r="J69" s="111"/>
      <c r="K69" s="109"/>
      <c r="L69" s="109"/>
      <c r="M69" s="109"/>
      <c r="N69" s="109"/>
      <c r="O69" s="109"/>
      <c r="P69" s="109"/>
      <c r="Q69" s="109"/>
      <c r="R69" s="109"/>
      <c r="S69" s="109"/>
      <c r="T69" s="113"/>
      <c r="U69" s="109"/>
      <c r="V69" s="109"/>
      <c r="W69" s="113"/>
      <c r="X69" s="14" t="s">
        <v>1898</v>
      </c>
      <c r="Y69" s="113"/>
      <c r="Z69" s="14" t="s">
        <v>1899</v>
      </c>
      <c r="AA69" s="113"/>
      <c r="AB69" s="26" t="str">
        <f t="shared" si="0"/>
        <v>平成年月日</v>
      </c>
      <c r="AC69" s="189" t="e">
        <f t="shared" si="1"/>
        <v>#VALUE!</v>
      </c>
      <c r="AD69" s="187"/>
      <c r="AE69" s="187"/>
      <c r="AF69" s="188">
        <v>59</v>
      </c>
      <c r="AG69" s="187"/>
      <c r="AH69" s="187"/>
      <c r="AI69" s="187"/>
      <c r="AJ69" s="187"/>
    </row>
    <row r="70" spans="1:36" ht="20.25" customHeight="1">
      <c r="A70" s="12">
        <v>62</v>
      </c>
      <c r="B70" s="191"/>
      <c r="C70" s="110"/>
      <c r="D70" s="109"/>
      <c r="E70" s="111"/>
      <c r="F70" s="109"/>
      <c r="G70" s="109"/>
      <c r="H70" s="111"/>
      <c r="I70" s="111"/>
      <c r="J70" s="111"/>
      <c r="K70" s="109"/>
      <c r="L70" s="109"/>
      <c r="M70" s="109"/>
      <c r="N70" s="109"/>
      <c r="O70" s="109"/>
      <c r="P70" s="109"/>
      <c r="Q70" s="109"/>
      <c r="R70" s="109"/>
      <c r="S70" s="109"/>
      <c r="T70" s="113"/>
      <c r="U70" s="109"/>
      <c r="V70" s="109"/>
      <c r="W70" s="113"/>
      <c r="X70" s="14" t="s">
        <v>1898</v>
      </c>
      <c r="Y70" s="113"/>
      <c r="Z70" s="14" t="s">
        <v>1899</v>
      </c>
      <c r="AA70" s="113"/>
      <c r="AB70" s="26" t="str">
        <f t="shared" si="0"/>
        <v>平成年月日</v>
      </c>
      <c r="AC70" s="189" t="e">
        <f t="shared" si="1"/>
        <v>#VALUE!</v>
      </c>
      <c r="AD70" s="187"/>
      <c r="AE70" s="187"/>
      <c r="AF70" s="188">
        <v>60</v>
      </c>
      <c r="AG70" s="187"/>
      <c r="AH70" s="187"/>
      <c r="AI70" s="187"/>
      <c r="AJ70" s="187"/>
    </row>
    <row r="71" spans="1:36" ht="20.25" customHeight="1">
      <c r="A71" s="12">
        <v>63</v>
      </c>
      <c r="B71" s="191"/>
      <c r="C71" s="110"/>
      <c r="D71" s="109"/>
      <c r="E71" s="111"/>
      <c r="F71" s="109"/>
      <c r="G71" s="109"/>
      <c r="H71" s="111"/>
      <c r="I71" s="111"/>
      <c r="J71" s="111"/>
      <c r="K71" s="109"/>
      <c r="L71" s="109"/>
      <c r="M71" s="109"/>
      <c r="N71" s="109"/>
      <c r="O71" s="109"/>
      <c r="P71" s="109"/>
      <c r="Q71" s="109"/>
      <c r="R71" s="109"/>
      <c r="S71" s="109"/>
      <c r="T71" s="113"/>
      <c r="U71" s="109"/>
      <c r="V71" s="109"/>
      <c r="W71" s="113"/>
      <c r="X71" s="14" t="s">
        <v>1898</v>
      </c>
      <c r="Y71" s="113"/>
      <c r="Z71" s="14" t="s">
        <v>1899</v>
      </c>
      <c r="AA71" s="113"/>
      <c r="AB71" s="26" t="str">
        <f t="shared" si="0"/>
        <v>平成年月日</v>
      </c>
      <c r="AC71" s="189" t="e">
        <f t="shared" si="1"/>
        <v>#VALUE!</v>
      </c>
      <c r="AD71" s="187"/>
      <c r="AE71" s="187"/>
      <c r="AF71" s="188">
        <v>61</v>
      </c>
      <c r="AG71" s="187"/>
      <c r="AH71" s="187"/>
      <c r="AI71" s="187"/>
      <c r="AJ71" s="187"/>
    </row>
    <row r="72" spans="1:36" ht="20.25" customHeight="1">
      <c r="A72" s="12">
        <v>64</v>
      </c>
      <c r="B72" s="191"/>
      <c r="C72" s="110"/>
      <c r="D72" s="109"/>
      <c r="E72" s="111"/>
      <c r="F72" s="109"/>
      <c r="G72" s="109"/>
      <c r="H72" s="111"/>
      <c r="I72" s="111"/>
      <c r="J72" s="111"/>
      <c r="K72" s="109"/>
      <c r="L72" s="109"/>
      <c r="M72" s="109"/>
      <c r="N72" s="109"/>
      <c r="O72" s="109"/>
      <c r="P72" s="109"/>
      <c r="Q72" s="109"/>
      <c r="R72" s="109"/>
      <c r="S72" s="109"/>
      <c r="T72" s="113"/>
      <c r="U72" s="109"/>
      <c r="V72" s="109"/>
      <c r="W72" s="113"/>
      <c r="X72" s="14" t="s">
        <v>1898</v>
      </c>
      <c r="Y72" s="113"/>
      <c r="Z72" s="14" t="s">
        <v>1899</v>
      </c>
      <c r="AA72" s="113"/>
      <c r="AB72" s="26" t="str">
        <f t="shared" si="0"/>
        <v>平成年月日</v>
      </c>
      <c r="AC72" s="189" t="e">
        <f t="shared" si="1"/>
        <v>#VALUE!</v>
      </c>
      <c r="AD72" s="187"/>
      <c r="AE72" s="187"/>
      <c r="AF72" s="188">
        <v>62</v>
      </c>
      <c r="AG72" s="187"/>
      <c r="AH72" s="187"/>
      <c r="AI72" s="187"/>
      <c r="AJ72" s="187"/>
    </row>
    <row r="73" spans="1:36" ht="20.25" customHeight="1">
      <c r="A73" s="12">
        <v>65</v>
      </c>
      <c r="B73" s="191"/>
      <c r="C73" s="110"/>
      <c r="D73" s="109"/>
      <c r="E73" s="111"/>
      <c r="F73" s="109"/>
      <c r="G73" s="109"/>
      <c r="H73" s="111"/>
      <c r="I73" s="111"/>
      <c r="J73" s="111"/>
      <c r="K73" s="109"/>
      <c r="L73" s="109"/>
      <c r="M73" s="109"/>
      <c r="N73" s="109"/>
      <c r="O73" s="109"/>
      <c r="P73" s="109"/>
      <c r="Q73" s="109"/>
      <c r="R73" s="109"/>
      <c r="S73" s="109"/>
      <c r="T73" s="113"/>
      <c r="U73" s="109"/>
      <c r="V73" s="109"/>
      <c r="W73" s="113"/>
      <c r="X73" s="14" t="s">
        <v>1898</v>
      </c>
      <c r="Y73" s="113"/>
      <c r="Z73" s="14" t="s">
        <v>1899</v>
      </c>
      <c r="AA73" s="113"/>
      <c r="AB73" s="26" t="str">
        <f t="shared" si="0"/>
        <v>平成年月日</v>
      </c>
      <c r="AC73" s="189" t="e">
        <f t="shared" si="1"/>
        <v>#VALUE!</v>
      </c>
      <c r="AD73" s="187"/>
      <c r="AE73" s="187"/>
      <c r="AF73" s="188">
        <v>63</v>
      </c>
      <c r="AG73" s="187"/>
      <c r="AH73" s="187"/>
      <c r="AI73" s="187"/>
      <c r="AJ73" s="187"/>
    </row>
    <row r="74" spans="1:36" ht="20.25" customHeight="1">
      <c r="A74" s="12">
        <v>66</v>
      </c>
      <c r="B74" s="191"/>
      <c r="C74" s="110"/>
      <c r="D74" s="109"/>
      <c r="E74" s="111"/>
      <c r="F74" s="109"/>
      <c r="G74" s="109"/>
      <c r="H74" s="111"/>
      <c r="I74" s="111"/>
      <c r="J74" s="111"/>
      <c r="K74" s="109"/>
      <c r="L74" s="109"/>
      <c r="M74" s="109"/>
      <c r="N74" s="109"/>
      <c r="O74" s="109"/>
      <c r="P74" s="109"/>
      <c r="Q74" s="109"/>
      <c r="R74" s="109"/>
      <c r="S74" s="109"/>
      <c r="T74" s="113"/>
      <c r="U74" s="109"/>
      <c r="V74" s="109"/>
      <c r="W74" s="113"/>
      <c r="X74" s="14" t="s">
        <v>1898</v>
      </c>
      <c r="Y74" s="113"/>
      <c r="Z74" s="14" t="s">
        <v>1899</v>
      </c>
      <c r="AA74" s="113"/>
      <c r="AB74" s="26" t="str">
        <f t="shared" ref="AB74:AB137" si="2">"平成"&amp;H74&amp;"年"&amp;I74&amp;"月"&amp;J74&amp;"日"</f>
        <v>平成年月日</v>
      </c>
      <c r="AC74" s="189" t="e">
        <f t="shared" ref="AC74:AC137" si="3">DATEVALUE(AB74)</f>
        <v>#VALUE!</v>
      </c>
      <c r="AD74" s="187"/>
      <c r="AE74" s="187"/>
      <c r="AF74" s="188">
        <v>64</v>
      </c>
      <c r="AG74" s="187"/>
      <c r="AH74" s="187"/>
      <c r="AI74" s="187"/>
      <c r="AJ74" s="187"/>
    </row>
    <row r="75" spans="1:36" ht="20.25" customHeight="1">
      <c r="A75" s="12">
        <v>67</v>
      </c>
      <c r="B75" s="191"/>
      <c r="C75" s="110"/>
      <c r="D75" s="109"/>
      <c r="E75" s="111"/>
      <c r="F75" s="109"/>
      <c r="G75" s="109"/>
      <c r="H75" s="111"/>
      <c r="I75" s="111"/>
      <c r="J75" s="111"/>
      <c r="K75" s="109"/>
      <c r="L75" s="109"/>
      <c r="M75" s="109"/>
      <c r="N75" s="109"/>
      <c r="O75" s="109"/>
      <c r="P75" s="109"/>
      <c r="Q75" s="109"/>
      <c r="R75" s="109"/>
      <c r="S75" s="109"/>
      <c r="T75" s="113"/>
      <c r="U75" s="109"/>
      <c r="V75" s="109"/>
      <c r="W75" s="113"/>
      <c r="X75" s="14" t="s">
        <v>1898</v>
      </c>
      <c r="Y75" s="113"/>
      <c r="Z75" s="14" t="s">
        <v>1899</v>
      </c>
      <c r="AA75" s="113"/>
      <c r="AB75" s="26" t="str">
        <f t="shared" si="2"/>
        <v>平成年月日</v>
      </c>
      <c r="AC75" s="189" t="e">
        <f t="shared" si="3"/>
        <v>#VALUE!</v>
      </c>
      <c r="AD75" s="187"/>
      <c r="AE75" s="187"/>
      <c r="AF75" s="188">
        <v>65</v>
      </c>
      <c r="AG75" s="187"/>
      <c r="AH75" s="187"/>
      <c r="AI75" s="187"/>
      <c r="AJ75" s="187"/>
    </row>
    <row r="76" spans="1:36" ht="20.25" customHeight="1">
      <c r="A76" s="12">
        <v>68</v>
      </c>
      <c r="B76" s="191"/>
      <c r="C76" s="110"/>
      <c r="D76" s="109"/>
      <c r="E76" s="111"/>
      <c r="F76" s="109"/>
      <c r="G76" s="109"/>
      <c r="H76" s="111"/>
      <c r="I76" s="111"/>
      <c r="J76" s="111"/>
      <c r="K76" s="109"/>
      <c r="L76" s="109"/>
      <c r="M76" s="109"/>
      <c r="N76" s="109"/>
      <c r="O76" s="109"/>
      <c r="P76" s="109"/>
      <c r="Q76" s="109"/>
      <c r="R76" s="109"/>
      <c r="S76" s="109"/>
      <c r="T76" s="113"/>
      <c r="U76" s="109"/>
      <c r="V76" s="109"/>
      <c r="W76" s="113"/>
      <c r="X76" s="14" t="s">
        <v>1898</v>
      </c>
      <c r="Y76" s="113"/>
      <c r="Z76" s="14" t="s">
        <v>1899</v>
      </c>
      <c r="AA76" s="113"/>
      <c r="AB76" s="26" t="str">
        <f t="shared" si="2"/>
        <v>平成年月日</v>
      </c>
      <c r="AC76" s="189" t="e">
        <f t="shared" si="3"/>
        <v>#VALUE!</v>
      </c>
      <c r="AD76" s="187"/>
      <c r="AE76" s="187"/>
      <c r="AF76" s="188">
        <v>66</v>
      </c>
      <c r="AG76" s="187"/>
      <c r="AH76" s="187"/>
      <c r="AI76" s="187"/>
      <c r="AJ76" s="187"/>
    </row>
    <row r="77" spans="1:36" ht="20.25" customHeight="1">
      <c r="A77" s="12">
        <v>69</v>
      </c>
      <c r="B77" s="191"/>
      <c r="C77" s="110">
        <f t="shared" ref="C77:C137" si="4">IF(A77="","",A77)</f>
        <v>69</v>
      </c>
      <c r="D77" s="109"/>
      <c r="E77" s="111"/>
      <c r="F77" s="109"/>
      <c r="G77" s="109"/>
      <c r="H77" s="111"/>
      <c r="I77" s="111"/>
      <c r="J77" s="111"/>
      <c r="K77" s="109"/>
      <c r="L77" s="109"/>
      <c r="M77" s="109"/>
      <c r="N77" s="109"/>
      <c r="O77" s="109"/>
      <c r="P77" s="109"/>
      <c r="Q77" s="109"/>
      <c r="R77" s="109"/>
      <c r="S77" s="109"/>
      <c r="T77" s="113"/>
      <c r="U77" s="109"/>
      <c r="V77" s="109"/>
      <c r="W77" s="113"/>
      <c r="X77" s="14" t="s">
        <v>1898</v>
      </c>
      <c r="Y77" s="113"/>
      <c r="Z77" s="14" t="s">
        <v>1899</v>
      </c>
      <c r="AA77" s="113"/>
      <c r="AB77" s="26" t="str">
        <f t="shared" si="2"/>
        <v>平成年月日</v>
      </c>
      <c r="AC77" s="189" t="e">
        <f t="shared" si="3"/>
        <v>#VALUE!</v>
      </c>
      <c r="AD77" s="187"/>
      <c r="AE77" s="187"/>
      <c r="AF77" s="188">
        <v>67</v>
      </c>
      <c r="AG77" s="187"/>
      <c r="AH77" s="187"/>
      <c r="AI77" s="187"/>
      <c r="AJ77" s="187"/>
    </row>
    <row r="78" spans="1:36" ht="20.25" customHeight="1">
      <c r="A78" s="12">
        <v>70</v>
      </c>
      <c r="B78" s="191"/>
      <c r="C78" s="110">
        <f t="shared" si="4"/>
        <v>70</v>
      </c>
      <c r="D78" s="109"/>
      <c r="E78" s="111"/>
      <c r="F78" s="109"/>
      <c r="G78" s="109"/>
      <c r="H78" s="111"/>
      <c r="I78" s="111"/>
      <c r="J78" s="111"/>
      <c r="K78" s="109"/>
      <c r="L78" s="109"/>
      <c r="M78" s="109"/>
      <c r="N78" s="109"/>
      <c r="O78" s="109"/>
      <c r="P78" s="109"/>
      <c r="Q78" s="109"/>
      <c r="R78" s="109"/>
      <c r="S78" s="109"/>
      <c r="T78" s="113"/>
      <c r="U78" s="109"/>
      <c r="V78" s="109"/>
      <c r="W78" s="113"/>
      <c r="X78" s="14" t="s">
        <v>1898</v>
      </c>
      <c r="Y78" s="113"/>
      <c r="Z78" s="14" t="s">
        <v>1899</v>
      </c>
      <c r="AA78" s="113"/>
      <c r="AB78" s="26" t="str">
        <f t="shared" si="2"/>
        <v>平成年月日</v>
      </c>
      <c r="AC78" s="189" t="e">
        <f t="shared" si="3"/>
        <v>#VALUE!</v>
      </c>
      <c r="AD78" s="187"/>
      <c r="AE78" s="187"/>
      <c r="AF78" s="188">
        <v>68</v>
      </c>
      <c r="AG78" s="187"/>
      <c r="AH78" s="187"/>
      <c r="AI78" s="187"/>
      <c r="AJ78" s="187"/>
    </row>
    <row r="79" spans="1:36" ht="20.25" customHeight="1">
      <c r="A79" s="12">
        <v>71</v>
      </c>
      <c r="B79" s="191"/>
      <c r="C79" s="110">
        <f t="shared" si="4"/>
        <v>71</v>
      </c>
      <c r="D79" s="109"/>
      <c r="E79" s="111"/>
      <c r="F79" s="109"/>
      <c r="G79" s="109"/>
      <c r="H79" s="111"/>
      <c r="I79" s="111"/>
      <c r="J79" s="111"/>
      <c r="K79" s="109"/>
      <c r="L79" s="109"/>
      <c r="M79" s="109"/>
      <c r="N79" s="109"/>
      <c r="O79" s="109"/>
      <c r="P79" s="109"/>
      <c r="Q79" s="109"/>
      <c r="R79" s="109"/>
      <c r="S79" s="109"/>
      <c r="T79" s="113"/>
      <c r="U79" s="109"/>
      <c r="V79" s="109"/>
      <c r="W79" s="113"/>
      <c r="X79" s="14" t="s">
        <v>1898</v>
      </c>
      <c r="Y79" s="113"/>
      <c r="Z79" s="14" t="s">
        <v>1899</v>
      </c>
      <c r="AA79" s="113"/>
      <c r="AB79" s="26" t="str">
        <f t="shared" si="2"/>
        <v>平成年月日</v>
      </c>
      <c r="AC79" s="189" t="e">
        <f t="shared" si="3"/>
        <v>#VALUE!</v>
      </c>
      <c r="AD79" s="187"/>
      <c r="AE79" s="187"/>
      <c r="AF79" s="188">
        <v>69</v>
      </c>
      <c r="AG79" s="187"/>
      <c r="AH79" s="187"/>
      <c r="AI79" s="187"/>
      <c r="AJ79" s="187"/>
    </row>
    <row r="80" spans="1:36" ht="20.25" customHeight="1">
      <c r="A80" s="12">
        <v>72</v>
      </c>
      <c r="B80" s="191"/>
      <c r="C80" s="110">
        <f t="shared" si="4"/>
        <v>72</v>
      </c>
      <c r="D80" s="109"/>
      <c r="E80" s="111"/>
      <c r="F80" s="109"/>
      <c r="G80" s="109"/>
      <c r="H80" s="111"/>
      <c r="I80" s="111"/>
      <c r="J80" s="111"/>
      <c r="K80" s="109"/>
      <c r="L80" s="109"/>
      <c r="M80" s="109"/>
      <c r="N80" s="109"/>
      <c r="O80" s="109"/>
      <c r="P80" s="109"/>
      <c r="Q80" s="109"/>
      <c r="R80" s="109"/>
      <c r="S80" s="109"/>
      <c r="T80" s="113"/>
      <c r="U80" s="109"/>
      <c r="V80" s="109"/>
      <c r="W80" s="113"/>
      <c r="X80" s="14" t="s">
        <v>1898</v>
      </c>
      <c r="Y80" s="113"/>
      <c r="Z80" s="14" t="s">
        <v>1899</v>
      </c>
      <c r="AA80" s="113"/>
      <c r="AB80" s="26" t="str">
        <f t="shared" si="2"/>
        <v>平成年月日</v>
      </c>
      <c r="AC80" s="189" t="e">
        <f t="shared" si="3"/>
        <v>#VALUE!</v>
      </c>
      <c r="AD80" s="187"/>
      <c r="AE80" s="187"/>
      <c r="AF80" s="188">
        <v>70</v>
      </c>
      <c r="AG80" s="187"/>
      <c r="AH80" s="187"/>
      <c r="AI80" s="187"/>
      <c r="AJ80" s="187"/>
    </row>
    <row r="81" spans="1:36" ht="20.25" customHeight="1">
      <c r="A81" s="12">
        <v>73</v>
      </c>
      <c r="B81" s="191"/>
      <c r="C81" s="110">
        <f t="shared" si="4"/>
        <v>73</v>
      </c>
      <c r="D81" s="109"/>
      <c r="E81" s="111"/>
      <c r="F81" s="109"/>
      <c r="G81" s="109"/>
      <c r="H81" s="111"/>
      <c r="I81" s="111"/>
      <c r="J81" s="111"/>
      <c r="K81" s="109"/>
      <c r="L81" s="109"/>
      <c r="M81" s="109"/>
      <c r="N81" s="109"/>
      <c r="O81" s="109"/>
      <c r="P81" s="109"/>
      <c r="Q81" s="109"/>
      <c r="R81" s="109"/>
      <c r="S81" s="109"/>
      <c r="T81" s="113"/>
      <c r="U81" s="109"/>
      <c r="V81" s="109"/>
      <c r="W81" s="113"/>
      <c r="X81" s="14" t="s">
        <v>1898</v>
      </c>
      <c r="Y81" s="113"/>
      <c r="Z81" s="14" t="s">
        <v>1899</v>
      </c>
      <c r="AA81" s="113"/>
      <c r="AB81" s="26" t="str">
        <f t="shared" si="2"/>
        <v>平成年月日</v>
      </c>
      <c r="AC81" s="189" t="e">
        <f t="shared" si="3"/>
        <v>#VALUE!</v>
      </c>
      <c r="AD81" s="187"/>
      <c r="AE81" s="187"/>
      <c r="AF81" s="187"/>
      <c r="AG81" s="187"/>
      <c r="AH81" s="187"/>
      <c r="AI81" s="187"/>
      <c r="AJ81" s="187"/>
    </row>
    <row r="82" spans="1:36" ht="20.25" customHeight="1">
      <c r="A82" s="12">
        <v>74</v>
      </c>
      <c r="B82" s="191"/>
      <c r="C82" s="110">
        <f t="shared" si="4"/>
        <v>74</v>
      </c>
      <c r="D82" s="109"/>
      <c r="E82" s="111"/>
      <c r="F82" s="109"/>
      <c r="G82" s="109"/>
      <c r="H82" s="111"/>
      <c r="I82" s="111"/>
      <c r="J82" s="111"/>
      <c r="K82" s="109"/>
      <c r="L82" s="109"/>
      <c r="M82" s="109"/>
      <c r="N82" s="109"/>
      <c r="O82" s="109"/>
      <c r="P82" s="109"/>
      <c r="Q82" s="109"/>
      <c r="R82" s="109"/>
      <c r="S82" s="109"/>
      <c r="T82" s="113"/>
      <c r="U82" s="109"/>
      <c r="V82" s="109"/>
      <c r="W82" s="113"/>
      <c r="X82" s="14" t="s">
        <v>1898</v>
      </c>
      <c r="Y82" s="113"/>
      <c r="Z82" s="14" t="s">
        <v>1899</v>
      </c>
      <c r="AA82" s="113"/>
      <c r="AB82" s="26" t="str">
        <f t="shared" si="2"/>
        <v>平成年月日</v>
      </c>
      <c r="AC82" s="26" t="e">
        <f t="shared" si="3"/>
        <v>#VALUE!</v>
      </c>
    </row>
    <row r="83" spans="1:36" ht="20.25" customHeight="1">
      <c r="A83" s="12">
        <v>75</v>
      </c>
      <c r="B83" s="191"/>
      <c r="C83" s="110">
        <f t="shared" si="4"/>
        <v>75</v>
      </c>
      <c r="D83" s="109"/>
      <c r="E83" s="111"/>
      <c r="F83" s="109"/>
      <c r="G83" s="109"/>
      <c r="H83" s="111"/>
      <c r="I83" s="111"/>
      <c r="J83" s="111"/>
      <c r="K83" s="109"/>
      <c r="L83" s="109"/>
      <c r="M83" s="109"/>
      <c r="N83" s="109"/>
      <c r="O83" s="109"/>
      <c r="P83" s="109"/>
      <c r="Q83" s="109"/>
      <c r="R83" s="109"/>
      <c r="S83" s="109"/>
      <c r="T83" s="113"/>
      <c r="U83" s="109"/>
      <c r="V83" s="109"/>
      <c r="W83" s="113"/>
      <c r="X83" s="14" t="s">
        <v>1898</v>
      </c>
      <c r="Y83" s="113"/>
      <c r="Z83" s="14" t="s">
        <v>1899</v>
      </c>
      <c r="AA83" s="113"/>
      <c r="AB83" s="26" t="str">
        <f t="shared" si="2"/>
        <v>平成年月日</v>
      </c>
      <c r="AC83" s="26" t="e">
        <f t="shared" si="3"/>
        <v>#VALUE!</v>
      </c>
    </row>
    <row r="84" spans="1:36" ht="20.25" customHeight="1">
      <c r="A84" s="12">
        <v>76</v>
      </c>
      <c r="B84" s="191"/>
      <c r="C84" s="110">
        <f t="shared" si="4"/>
        <v>76</v>
      </c>
      <c r="D84" s="109"/>
      <c r="E84" s="111"/>
      <c r="F84" s="109"/>
      <c r="G84" s="109"/>
      <c r="H84" s="111"/>
      <c r="I84" s="111"/>
      <c r="J84" s="111"/>
      <c r="K84" s="109"/>
      <c r="L84" s="109"/>
      <c r="M84" s="109"/>
      <c r="N84" s="109"/>
      <c r="O84" s="109"/>
      <c r="P84" s="109"/>
      <c r="Q84" s="109"/>
      <c r="R84" s="109"/>
      <c r="S84" s="109"/>
      <c r="T84" s="113"/>
      <c r="U84" s="109"/>
      <c r="V84" s="109"/>
      <c r="W84" s="113"/>
      <c r="X84" s="14" t="s">
        <v>1898</v>
      </c>
      <c r="Y84" s="113"/>
      <c r="Z84" s="14" t="s">
        <v>1899</v>
      </c>
      <c r="AA84" s="113"/>
      <c r="AB84" s="26" t="str">
        <f t="shared" si="2"/>
        <v>平成年月日</v>
      </c>
      <c r="AC84" s="26" t="e">
        <f t="shared" si="3"/>
        <v>#VALUE!</v>
      </c>
    </row>
    <row r="85" spans="1:36" ht="20.25" customHeight="1">
      <c r="A85" s="12">
        <v>77</v>
      </c>
      <c r="B85" s="191"/>
      <c r="C85" s="110">
        <f t="shared" si="4"/>
        <v>77</v>
      </c>
      <c r="D85" s="109"/>
      <c r="E85" s="111"/>
      <c r="F85" s="109"/>
      <c r="G85" s="109"/>
      <c r="H85" s="111"/>
      <c r="I85" s="111"/>
      <c r="J85" s="111"/>
      <c r="K85" s="109"/>
      <c r="L85" s="109"/>
      <c r="M85" s="109"/>
      <c r="N85" s="109"/>
      <c r="O85" s="109"/>
      <c r="P85" s="109"/>
      <c r="Q85" s="109"/>
      <c r="R85" s="109"/>
      <c r="S85" s="109"/>
      <c r="T85" s="113"/>
      <c r="U85" s="109"/>
      <c r="V85" s="109"/>
      <c r="W85" s="113"/>
      <c r="X85" s="14" t="s">
        <v>1898</v>
      </c>
      <c r="Y85" s="113"/>
      <c r="Z85" s="14" t="s">
        <v>1899</v>
      </c>
      <c r="AA85" s="113"/>
      <c r="AB85" s="26" t="str">
        <f t="shared" si="2"/>
        <v>平成年月日</v>
      </c>
      <c r="AC85" s="26" t="e">
        <f t="shared" si="3"/>
        <v>#VALUE!</v>
      </c>
    </row>
    <row r="86" spans="1:36" ht="20.25" customHeight="1">
      <c r="A86" s="12">
        <v>78</v>
      </c>
      <c r="B86" s="191"/>
      <c r="C86" s="110">
        <f t="shared" si="4"/>
        <v>78</v>
      </c>
      <c r="D86" s="109"/>
      <c r="E86" s="111"/>
      <c r="F86" s="109"/>
      <c r="G86" s="109"/>
      <c r="H86" s="111"/>
      <c r="I86" s="111"/>
      <c r="J86" s="111"/>
      <c r="K86" s="109"/>
      <c r="L86" s="109"/>
      <c r="M86" s="109"/>
      <c r="N86" s="109"/>
      <c r="O86" s="109"/>
      <c r="P86" s="109"/>
      <c r="Q86" s="109"/>
      <c r="R86" s="109"/>
      <c r="S86" s="109"/>
      <c r="T86" s="113"/>
      <c r="U86" s="109"/>
      <c r="V86" s="109"/>
      <c r="W86" s="113"/>
      <c r="X86" s="14" t="s">
        <v>1898</v>
      </c>
      <c r="Y86" s="113"/>
      <c r="Z86" s="14" t="s">
        <v>1899</v>
      </c>
      <c r="AA86" s="113"/>
      <c r="AB86" s="26" t="str">
        <f t="shared" si="2"/>
        <v>平成年月日</v>
      </c>
      <c r="AC86" s="26" t="e">
        <f t="shared" si="3"/>
        <v>#VALUE!</v>
      </c>
    </row>
    <row r="87" spans="1:36" ht="20.25" customHeight="1">
      <c r="A87" s="12">
        <v>79</v>
      </c>
      <c r="B87" s="191"/>
      <c r="C87" s="110">
        <f t="shared" si="4"/>
        <v>79</v>
      </c>
      <c r="D87" s="109"/>
      <c r="E87" s="111"/>
      <c r="F87" s="109"/>
      <c r="G87" s="109"/>
      <c r="H87" s="111"/>
      <c r="I87" s="111"/>
      <c r="J87" s="111"/>
      <c r="K87" s="109"/>
      <c r="L87" s="109"/>
      <c r="M87" s="109"/>
      <c r="N87" s="109"/>
      <c r="O87" s="109"/>
      <c r="P87" s="109"/>
      <c r="Q87" s="109"/>
      <c r="R87" s="109"/>
      <c r="S87" s="109"/>
      <c r="T87" s="113"/>
      <c r="U87" s="109"/>
      <c r="V87" s="109"/>
      <c r="W87" s="113"/>
      <c r="X87" s="14" t="s">
        <v>1898</v>
      </c>
      <c r="Y87" s="113"/>
      <c r="Z87" s="14" t="s">
        <v>1899</v>
      </c>
      <c r="AA87" s="113"/>
      <c r="AB87" s="26" t="str">
        <f t="shared" si="2"/>
        <v>平成年月日</v>
      </c>
      <c r="AC87" s="26" t="e">
        <f t="shared" si="3"/>
        <v>#VALUE!</v>
      </c>
    </row>
    <row r="88" spans="1:36" ht="20.25" customHeight="1">
      <c r="A88" s="12">
        <v>80</v>
      </c>
      <c r="B88" s="191"/>
      <c r="C88" s="110">
        <f t="shared" si="4"/>
        <v>80</v>
      </c>
      <c r="D88" s="109"/>
      <c r="E88" s="111"/>
      <c r="F88" s="109"/>
      <c r="G88" s="109"/>
      <c r="H88" s="111"/>
      <c r="I88" s="111"/>
      <c r="J88" s="111"/>
      <c r="K88" s="109"/>
      <c r="L88" s="109"/>
      <c r="M88" s="109"/>
      <c r="N88" s="109"/>
      <c r="O88" s="109"/>
      <c r="P88" s="109"/>
      <c r="Q88" s="109"/>
      <c r="R88" s="109"/>
      <c r="S88" s="109"/>
      <c r="T88" s="113"/>
      <c r="U88" s="109"/>
      <c r="V88" s="109"/>
      <c r="W88" s="113"/>
      <c r="X88" s="14" t="s">
        <v>1898</v>
      </c>
      <c r="Y88" s="113"/>
      <c r="Z88" s="14" t="s">
        <v>1899</v>
      </c>
      <c r="AA88" s="113"/>
      <c r="AB88" s="26" t="str">
        <f t="shared" si="2"/>
        <v>平成年月日</v>
      </c>
      <c r="AC88" s="26" t="e">
        <f t="shared" si="3"/>
        <v>#VALUE!</v>
      </c>
    </row>
    <row r="89" spans="1:36" ht="20.25" customHeight="1">
      <c r="A89" s="12">
        <v>81</v>
      </c>
      <c r="B89" s="191"/>
      <c r="C89" s="110">
        <f t="shared" si="4"/>
        <v>81</v>
      </c>
      <c r="D89" s="109"/>
      <c r="E89" s="111"/>
      <c r="F89" s="109"/>
      <c r="G89" s="109"/>
      <c r="H89" s="111"/>
      <c r="I89" s="111"/>
      <c r="J89" s="111"/>
      <c r="K89" s="109"/>
      <c r="L89" s="109"/>
      <c r="M89" s="109"/>
      <c r="N89" s="109"/>
      <c r="O89" s="109"/>
      <c r="P89" s="109"/>
      <c r="Q89" s="109"/>
      <c r="R89" s="109"/>
      <c r="S89" s="109"/>
      <c r="T89" s="113"/>
      <c r="U89" s="109"/>
      <c r="V89" s="109"/>
      <c r="W89" s="113"/>
      <c r="X89" s="14" t="s">
        <v>1898</v>
      </c>
      <c r="Y89" s="113"/>
      <c r="Z89" s="14" t="s">
        <v>1899</v>
      </c>
      <c r="AA89" s="113"/>
      <c r="AB89" s="26" t="str">
        <f t="shared" si="2"/>
        <v>平成年月日</v>
      </c>
      <c r="AC89" s="26" t="e">
        <f t="shared" si="3"/>
        <v>#VALUE!</v>
      </c>
    </row>
    <row r="90" spans="1:36" ht="20.25" customHeight="1">
      <c r="A90" s="12">
        <v>82</v>
      </c>
      <c r="B90" s="191"/>
      <c r="C90" s="110">
        <f t="shared" si="4"/>
        <v>82</v>
      </c>
      <c r="D90" s="109"/>
      <c r="E90" s="111"/>
      <c r="F90" s="109"/>
      <c r="G90" s="109"/>
      <c r="H90" s="111"/>
      <c r="I90" s="111"/>
      <c r="J90" s="111"/>
      <c r="K90" s="109"/>
      <c r="L90" s="109"/>
      <c r="M90" s="109"/>
      <c r="N90" s="109"/>
      <c r="O90" s="109"/>
      <c r="P90" s="109"/>
      <c r="Q90" s="109"/>
      <c r="R90" s="109"/>
      <c r="S90" s="109"/>
      <c r="T90" s="113"/>
      <c r="U90" s="109"/>
      <c r="V90" s="109"/>
      <c r="W90" s="113"/>
      <c r="X90" s="14" t="s">
        <v>1898</v>
      </c>
      <c r="Y90" s="113"/>
      <c r="Z90" s="14" t="s">
        <v>1899</v>
      </c>
      <c r="AA90" s="113"/>
      <c r="AB90" s="26" t="str">
        <f t="shared" si="2"/>
        <v>平成年月日</v>
      </c>
      <c r="AC90" s="26" t="e">
        <f t="shared" si="3"/>
        <v>#VALUE!</v>
      </c>
    </row>
    <row r="91" spans="1:36" ht="20.25" customHeight="1">
      <c r="A91" s="12">
        <v>83</v>
      </c>
      <c r="B91" s="191"/>
      <c r="C91" s="110">
        <f t="shared" si="4"/>
        <v>83</v>
      </c>
      <c r="D91" s="109"/>
      <c r="E91" s="111"/>
      <c r="F91" s="109"/>
      <c r="G91" s="109"/>
      <c r="H91" s="111"/>
      <c r="I91" s="111"/>
      <c r="J91" s="111"/>
      <c r="K91" s="109"/>
      <c r="L91" s="109"/>
      <c r="M91" s="109"/>
      <c r="N91" s="109"/>
      <c r="O91" s="109"/>
      <c r="P91" s="109"/>
      <c r="Q91" s="109"/>
      <c r="R91" s="109"/>
      <c r="S91" s="109"/>
      <c r="T91" s="113"/>
      <c r="U91" s="109"/>
      <c r="V91" s="109"/>
      <c r="W91" s="113"/>
      <c r="X91" s="14" t="s">
        <v>1898</v>
      </c>
      <c r="Y91" s="113"/>
      <c r="Z91" s="14" t="s">
        <v>1899</v>
      </c>
      <c r="AA91" s="113"/>
      <c r="AB91" s="26" t="str">
        <f t="shared" si="2"/>
        <v>平成年月日</v>
      </c>
      <c r="AC91" s="26" t="e">
        <f t="shared" si="3"/>
        <v>#VALUE!</v>
      </c>
    </row>
    <row r="92" spans="1:36" ht="20.25" customHeight="1">
      <c r="A92" s="12">
        <v>84</v>
      </c>
      <c r="B92" s="191"/>
      <c r="C92" s="110">
        <f t="shared" si="4"/>
        <v>84</v>
      </c>
      <c r="D92" s="109"/>
      <c r="E92" s="111"/>
      <c r="F92" s="109"/>
      <c r="G92" s="109"/>
      <c r="H92" s="111"/>
      <c r="I92" s="111"/>
      <c r="J92" s="111"/>
      <c r="K92" s="109"/>
      <c r="L92" s="109"/>
      <c r="M92" s="109"/>
      <c r="N92" s="109"/>
      <c r="O92" s="109"/>
      <c r="P92" s="109"/>
      <c r="Q92" s="109"/>
      <c r="R92" s="109"/>
      <c r="S92" s="109"/>
      <c r="T92" s="113"/>
      <c r="U92" s="109"/>
      <c r="V92" s="109"/>
      <c r="W92" s="113"/>
      <c r="X92" s="14" t="s">
        <v>1898</v>
      </c>
      <c r="Y92" s="113"/>
      <c r="Z92" s="14" t="s">
        <v>1899</v>
      </c>
      <c r="AA92" s="113"/>
      <c r="AB92" s="26" t="str">
        <f t="shared" si="2"/>
        <v>平成年月日</v>
      </c>
      <c r="AC92" s="26" t="e">
        <f t="shared" si="3"/>
        <v>#VALUE!</v>
      </c>
    </row>
    <row r="93" spans="1:36" ht="20.25" customHeight="1">
      <c r="A93" s="12">
        <v>85</v>
      </c>
      <c r="B93" s="191"/>
      <c r="C93" s="110">
        <f t="shared" si="4"/>
        <v>85</v>
      </c>
      <c r="D93" s="109"/>
      <c r="E93" s="111"/>
      <c r="F93" s="109"/>
      <c r="G93" s="109"/>
      <c r="H93" s="111"/>
      <c r="I93" s="111"/>
      <c r="J93" s="111"/>
      <c r="K93" s="109"/>
      <c r="L93" s="109"/>
      <c r="M93" s="109"/>
      <c r="N93" s="109"/>
      <c r="O93" s="109"/>
      <c r="P93" s="109"/>
      <c r="Q93" s="109"/>
      <c r="R93" s="109"/>
      <c r="S93" s="109"/>
      <c r="T93" s="113"/>
      <c r="U93" s="109"/>
      <c r="V93" s="109"/>
      <c r="W93" s="113"/>
      <c r="X93" s="14" t="s">
        <v>1898</v>
      </c>
      <c r="Y93" s="113"/>
      <c r="Z93" s="14" t="s">
        <v>1899</v>
      </c>
      <c r="AA93" s="113"/>
      <c r="AB93" s="26" t="str">
        <f t="shared" si="2"/>
        <v>平成年月日</v>
      </c>
      <c r="AC93" s="26" t="e">
        <f t="shared" si="3"/>
        <v>#VALUE!</v>
      </c>
    </row>
    <row r="94" spans="1:36" ht="20.25" customHeight="1">
      <c r="A94" s="12">
        <v>86</v>
      </c>
      <c r="B94" s="191"/>
      <c r="C94" s="110">
        <f t="shared" si="4"/>
        <v>86</v>
      </c>
      <c r="D94" s="109"/>
      <c r="E94" s="111"/>
      <c r="F94" s="109"/>
      <c r="G94" s="109"/>
      <c r="H94" s="111"/>
      <c r="I94" s="111"/>
      <c r="J94" s="111"/>
      <c r="K94" s="109"/>
      <c r="L94" s="109"/>
      <c r="M94" s="109"/>
      <c r="N94" s="109"/>
      <c r="O94" s="109"/>
      <c r="P94" s="109"/>
      <c r="Q94" s="109"/>
      <c r="R94" s="109"/>
      <c r="S94" s="109"/>
      <c r="T94" s="113"/>
      <c r="U94" s="109"/>
      <c r="V94" s="109"/>
      <c r="W94" s="113"/>
      <c r="X94" s="14" t="s">
        <v>1898</v>
      </c>
      <c r="Y94" s="113"/>
      <c r="Z94" s="14" t="s">
        <v>1899</v>
      </c>
      <c r="AA94" s="113"/>
      <c r="AB94" s="26" t="str">
        <f t="shared" si="2"/>
        <v>平成年月日</v>
      </c>
      <c r="AC94" s="26" t="e">
        <f t="shared" si="3"/>
        <v>#VALUE!</v>
      </c>
    </row>
    <row r="95" spans="1:36" ht="20.25" customHeight="1">
      <c r="A95" s="12">
        <v>87</v>
      </c>
      <c r="B95" s="191"/>
      <c r="C95" s="110">
        <f t="shared" si="4"/>
        <v>87</v>
      </c>
      <c r="D95" s="109"/>
      <c r="E95" s="111"/>
      <c r="F95" s="109"/>
      <c r="G95" s="109"/>
      <c r="H95" s="111"/>
      <c r="I95" s="111"/>
      <c r="J95" s="111"/>
      <c r="K95" s="109"/>
      <c r="L95" s="109"/>
      <c r="M95" s="109"/>
      <c r="N95" s="109"/>
      <c r="O95" s="109"/>
      <c r="P95" s="109"/>
      <c r="Q95" s="109"/>
      <c r="R95" s="109"/>
      <c r="S95" s="109"/>
      <c r="T95" s="113"/>
      <c r="U95" s="109"/>
      <c r="V95" s="109"/>
      <c r="W95" s="113"/>
      <c r="X95" s="14" t="s">
        <v>1898</v>
      </c>
      <c r="Y95" s="113"/>
      <c r="Z95" s="14" t="s">
        <v>1899</v>
      </c>
      <c r="AA95" s="113"/>
      <c r="AB95" s="26" t="str">
        <f t="shared" si="2"/>
        <v>平成年月日</v>
      </c>
      <c r="AC95" s="26" t="e">
        <f t="shared" si="3"/>
        <v>#VALUE!</v>
      </c>
    </row>
    <row r="96" spans="1:36" ht="20.25" customHeight="1">
      <c r="A96" s="12">
        <v>88</v>
      </c>
      <c r="B96" s="191"/>
      <c r="C96" s="110">
        <f t="shared" si="4"/>
        <v>88</v>
      </c>
      <c r="D96" s="109"/>
      <c r="E96" s="111"/>
      <c r="F96" s="109"/>
      <c r="G96" s="109"/>
      <c r="H96" s="111"/>
      <c r="I96" s="111"/>
      <c r="J96" s="111"/>
      <c r="K96" s="109"/>
      <c r="L96" s="109"/>
      <c r="M96" s="109"/>
      <c r="N96" s="109"/>
      <c r="O96" s="109"/>
      <c r="P96" s="109"/>
      <c r="Q96" s="109"/>
      <c r="R96" s="109"/>
      <c r="S96" s="109"/>
      <c r="T96" s="113"/>
      <c r="U96" s="109"/>
      <c r="V96" s="109"/>
      <c r="W96" s="113"/>
      <c r="X96" s="14" t="s">
        <v>1898</v>
      </c>
      <c r="Y96" s="113"/>
      <c r="Z96" s="14" t="s">
        <v>1899</v>
      </c>
      <c r="AA96" s="113"/>
      <c r="AB96" s="26" t="str">
        <f t="shared" si="2"/>
        <v>平成年月日</v>
      </c>
      <c r="AC96" s="26" t="e">
        <f t="shared" si="3"/>
        <v>#VALUE!</v>
      </c>
    </row>
    <row r="97" spans="1:29" ht="20.25" customHeight="1">
      <c r="A97" s="12">
        <v>89</v>
      </c>
      <c r="B97" s="191"/>
      <c r="C97" s="110">
        <f t="shared" si="4"/>
        <v>89</v>
      </c>
      <c r="D97" s="109"/>
      <c r="E97" s="111"/>
      <c r="F97" s="109"/>
      <c r="G97" s="109"/>
      <c r="H97" s="111"/>
      <c r="I97" s="111"/>
      <c r="J97" s="111"/>
      <c r="K97" s="109"/>
      <c r="L97" s="109"/>
      <c r="M97" s="109"/>
      <c r="N97" s="109"/>
      <c r="O97" s="109"/>
      <c r="P97" s="109"/>
      <c r="Q97" s="109"/>
      <c r="R97" s="109"/>
      <c r="S97" s="109"/>
      <c r="T97" s="113"/>
      <c r="U97" s="109"/>
      <c r="V97" s="109"/>
      <c r="W97" s="113"/>
      <c r="X97" s="14" t="s">
        <v>1898</v>
      </c>
      <c r="Y97" s="113"/>
      <c r="Z97" s="14" t="s">
        <v>1899</v>
      </c>
      <c r="AA97" s="113"/>
      <c r="AB97" s="26" t="str">
        <f t="shared" si="2"/>
        <v>平成年月日</v>
      </c>
      <c r="AC97" s="26" t="e">
        <f t="shared" si="3"/>
        <v>#VALUE!</v>
      </c>
    </row>
    <row r="98" spans="1:29" ht="20.25" customHeight="1">
      <c r="A98" s="12">
        <v>90</v>
      </c>
      <c r="B98" s="191"/>
      <c r="C98" s="110">
        <f t="shared" si="4"/>
        <v>90</v>
      </c>
      <c r="D98" s="109"/>
      <c r="E98" s="111"/>
      <c r="F98" s="109"/>
      <c r="G98" s="109"/>
      <c r="H98" s="111"/>
      <c r="I98" s="111"/>
      <c r="J98" s="111"/>
      <c r="K98" s="109"/>
      <c r="L98" s="109"/>
      <c r="M98" s="109"/>
      <c r="N98" s="109"/>
      <c r="O98" s="109"/>
      <c r="P98" s="109"/>
      <c r="Q98" s="109"/>
      <c r="R98" s="109"/>
      <c r="S98" s="109"/>
      <c r="T98" s="113"/>
      <c r="U98" s="109"/>
      <c r="V98" s="109"/>
      <c r="W98" s="113"/>
      <c r="X98" s="14" t="s">
        <v>1898</v>
      </c>
      <c r="Y98" s="113"/>
      <c r="Z98" s="14" t="s">
        <v>1899</v>
      </c>
      <c r="AA98" s="113"/>
      <c r="AB98" s="26" t="str">
        <f t="shared" si="2"/>
        <v>平成年月日</v>
      </c>
      <c r="AC98" s="26" t="e">
        <f t="shared" si="3"/>
        <v>#VALUE!</v>
      </c>
    </row>
    <row r="99" spans="1:29" ht="20.25" customHeight="1">
      <c r="A99" s="12">
        <v>91</v>
      </c>
      <c r="B99" s="191"/>
      <c r="C99" s="110">
        <f t="shared" si="4"/>
        <v>91</v>
      </c>
      <c r="D99" s="109"/>
      <c r="E99" s="111"/>
      <c r="F99" s="109"/>
      <c r="G99" s="109"/>
      <c r="H99" s="111"/>
      <c r="I99" s="111"/>
      <c r="J99" s="111"/>
      <c r="K99" s="109"/>
      <c r="L99" s="109"/>
      <c r="M99" s="109"/>
      <c r="N99" s="109"/>
      <c r="O99" s="109"/>
      <c r="P99" s="109"/>
      <c r="Q99" s="109"/>
      <c r="R99" s="109"/>
      <c r="S99" s="109"/>
      <c r="T99" s="113"/>
      <c r="U99" s="109"/>
      <c r="V99" s="109"/>
      <c r="W99" s="113"/>
      <c r="X99" s="14" t="s">
        <v>1898</v>
      </c>
      <c r="Y99" s="113"/>
      <c r="Z99" s="14" t="s">
        <v>1899</v>
      </c>
      <c r="AA99" s="113"/>
      <c r="AB99" s="26" t="str">
        <f t="shared" si="2"/>
        <v>平成年月日</v>
      </c>
      <c r="AC99" s="26" t="e">
        <f t="shared" si="3"/>
        <v>#VALUE!</v>
      </c>
    </row>
    <row r="100" spans="1:29" ht="20.25" customHeight="1">
      <c r="A100" s="12">
        <v>92</v>
      </c>
      <c r="B100" s="191"/>
      <c r="C100" s="110">
        <f t="shared" si="4"/>
        <v>92</v>
      </c>
      <c r="D100" s="109"/>
      <c r="E100" s="111"/>
      <c r="F100" s="109"/>
      <c r="G100" s="109"/>
      <c r="H100" s="111"/>
      <c r="I100" s="111"/>
      <c r="J100" s="111"/>
      <c r="K100" s="109"/>
      <c r="L100" s="109"/>
      <c r="M100" s="109"/>
      <c r="N100" s="109"/>
      <c r="O100" s="109"/>
      <c r="P100" s="109"/>
      <c r="Q100" s="109"/>
      <c r="R100" s="109"/>
      <c r="S100" s="109"/>
      <c r="T100" s="113"/>
      <c r="U100" s="109"/>
      <c r="V100" s="109"/>
      <c r="W100" s="113"/>
      <c r="X100" s="14" t="s">
        <v>1898</v>
      </c>
      <c r="Y100" s="113"/>
      <c r="Z100" s="14" t="s">
        <v>1899</v>
      </c>
      <c r="AA100" s="113"/>
      <c r="AB100" s="26" t="str">
        <f t="shared" si="2"/>
        <v>平成年月日</v>
      </c>
      <c r="AC100" s="26" t="e">
        <f t="shared" si="3"/>
        <v>#VALUE!</v>
      </c>
    </row>
    <row r="101" spans="1:29" ht="20.25" customHeight="1">
      <c r="A101" s="12">
        <v>93</v>
      </c>
      <c r="B101" s="191"/>
      <c r="C101" s="110">
        <f t="shared" si="4"/>
        <v>93</v>
      </c>
      <c r="D101" s="109"/>
      <c r="E101" s="111"/>
      <c r="F101" s="109"/>
      <c r="G101" s="109"/>
      <c r="H101" s="111"/>
      <c r="I101" s="111"/>
      <c r="J101" s="111"/>
      <c r="K101" s="109"/>
      <c r="L101" s="109"/>
      <c r="M101" s="109"/>
      <c r="N101" s="109"/>
      <c r="O101" s="109"/>
      <c r="P101" s="109"/>
      <c r="Q101" s="109"/>
      <c r="R101" s="109"/>
      <c r="S101" s="109"/>
      <c r="T101" s="113"/>
      <c r="U101" s="109"/>
      <c r="V101" s="109"/>
      <c r="W101" s="113"/>
      <c r="X101" s="14" t="s">
        <v>1898</v>
      </c>
      <c r="Y101" s="113"/>
      <c r="Z101" s="14" t="s">
        <v>1899</v>
      </c>
      <c r="AA101" s="113"/>
      <c r="AB101" s="26" t="str">
        <f t="shared" si="2"/>
        <v>平成年月日</v>
      </c>
      <c r="AC101" s="26" t="e">
        <f t="shared" si="3"/>
        <v>#VALUE!</v>
      </c>
    </row>
    <row r="102" spans="1:29" ht="20.25" customHeight="1">
      <c r="A102" s="12">
        <v>94</v>
      </c>
      <c r="B102" s="191"/>
      <c r="C102" s="110">
        <f t="shared" si="4"/>
        <v>94</v>
      </c>
      <c r="D102" s="109"/>
      <c r="E102" s="111"/>
      <c r="F102" s="109"/>
      <c r="G102" s="109"/>
      <c r="H102" s="111"/>
      <c r="I102" s="111"/>
      <c r="J102" s="111"/>
      <c r="K102" s="109"/>
      <c r="L102" s="109"/>
      <c r="M102" s="109"/>
      <c r="N102" s="109"/>
      <c r="O102" s="109"/>
      <c r="P102" s="109"/>
      <c r="Q102" s="109"/>
      <c r="R102" s="109"/>
      <c r="S102" s="109"/>
      <c r="T102" s="113"/>
      <c r="U102" s="109"/>
      <c r="V102" s="109"/>
      <c r="W102" s="113"/>
      <c r="X102" s="14" t="s">
        <v>1898</v>
      </c>
      <c r="Y102" s="113"/>
      <c r="Z102" s="14" t="s">
        <v>1899</v>
      </c>
      <c r="AA102" s="113"/>
      <c r="AB102" s="26" t="str">
        <f t="shared" si="2"/>
        <v>平成年月日</v>
      </c>
      <c r="AC102" s="26" t="e">
        <f t="shared" si="3"/>
        <v>#VALUE!</v>
      </c>
    </row>
    <row r="103" spans="1:29" ht="20.25" customHeight="1">
      <c r="A103" s="12">
        <v>95</v>
      </c>
      <c r="B103" s="191"/>
      <c r="C103" s="110">
        <f t="shared" si="4"/>
        <v>95</v>
      </c>
      <c r="D103" s="109"/>
      <c r="E103" s="111"/>
      <c r="F103" s="109"/>
      <c r="G103" s="109"/>
      <c r="H103" s="111"/>
      <c r="I103" s="111"/>
      <c r="J103" s="111"/>
      <c r="K103" s="109"/>
      <c r="L103" s="109"/>
      <c r="M103" s="109"/>
      <c r="N103" s="109"/>
      <c r="O103" s="109"/>
      <c r="P103" s="109"/>
      <c r="Q103" s="109"/>
      <c r="R103" s="109"/>
      <c r="S103" s="109"/>
      <c r="T103" s="113"/>
      <c r="U103" s="109"/>
      <c r="V103" s="109"/>
      <c r="W103" s="113"/>
      <c r="X103" s="14" t="s">
        <v>1898</v>
      </c>
      <c r="Y103" s="113"/>
      <c r="Z103" s="14" t="s">
        <v>1899</v>
      </c>
      <c r="AA103" s="113"/>
      <c r="AB103" s="26" t="str">
        <f t="shared" si="2"/>
        <v>平成年月日</v>
      </c>
      <c r="AC103" s="26" t="e">
        <f t="shared" si="3"/>
        <v>#VALUE!</v>
      </c>
    </row>
    <row r="104" spans="1:29" ht="20.25" customHeight="1">
      <c r="A104" s="12">
        <v>96</v>
      </c>
      <c r="B104" s="191"/>
      <c r="C104" s="110">
        <f t="shared" si="4"/>
        <v>96</v>
      </c>
      <c r="D104" s="109"/>
      <c r="E104" s="111"/>
      <c r="F104" s="109"/>
      <c r="G104" s="109"/>
      <c r="H104" s="111"/>
      <c r="I104" s="111"/>
      <c r="J104" s="111"/>
      <c r="K104" s="109"/>
      <c r="L104" s="109"/>
      <c r="M104" s="109"/>
      <c r="N104" s="109"/>
      <c r="O104" s="109"/>
      <c r="P104" s="109"/>
      <c r="Q104" s="109"/>
      <c r="R104" s="109"/>
      <c r="S104" s="109"/>
      <c r="T104" s="113"/>
      <c r="U104" s="109"/>
      <c r="V104" s="109"/>
      <c r="W104" s="113"/>
      <c r="X104" s="14" t="s">
        <v>1898</v>
      </c>
      <c r="Y104" s="113"/>
      <c r="Z104" s="14" t="s">
        <v>1899</v>
      </c>
      <c r="AA104" s="113"/>
      <c r="AB104" s="26" t="str">
        <f t="shared" si="2"/>
        <v>平成年月日</v>
      </c>
      <c r="AC104" s="26" t="e">
        <f t="shared" si="3"/>
        <v>#VALUE!</v>
      </c>
    </row>
    <row r="105" spans="1:29" ht="20.25" customHeight="1">
      <c r="A105" s="12">
        <v>97</v>
      </c>
      <c r="B105" s="191"/>
      <c r="C105" s="110">
        <f t="shared" si="4"/>
        <v>97</v>
      </c>
      <c r="D105" s="109"/>
      <c r="E105" s="111"/>
      <c r="F105" s="109"/>
      <c r="G105" s="109"/>
      <c r="H105" s="111"/>
      <c r="I105" s="111"/>
      <c r="J105" s="111"/>
      <c r="K105" s="109"/>
      <c r="L105" s="109"/>
      <c r="M105" s="109"/>
      <c r="N105" s="109"/>
      <c r="O105" s="109"/>
      <c r="P105" s="109"/>
      <c r="Q105" s="109"/>
      <c r="R105" s="109"/>
      <c r="S105" s="109"/>
      <c r="T105" s="113"/>
      <c r="U105" s="109"/>
      <c r="V105" s="109"/>
      <c r="W105" s="113"/>
      <c r="X105" s="14" t="s">
        <v>1898</v>
      </c>
      <c r="Y105" s="113"/>
      <c r="Z105" s="14" t="s">
        <v>1899</v>
      </c>
      <c r="AA105" s="113"/>
      <c r="AB105" s="26" t="str">
        <f t="shared" si="2"/>
        <v>平成年月日</v>
      </c>
      <c r="AC105" s="26" t="e">
        <f t="shared" si="3"/>
        <v>#VALUE!</v>
      </c>
    </row>
    <row r="106" spans="1:29" ht="20.25" customHeight="1">
      <c r="A106" s="12">
        <v>98</v>
      </c>
      <c r="B106" s="191"/>
      <c r="C106" s="110">
        <f t="shared" si="4"/>
        <v>98</v>
      </c>
      <c r="D106" s="109"/>
      <c r="E106" s="111"/>
      <c r="F106" s="109"/>
      <c r="G106" s="109"/>
      <c r="H106" s="111"/>
      <c r="I106" s="111"/>
      <c r="J106" s="111"/>
      <c r="K106" s="109"/>
      <c r="L106" s="109"/>
      <c r="M106" s="109"/>
      <c r="N106" s="109"/>
      <c r="O106" s="109"/>
      <c r="P106" s="109"/>
      <c r="Q106" s="109"/>
      <c r="R106" s="109"/>
      <c r="S106" s="109"/>
      <c r="T106" s="113"/>
      <c r="U106" s="109"/>
      <c r="V106" s="109"/>
      <c r="W106" s="113"/>
      <c r="X106" s="14" t="s">
        <v>1898</v>
      </c>
      <c r="Y106" s="113"/>
      <c r="Z106" s="14" t="s">
        <v>1899</v>
      </c>
      <c r="AA106" s="113"/>
      <c r="AB106" s="26" t="str">
        <f t="shared" si="2"/>
        <v>平成年月日</v>
      </c>
      <c r="AC106" s="26" t="e">
        <f t="shared" si="3"/>
        <v>#VALUE!</v>
      </c>
    </row>
    <row r="107" spans="1:29" ht="20.25" customHeight="1">
      <c r="A107" s="12">
        <v>99</v>
      </c>
      <c r="B107" s="191"/>
      <c r="C107" s="110">
        <f t="shared" si="4"/>
        <v>99</v>
      </c>
      <c r="D107" s="109"/>
      <c r="E107" s="111"/>
      <c r="F107" s="109"/>
      <c r="G107" s="109"/>
      <c r="H107" s="111"/>
      <c r="I107" s="111"/>
      <c r="J107" s="111"/>
      <c r="K107" s="109"/>
      <c r="L107" s="109"/>
      <c r="M107" s="109"/>
      <c r="N107" s="109"/>
      <c r="O107" s="109"/>
      <c r="P107" s="109"/>
      <c r="Q107" s="109"/>
      <c r="R107" s="109"/>
      <c r="S107" s="109"/>
      <c r="T107" s="113"/>
      <c r="U107" s="109"/>
      <c r="V107" s="109"/>
      <c r="W107" s="113"/>
      <c r="X107" s="14" t="s">
        <v>1898</v>
      </c>
      <c r="Y107" s="113"/>
      <c r="Z107" s="14" t="s">
        <v>1899</v>
      </c>
      <c r="AA107" s="113"/>
      <c r="AB107" s="26" t="str">
        <f t="shared" si="2"/>
        <v>平成年月日</v>
      </c>
      <c r="AC107" s="26" t="e">
        <f t="shared" si="3"/>
        <v>#VALUE!</v>
      </c>
    </row>
    <row r="108" spans="1:29" ht="20.25" customHeight="1">
      <c r="A108" s="12">
        <v>100</v>
      </c>
      <c r="B108" s="191"/>
      <c r="C108" s="110">
        <f t="shared" si="4"/>
        <v>100</v>
      </c>
      <c r="D108" s="109"/>
      <c r="E108" s="111"/>
      <c r="F108" s="109"/>
      <c r="G108" s="109"/>
      <c r="H108" s="111"/>
      <c r="I108" s="111"/>
      <c r="J108" s="111"/>
      <c r="K108" s="109"/>
      <c r="L108" s="109"/>
      <c r="M108" s="109"/>
      <c r="N108" s="109"/>
      <c r="O108" s="109"/>
      <c r="P108" s="109"/>
      <c r="Q108" s="109"/>
      <c r="R108" s="109"/>
      <c r="S108" s="109"/>
      <c r="T108" s="113"/>
      <c r="U108" s="109"/>
      <c r="V108" s="109"/>
      <c r="W108" s="113"/>
      <c r="X108" s="14" t="s">
        <v>1898</v>
      </c>
      <c r="Y108" s="113"/>
      <c r="Z108" s="14" t="s">
        <v>1899</v>
      </c>
      <c r="AA108" s="113"/>
      <c r="AB108" s="26" t="str">
        <f t="shared" si="2"/>
        <v>平成年月日</v>
      </c>
      <c r="AC108" s="26" t="e">
        <f t="shared" si="3"/>
        <v>#VALUE!</v>
      </c>
    </row>
    <row r="109" spans="1:29" ht="20.25" customHeight="1">
      <c r="A109" s="12">
        <v>101</v>
      </c>
      <c r="B109" s="191"/>
      <c r="C109" s="110">
        <f t="shared" si="4"/>
        <v>101</v>
      </c>
      <c r="D109" s="109"/>
      <c r="E109" s="111"/>
      <c r="F109" s="109"/>
      <c r="G109" s="109"/>
      <c r="H109" s="111"/>
      <c r="I109" s="111"/>
      <c r="J109" s="111"/>
      <c r="K109" s="109"/>
      <c r="L109" s="109"/>
      <c r="M109" s="109"/>
      <c r="N109" s="109"/>
      <c r="O109" s="109"/>
      <c r="P109" s="109"/>
      <c r="Q109" s="109"/>
      <c r="R109" s="109"/>
      <c r="S109" s="109"/>
      <c r="T109" s="113"/>
      <c r="U109" s="109"/>
      <c r="V109" s="109"/>
      <c r="W109" s="113"/>
      <c r="X109" s="14" t="s">
        <v>1898</v>
      </c>
      <c r="Y109" s="113"/>
      <c r="Z109" s="14" t="s">
        <v>1899</v>
      </c>
      <c r="AA109" s="113"/>
      <c r="AB109" s="26" t="str">
        <f t="shared" si="2"/>
        <v>平成年月日</v>
      </c>
      <c r="AC109" s="26" t="e">
        <f t="shared" si="3"/>
        <v>#VALUE!</v>
      </c>
    </row>
    <row r="110" spans="1:29" ht="20.25" customHeight="1">
      <c r="A110" s="12">
        <v>102</v>
      </c>
      <c r="B110" s="191"/>
      <c r="C110" s="110">
        <f t="shared" si="4"/>
        <v>102</v>
      </c>
      <c r="D110" s="109"/>
      <c r="E110" s="111"/>
      <c r="F110" s="109"/>
      <c r="G110" s="109"/>
      <c r="H110" s="111"/>
      <c r="I110" s="111"/>
      <c r="J110" s="111"/>
      <c r="K110" s="109"/>
      <c r="L110" s="109"/>
      <c r="M110" s="109"/>
      <c r="N110" s="109"/>
      <c r="O110" s="109"/>
      <c r="P110" s="109"/>
      <c r="Q110" s="109"/>
      <c r="R110" s="109"/>
      <c r="S110" s="109"/>
      <c r="T110" s="113"/>
      <c r="U110" s="109"/>
      <c r="V110" s="109"/>
      <c r="W110" s="113"/>
      <c r="X110" s="14" t="s">
        <v>1898</v>
      </c>
      <c r="Y110" s="113"/>
      <c r="Z110" s="14" t="s">
        <v>1899</v>
      </c>
      <c r="AA110" s="113"/>
      <c r="AB110" s="26" t="str">
        <f t="shared" si="2"/>
        <v>平成年月日</v>
      </c>
      <c r="AC110" s="26" t="e">
        <f t="shared" si="3"/>
        <v>#VALUE!</v>
      </c>
    </row>
    <row r="111" spans="1:29" ht="20.25" customHeight="1">
      <c r="A111" s="12">
        <v>103</v>
      </c>
      <c r="B111" s="191"/>
      <c r="C111" s="110">
        <f t="shared" si="4"/>
        <v>103</v>
      </c>
      <c r="D111" s="109"/>
      <c r="E111" s="111"/>
      <c r="F111" s="109"/>
      <c r="G111" s="109"/>
      <c r="H111" s="111"/>
      <c r="I111" s="111"/>
      <c r="J111" s="111"/>
      <c r="K111" s="109"/>
      <c r="L111" s="109"/>
      <c r="M111" s="109"/>
      <c r="N111" s="109"/>
      <c r="O111" s="109"/>
      <c r="P111" s="109"/>
      <c r="Q111" s="109"/>
      <c r="R111" s="109"/>
      <c r="S111" s="109"/>
      <c r="T111" s="113"/>
      <c r="U111" s="109"/>
      <c r="V111" s="109"/>
      <c r="W111" s="113"/>
      <c r="X111" s="14" t="s">
        <v>1898</v>
      </c>
      <c r="Y111" s="113"/>
      <c r="Z111" s="14" t="s">
        <v>1899</v>
      </c>
      <c r="AA111" s="113"/>
      <c r="AB111" s="26" t="str">
        <f t="shared" si="2"/>
        <v>平成年月日</v>
      </c>
      <c r="AC111" s="26" t="e">
        <f t="shared" si="3"/>
        <v>#VALUE!</v>
      </c>
    </row>
    <row r="112" spans="1:29" ht="20.25" customHeight="1">
      <c r="A112" s="12">
        <v>104</v>
      </c>
      <c r="B112" s="191"/>
      <c r="C112" s="110">
        <f t="shared" si="4"/>
        <v>104</v>
      </c>
      <c r="D112" s="109"/>
      <c r="E112" s="111"/>
      <c r="F112" s="109"/>
      <c r="G112" s="109"/>
      <c r="H112" s="111"/>
      <c r="I112" s="111"/>
      <c r="J112" s="111"/>
      <c r="K112" s="109"/>
      <c r="L112" s="109"/>
      <c r="M112" s="109"/>
      <c r="N112" s="109"/>
      <c r="O112" s="109"/>
      <c r="P112" s="109"/>
      <c r="Q112" s="109"/>
      <c r="R112" s="109"/>
      <c r="S112" s="109"/>
      <c r="T112" s="113"/>
      <c r="U112" s="109"/>
      <c r="V112" s="109"/>
      <c r="W112" s="113"/>
      <c r="X112" s="14" t="s">
        <v>1898</v>
      </c>
      <c r="Y112" s="113"/>
      <c r="Z112" s="14" t="s">
        <v>1899</v>
      </c>
      <c r="AA112" s="113"/>
      <c r="AB112" s="26" t="str">
        <f t="shared" si="2"/>
        <v>平成年月日</v>
      </c>
      <c r="AC112" s="26" t="e">
        <f t="shared" si="3"/>
        <v>#VALUE!</v>
      </c>
    </row>
    <row r="113" spans="1:29" ht="20.25" customHeight="1">
      <c r="A113" s="12">
        <v>105</v>
      </c>
      <c r="B113" s="191"/>
      <c r="C113" s="110">
        <f t="shared" si="4"/>
        <v>105</v>
      </c>
      <c r="D113" s="109"/>
      <c r="E113" s="111"/>
      <c r="F113" s="109"/>
      <c r="G113" s="109"/>
      <c r="H113" s="111"/>
      <c r="I113" s="111"/>
      <c r="J113" s="111"/>
      <c r="K113" s="109"/>
      <c r="L113" s="109"/>
      <c r="M113" s="109"/>
      <c r="N113" s="109"/>
      <c r="O113" s="109"/>
      <c r="P113" s="109"/>
      <c r="Q113" s="109"/>
      <c r="R113" s="109"/>
      <c r="S113" s="109"/>
      <c r="T113" s="113"/>
      <c r="U113" s="109"/>
      <c r="V113" s="109"/>
      <c r="W113" s="113"/>
      <c r="X113" s="14" t="s">
        <v>1898</v>
      </c>
      <c r="Y113" s="113"/>
      <c r="Z113" s="14" t="s">
        <v>1899</v>
      </c>
      <c r="AA113" s="113"/>
      <c r="AB113" s="26" t="str">
        <f t="shared" si="2"/>
        <v>平成年月日</v>
      </c>
      <c r="AC113" s="26" t="e">
        <f t="shared" si="3"/>
        <v>#VALUE!</v>
      </c>
    </row>
    <row r="114" spans="1:29" ht="20.25" customHeight="1">
      <c r="A114" s="12">
        <v>106</v>
      </c>
      <c r="B114" s="191"/>
      <c r="C114" s="110">
        <f t="shared" si="4"/>
        <v>106</v>
      </c>
      <c r="D114" s="109"/>
      <c r="E114" s="111"/>
      <c r="F114" s="109"/>
      <c r="G114" s="109"/>
      <c r="H114" s="111"/>
      <c r="I114" s="111"/>
      <c r="J114" s="111"/>
      <c r="K114" s="109"/>
      <c r="L114" s="109"/>
      <c r="M114" s="109"/>
      <c r="N114" s="109"/>
      <c r="O114" s="109"/>
      <c r="P114" s="109"/>
      <c r="Q114" s="109"/>
      <c r="R114" s="109"/>
      <c r="S114" s="109"/>
      <c r="T114" s="113"/>
      <c r="U114" s="109"/>
      <c r="V114" s="109"/>
      <c r="W114" s="113"/>
      <c r="X114" s="14" t="s">
        <v>1898</v>
      </c>
      <c r="Y114" s="113"/>
      <c r="Z114" s="14" t="s">
        <v>1899</v>
      </c>
      <c r="AA114" s="113"/>
      <c r="AB114" s="26" t="str">
        <f t="shared" si="2"/>
        <v>平成年月日</v>
      </c>
      <c r="AC114" s="26" t="e">
        <f t="shared" si="3"/>
        <v>#VALUE!</v>
      </c>
    </row>
    <row r="115" spans="1:29" ht="20.25" customHeight="1">
      <c r="A115" s="12">
        <v>107</v>
      </c>
      <c r="B115" s="191"/>
      <c r="C115" s="110">
        <f t="shared" si="4"/>
        <v>107</v>
      </c>
      <c r="D115" s="109"/>
      <c r="E115" s="111"/>
      <c r="F115" s="109"/>
      <c r="G115" s="109"/>
      <c r="H115" s="111"/>
      <c r="I115" s="111"/>
      <c r="J115" s="111"/>
      <c r="K115" s="109"/>
      <c r="L115" s="109"/>
      <c r="M115" s="109"/>
      <c r="N115" s="109"/>
      <c r="O115" s="109"/>
      <c r="P115" s="109"/>
      <c r="Q115" s="109"/>
      <c r="R115" s="109"/>
      <c r="S115" s="109"/>
      <c r="T115" s="113"/>
      <c r="U115" s="109"/>
      <c r="V115" s="109"/>
      <c r="W115" s="113"/>
      <c r="X115" s="14" t="s">
        <v>1898</v>
      </c>
      <c r="Y115" s="113"/>
      <c r="Z115" s="14" t="s">
        <v>1899</v>
      </c>
      <c r="AA115" s="113"/>
      <c r="AB115" s="26" t="str">
        <f t="shared" si="2"/>
        <v>平成年月日</v>
      </c>
      <c r="AC115" s="26" t="e">
        <f t="shared" si="3"/>
        <v>#VALUE!</v>
      </c>
    </row>
    <row r="116" spans="1:29" ht="20.25" customHeight="1">
      <c r="A116" s="12">
        <v>108</v>
      </c>
      <c r="B116" s="191"/>
      <c r="C116" s="110">
        <f t="shared" si="4"/>
        <v>108</v>
      </c>
      <c r="D116" s="109"/>
      <c r="E116" s="111"/>
      <c r="F116" s="109"/>
      <c r="G116" s="109"/>
      <c r="H116" s="111"/>
      <c r="I116" s="111"/>
      <c r="J116" s="111"/>
      <c r="K116" s="109"/>
      <c r="L116" s="109"/>
      <c r="M116" s="109"/>
      <c r="N116" s="109"/>
      <c r="O116" s="109"/>
      <c r="P116" s="109"/>
      <c r="Q116" s="109"/>
      <c r="R116" s="109"/>
      <c r="S116" s="109"/>
      <c r="T116" s="113"/>
      <c r="U116" s="109"/>
      <c r="V116" s="109"/>
      <c r="W116" s="113"/>
      <c r="X116" s="14" t="s">
        <v>1898</v>
      </c>
      <c r="Y116" s="113"/>
      <c r="Z116" s="14" t="s">
        <v>1899</v>
      </c>
      <c r="AA116" s="113"/>
      <c r="AB116" s="26" t="str">
        <f t="shared" si="2"/>
        <v>平成年月日</v>
      </c>
      <c r="AC116" s="26" t="e">
        <f t="shared" si="3"/>
        <v>#VALUE!</v>
      </c>
    </row>
    <row r="117" spans="1:29" ht="20.25" customHeight="1">
      <c r="A117" s="12">
        <v>109</v>
      </c>
      <c r="B117" s="191"/>
      <c r="C117" s="110">
        <f t="shared" si="4"/>
        <v>109</v>
      </c>
      <c r="D117" s="109"/>
      <c r="E117" s="111"/>
      <c r="F117" s="109"/>
      <c r="G117" s="109"/>
      <c r="H117" s="111"/>
      <c r="I117" s="111"/>
      <c r="J117" s="111"/>
      <c r="K117" s="109"/>
      <c r="L117" s="109"/>
      <c r="M117" s="109"/>
      <c r="N117" s="109"/>
      <c r="O117" s="109"/>
      <c r="P117" s="109"/>
      <c r="Q117" s="109"/>
      <c r="R117" s="109"/>
      <c r="S117" s="109"/>
      <c r="T117" s="113"/>
      <c r="U117" s="109"/>
      <c r="V117" s="109"/>
      <c r="W117" s="113"/>
      <c r="X117" s="14" t="s">
        <v>1898</v>
      </c>
      <c r="Y117" s="113"/>
      <c r="Z117" s="14" t="s">
        <v>1899</v>
      </c>
      <c r="AA117" s="113"/>
      <c r="AB117" s="26" t="str">
        <f t="shared" si="2"/>
        <v>平成年月日</v>
      </c>
      <c r="AC117" s="26" t="e">
        <f t="shared" si="3"/>
        <v>#VALUE!</v>
      </c>
    </row>
    <row r="118" spans="1:29" ht="20.25" customHeight="1">
      <c r="A118" s="12">
        <v>110</v>
      </c>
      <c r="B118" s="191"/>
      <c r="C118" s="110">
        <f t="shared" si="4"/>
        <v>110</v>
      </c>
      <c r="D118" s="109"/>
      <c r="E118" s="111"/>
      <c r="F118" s="109"/>
      <c r="G118" s="109"/>
      <c r="H118" s="111"/>
      <c r="I118" s="111"/>
      <c r="J118" s="111"/>
      <c r="K118" s="109"/>
      <c r="L118" s="109"/>
      <c r="M118" s="109"/>
      <c r="N118" s="109"/>
      <c r="O118" s="109"/>
      <c r="P118" s="109"/>
      <c r="Q118" s="109"/>
      <c r="R118" s="109"/>
      <c r="S118" s="109"/>
      <c r="T118" s="113"/>
      <c r="U118" s="109"/>
      <c r="V118" s="109"/>
      <c r="W118" s="113"/>
      <c r="X118" s="14" t="s">
        <v>1898</v>
      </c>
      <c r="Y118" s="113"/>
      <c r="Z118" s="14" t="s">
        <v>1899</v>
      </c>
      <c r="AA118" s="113"/>
      <c r="AB118" s="26" t="str">
        <f t="shared" si="2"/>
        <v>平成年月日</v>
      </c>
      <c r="AC118" s="26" t="e">
        <f t="shared" si="3"/>
        <v>#VALUE!</v>
      </c>
    </row>
    <row r="119" spans="1:29" ht="20.25" customHeight="1">
      <c r="A119" s="12">
        <v>111</v>
      </c>
      <c r="B119" s="191"/>
      <c r="C119" s="110">
        <f t="shared" si="4"/>
        <v>111</v>
      </c>
      <c r="D119" s="109"/>
      <c r="E119" s="111"/>
      <c r="F119" s="109"/>
      <c r="G119" s="109"/>
      <c r="H119" s="111"/>
      <c r="I119" s="111"/>
      <c r="J119" s="111"/>
      <c r="K119" s="109"/>
      <c r="L119" s="109"/>
      <c r="M119" s="109"/>
      <c r="N119" s="109"/>
      <c r="O119" s="109"/>
      <c r="P119" s="109"/>
      <c r="Q119" s="109"/>
      <c r="R119" s="109"/>
      <c r="S119" s="109"/>
      <c r="T119" s="113"/>
      <c r="U119" s="109"/>
      <c r="V119" s="109"/>
      <c r="W119" s="113"/>
      <c r="X119" s="14" t="s">
        <v>1898</v>
      </c>
      <c r="Y119" s="113"/>
      <c r="Z119" s="14" t="s">
        <v>1899</v>
      </c>
      <c r="AA119" s="113"/>
      <c r="AB119" s="26" t="str">
        <f t="shared" si="2"/>
        <v>平成年月日</v>
      </c>
      <c r="AC119" s="26" t="e">
        <f t="shared" si="3"/>
        <v>#VALUE!</v>
      </c>
    </row>
    <row r="120" spans="1:29" ht="20.25" customHeight="1">
      <c r="A120" s="12">
        <v>112</v>
      </c>
      <c r="B120" s="191"/>
      <c r="C120" s="110">
        <f t="shared" si="4"/>
        <v>112</v>
      </c>
      <c r="D120" s="109"/>
      <c r="E120" s="111"/>
      <c r="F120" s="109"/>
      <c r="G120" s="109"/>
      <c r="H120" s="111"/>
      <c r="I120" s="111"/>
      <c r="J120" s="111"/>
      <c r="K120" s="109"/>
      <c r="L120" s="109"/>
      <c r="M120" s="109"/>
      <c r="N120" s="109"/>
      <c r="O120" s="109"/>
      <c r="P120" s="109"/>
      <c r="Q120" s="109"/>
      <c r="R120" s="109"/>
      <c r="S120" s="109"/>
      <c r="T120" s="113"/>
      <c r="U120" s="109"/>
      <c r="V120" s="109"/>
      <c r="W120" s="113"/>
      <c r="X120" s="14" t="s">
        <v>1898</v>
      </c>
      <c r="Y120" s="113"/>
      <c r="Z120" s="14" t="s">
        <v>1899</v>
      </c>
      <c r="AA120" s="113"/>
      <c r="AB120" s="26" t="str">
        <f t="shared" si="2"/>
        <v>平成年月日</v>
      </c>
      <c r="AC120" s="26" t="e">
        <f t="shared" si="3"/>
        <v>#VALUE!</v>
      </c>
    </row>
    <row r="121" spans="1:29" ht="20.25" customHeight="1">
      <c r="A121" s="12">
        <v>113</v>
      </c>
      <c r="B121" s="191"/>
      <c r="C121" s="110">
        <f t="shared" si="4"/>
        <v>113</v>
      </c>
      <c r="D121" s="109"/>
      <c r="E121" s="111"/>
      <c r="F121" s="109"/>
      <c r="G121" s="109"/>
      <c r="H121" s="111"/>
      <c r="I121" s="111"/>
      <c r="J121" s="111"/>
      <c r="K121" s="109"/>
      <c r="L121" s="109"/>
      <c r="M121" s="109"/>
      <c r="N121" s="109"/>
      <c r="O121" s="109"/>
      <c r="P121" s="109"/>
      <c r="Q121" s="109"/>
      <c r="R121" s="109"/>
      <c r="S121" s="109"/>
      <c r="T121" s="113"/>
      <c r="U121" s="109"/>
      <c r="V121" s="109"/>
      <c r="W121" s="113"/>
      <c r="X121" s="14" t="s">
        <v>1898</v>
      </c>
      <c r="Y121" s="113"/>
      <c r="Z121" s="14" t="s">
        <v>1899</v>
      </c>
      <c r="AA121" s="113"/>
      <c r="AB121" s="26" t="str">
        <f t="shared" si="2"/>
        <v>平成年月日</v>
      </c>
      <c r="AC121" s="26" t="e">
        <f t="shared" si="3"/>
        <v>#VALUE!</v>
      </c>
    </row>
    <row r="122" spans="1:29" ht="20.25" customHeight="1">
      <c r="A122" s="12">
        <v>114</v>
      </c>
      <c r="B122" s="191"/>
      <c r="C122" s="110">
        <f t="shared" si="4"/>
        <v>114</v>
      </c>
      <c r="D122" s="109"/>
      <c r="E122" s="111"/>
      <c r="F122" s="109"/>
      <c r="G122" s="109"/>
      <c r="H122" s="111"/>
      <c r="I122" s="111"/>
      <c r="J122" s="111"/>
      <c r="K122" s="109"/>
      <c r="L122" s="109"/>
      <c r="M122" s="109"/>
      <c r="N122" s="109"/>
      <c r="O122" s="109"/>
      <c r="P122" s="109"/>
      <c r="Q122" s="109"/>
      <c r="R122" s="109"/>
      <c r="S122" s="109"/>
      <c r="T122" s="113"/>
      <c r="U122" s="109"/>
      <c r="V122" s="109"/>
      <c r="W122" s="113"/>
      <c r="X122" s="14" t="s">
        <v>1898</v>
      </c>
      <c r="Y122" s="113"/>
      <c r="Z122" s="14" t="s">
        <v>1899</v>
      </c>
      <c r="AA122" s="113"/>
      <c r="AB122" s="26" t="str">
        <f t="shared" si="2"/>
        <v>平成年月日</v>
      </c>
      <c r="AC122" s="26" t="e">
        <f t="shared" si="3"/>
        <v>#VALUE!</v>
      </c>
    </row>
    <row r="123" spans="1:29" ht="20.25" customHeight="1">
      <c r="A123" s="12">
        <v>115</v>
      </c>
      <c r="B123" s="191"/>
      <c r="C123" s="110">
        <f t="shared" si="4"/>
        <v>115</v>
      </c>
      <c r="D123" s="109"/>
      <c r="E123" s="111"/>
      <c r="F123" s="109"/>
      <c r="G123" s="109"/>
      <c r="H123" s="111"/>
      <c r="I123" s="111"/>
      <c r="J123" s="111"/>
      <c r="K123" s="109"/>
      <c r="L123" s="109"/>
      <c r="M123" s="109"/>
      <c r="N123" s="109"/>
      <c r="O123" s="109"/>
      <c r="P123" s="109"/>
      <c r="Q123" s="109"/>
      <c r="R123" s="109"/>
      <c r="S123" s="109"/>
      <c r="T123" s="113"/>
      <c r="U123" s="109"/>
      <c r="V123" s="109"/>
      <c r="W123" s="113"/>
      <c r="X123" s="14" t="s">
        <v>1898</v>
      </c>
      <c r="Y123" s="113"/>
      <c r="Z123" s="14" t="s">
        <v>1899</v>
      </c>
      <c r="AA123" s="113"/>
      <c r="AB123" s="26" t="str">
        <f t="shared" si="2"/>
        <v>平成年月日</v>
      </c>
      <c r="AC123" s="26" t="e">
        <f t="shared" si="3"/>
        <v>#VALUE!</v>
      </c>
    </row>
    <row r="124" spans="1:29" ht="20.25" customHeight="1">
      <c r="A124" s="12">
        <v>116</v>
      </c>
      <c r="B124" s="191"/>
      <c r="C124" s="110">
        <f t="shared" si="4"/>
        <v>116</v>
      </c>
      <c r="D124" s="109"/>
      <c r="E124" s="111"/>
      <c r="F124" s="109"/>
      <c r="G124" s="109"/>
      <c r="H124" s="111"/>
      <c r="I124" s="111"/>
      <c r="J124" s="111"/>
      <c r="K124" s="109"/>
      <c r="L124" s="109"/>
      <c r="M124" s="109"/>
      <c r="N124" s="109"/>
      <c r="O124" s="109"/>
      <c r="P124" s="109"/>
      <c r="Q124" s="109"/>
      <c r="R124" s="109"/>
      <c r="S124" s="109"/>
      <c r="T124" s="113"/>
      <c r="U124" s="109"/>
      <c r="V124" s="109"/>
      <c r="W124" s="113"/>
      <c r="X124" s="14" t="s">
        <v>1898</v>
      </c>
      <c r="Y124" s="113"/>
      <c r="Z124" s="14" t="s">
        <v>1899</v>
      </c>
      <c r="AA124" s="113"/>
      <c r="AB124" s="26" t="str">
        <f t="shared" si="2"/>
        <v>平成年月日</v>
      </c>
      <c r="AC124" s="26" t="e">
        <f t="shared" si="3"/>
        <v>#VALUE!</v>
      </c>
    </row>
    <row r="125" spans="1:29" ht="20.25" customHeight="1">
      <c r="A125" s="12">
        <v>117</v>
      </c>
      <c r="B125" s="191"/>
      <c r="C125" s="110">
        <f t="shared" si="4"/>
        <v>117</v>
      </c>
      <c r="D125" s="109"/>
      <c r="E125" s="111"/>
      <c r="F125" s="109"/>
      <c r="G125" s="109"/>
      <c r="H125" s="111"/>
      <c r="I125" s="111"/>
      <c r="J125" s="111"/>
      <c r="K125" s="109"/>
      <c r="L125" s="109"/>
      <c r="M125" s="109"/>
      <c r="N125" s="109"/>
      <c r="O125" s="109"/>
      <c r="P125" s="109"/>
      <c r="Q125" s="109"/>
      <c r="R125" s="109"/>
      <c r="S125" s="109"/>
      <c r="T125" s="113"/>
      <c r="U125" s="109"/>
      <c r="V125" s="109"/>
      <c r="W125" s="113"/>
      <c r="X125" s="14" t="s">
        <v>1898</v>
      </c>
      <c r="Y125" s="113"/>
      <c r="Z125" s="14" t="s">
        <v>1899</v>
      </c>
      <c r="AA125" s="113"/>
      <c r="AB125" s="26" t="str">
        <f t="shared" si="2"/>
        <v>平成年月日</v>
      </c>
      <c r="AC125" s="26" t="e">
        <f t="shared" si="3"/>
        <v>#VALUE!</v>
      </c>
    </row>
    <row r="126" spans="1:29" ht="20.25" customHeight="1">
      <c r="A126" s="12">
        <v>118</v>
      </c>
      <c r="B126" s="191"/>
      <c r="C126" s="110">
        <f t="shared" si="4"/>
        <v>118</v>
      </c>
      <c r="D126" s="109"/>
      <c r="E126" s="111"/>
      <c r="F126" s="109"/>
      <c r="G126" s="109"/>
      <c r="H126" s="111"/>
      <c r="I126" s="111"/>
      <c r="J126" s="111"/>
      <c r="K126" s="109"/>
      <c r="L126" s="109"/>
      <c r="M126" s="109"/>
      <c r="N126" s="109"/>
      <c r="O126" s="109"/>
      <c r="P126" s="109"/>
      <c r="Q126" s="109"/>
      <c r="R126" s="109"/>
      <c r="S126" s="109"/>
      <c r="T126" s="113"/>
      <c r="U126" s="109"/>
      <c r="V126" s="109"/>
      <c r="W126" s="113"/>
      <c r="X126" s="14" t="s">
        <v>1898</v>
      </c>
      <c r="Y126" s="113"/>
      <c r="Z126" s="14" t="s">
        <v>1899</v>
      </c>
      <c r="AA126" s="113"/>
      <c r="AB126" s="26" t="str">
        <f t="shared" si="2"/>
        <v>平成年月日</v>
      </c>
      <c r="AC126" s="26" t="e">
        <f t="shared" si="3"/>
        <v>#VALUE!</v>
      </c>
    </row>
    <row r="127" spans="1:29" ht="20.25" customHeight="1">
      <c r="A127" s="12">
        <v>119</v>
      </c>
      <c r="B127" s="191"/>
      <c r="C127" s="110">
        <f t="shared" si="4"/>
        <v>119</v>
      </c>
      <c r="D127" s="109"/>
      <c r="E127" s="111"/>
      <c r="F127" s="109"/>
      <c r="G127" s="109"/>
      <c r="H127" s="111"/>
      <c r="I127" s="111"/>
      <c r="J127" s="111"/>
      <c r="K127" s="109"/>
      <c r="L127" s="109"/>
      <c r="M127" s="109"/>
      <c r="N127" s="109"/>
      <c r="O127" s="109"/>
      <c r="P127" s="109"/>
      <c r="Q127" s="109"/>
      <c r="R127" s="109"/>
      <c r="S127" s="109"/>
      <c r="T127" s="113"/>
      <c r="U127" s="109"/>
      <c r="V127" s="109"/>
      <c r="W127" s="113"/>
      <c r="X127" s="14" t="s">
        <v>1898</v>
      </c>
      <c r="Y127" s="113"/>
      <c r="Z127" s="14" t="s">
        <v>1899</v>
      </c>
      <c r="AA127" s="113"/>
      <c r="AB127" s="26" t="str">
        <f t="shared" si="2"/>
        <v>平成年月日</v>
      </c>
      <c r="AC127" s="26" t="e">
        <f t="shared" si="3"/>
        <v>#VALUE!</v>
      </c>
    </row>
    <row r="128" spans="1:29" ht="20.25" customHeight="1">
      <c r="A128" s="12">
        <v>120</v>
      </c>
      <c r="B128" s="191"/>
      <c r="C128" s="110">
        <f t="shared" si="4"/>
        <v>120</v>
      </c>
      <c r="D128" s="109"/>
      <c r="E128" s="111"/>
      <c r="F128" s="109"/>
      <c r="G128" s="109"/>
      <c r="H128" s="111"/>
      <c r="I128" s="111"/>
      <c r="J128" s="111"/>
      <c r="K128" s="109"/>
      <c r="L128" s="109"/>
      <c r="M128" s="109"/>
      <c r="N128" s="109"/>
      <c r="O128" s="109"/>
      <c r="P128" s="109"/>
      <c r="Q128" s="109"/>
      <c r="R128" s="109"/>
      <c r="S128" s="109"/>
      <c r="T128" s="113"/>
      <c r="U128" s="109"/>
      <c r="V128" s="109"/>
      <c r="W128" s="113"/>
      <c r="X128" s="14" t="s">
        <v>1898</v>
      </c>
      <c r="Y128" s="113"/>
      <c r="Z128" s="14" t="s">
        <v>1899</v>
      </c>
      <c r="AA128" s="113"/>
      <c r="AB128" s="26" t="str">
        <f t="shared" si="2"/>
        <v>平成年月日</v>
      </c>
      <c r="AC128" s="26" t="e">
        <f t="shared" si="3"/>
        <v>#VALUE!</v>
      </c>
    </row>
    <row r="129" spans="1:29" ht="20.25" customHeight="1">
      <c r="A129" s="12">
        <v>121</v>
      </c>
      <c r="B129" s="191"/>
      <c r="C129" s="110">
        <f t="shared" si="4"/>
        <v>121</v>
      </c>
      <c r="D129" s="109"/>
      <c r="E129" s="111"/>
      <c r="F129" s="109"/>
      <c r="G129" s="109"/>
      <c r="H129" s="111"/>
      <c r="I129" s="111"/>
      <c r="J129" s="111"/>
      <c r="K129" s="109"/>
      <c r="L129" s="109"/>
      <c r="M129" s="109"/>
      <c r="N129" s="109"/>
      <c r="O129" s="109"/>
      <c r="P129" s="109"/>
      <c r="Q129" s="109"/>
      <c r="R129" s="109"/>
      <c r="S129" s="109"/>
      <c r="T129" s="113"/>
      <c r="U129" s="109"/>
      <c r="V129" s="109"/>
      <c r="W129" s="113"/>
      <c r="X129" s="14" t="s">
        <v>1898</v>
      </c>
      <c r="Y129" s="113"/>
      <c r="Z129" s="14" t="s">
        <v>1899</v>
      </c>
      <c r="AA129" s="113"/>
      <c r="AB129" s="26" t="str">
        <f t="shared" si="2"/>
        <v>平成年月日</v>
      </c>
      <c r="AC129" s="26" t="e">
        <f t="shared" si="3"/>
        <v>#VALUE!</v>
      </c>
    </row>
    <row r="130" spans="1:29" ht="20.25" customHeight="1">
      <c r="A130" s="12">
        <v>122</v>
      </c>
      <c r="B130" s="191"/>
      <c r="C130" s="110">
        <f t="shared" si="4"/>
        <v>122</v>
      </c>
      <c r="D130" s="109"/>
      <c r="E130" s="111"/>
      <c r="F130" s="109"/>
      <c r="G130" s="109"/>
      <c r="H130" s="111"/>
      <c r="I130" s="111"/>
      <c r="J130" s="111"/>
      <c r="K130" s="109"/>
      <c r="L130" s="109"/>
      <c r="M130" s="109"/>
      <c r="N130" s="109"/>
      <c r="O130" s="109"/>
      <c r="P130" s="109"/>
      <c r="Q130" s="109"/>
      <c r="R130" s="109"/>
      <c r="S130" s="109"/>
      <c r="T130" s="113"/>
      <c r="U130" s="109"/>
      <c r="V130" s="109"/>
      <c r="W130" s="113"/>
      <c r="X130" s="14" t="s">
        <v>1898</v>
      </c>
      <c r="Y130" s="113"/>
      <c r="Z130" s="14" t="s">
        <v>1899</v>
      </c>
      <c r="AA130" s="113"/>
      <c r="AB130" s="26" t="str">
        <f t="shared" si="2"/>
        <v>平成年月日</v>
      </c>
      <c r="AC130" s="26" t="e">
        <f t="shared" si="3"/>
        <v>#VALUE!</v>
      </c>
    </row>
    <row r="131" spans="1:29" ht="20.25" customHeight="1">
      <c r="A131" s="12">
        <v>123</v>
      </c>
      <c r="B131" s="191"/>
      <c r="C131" s="110">
        <f t="shared" si="4"/>
        <v>123</v>
      </c>
      <c r="D131" s="109"/>
      <c r="E131" s="111"/>
      <c r="F131" s="109"/>
      <c r="G131" s="109"/>
      <c r="H131" s="111"/>
      <c r="I131" s="111"/>
      <c r="J131" s="111"/>
      <c r="K131" s="109"/>
      <c r="L131" s="109"/>
      <c r="M131" s="109"/>
      <c r="N131" s="109"/>
      <c r="O131" s="109"/>
      <c r="P131" s="109"/>
      <c r="Q131" s="109"/>
      <c r="R131" s="109"/>
      <c r="S131" s="109"/>
      <c r="T131" s="113"/>
      <c r="U131" s="109"/>
      <c r="V131" s="109"/>
      <c r="W131" s="113"/>
      <c r="X131" s="14" t="s">
        <v>1898</v>
      </c>
      <c r="Y131" s="113"/>
      <c r="Z131" s="14" t="s">
        <v>1899</v>
      </c>
      <c r="AA131" s="113"/>
      <c r="AB131" s="26" t="str">
        <f t="shared" si="2"/>
        <v>平成年月日</v>
      </c>
      <c r="AC131" s="26" t="e">
        <f t="shared" si="3"/>
        <v>#VALUE!</v>
      </c>
    </row>
    <row r="132" spans="1:29" ht="20.25" customHeight="1">
      <c r="A132" s="12">
        <v>124</v>
      </c>
      <c r="B132" s="191"/>
      <c r="C132" s="110">
        <f t="shared" si="4"/>
        <v>124</v>
      </c>
      <c r="D132" s="109"/>
      <c r="E132" s="111"/>
      <c r="F132" s="109"/>
      <c r="G132" s="109"/>
      <c r="H132" s="111"/>
      <c r="I132" s="111"/>
      <c r="J132" s="111"/>
      <c r="K132" s="109"/>
      <c r="L132" s="109"/>
      <c r="M132" s="109"/>
      <c r="N132" s="109"/>
      <c r="O132" s="109"/>
      <c r="P132" s="109"/>
      <c r="Q132" s="109"/>
      <c r="R132" s="109"/>
      <c r="S132" s="109"/>
      <c r="T132" s="113"/>
      <c r="U132" s="109"/>
      <c r="V132" s="109"/>
      <c r="W132" s="113"/>
      <c r="X132" s="14" t="s">
        <v>1898</v>
      </c>
      <c r="Y132" s="113"/>
      <c r="Z132" s="14" t="s">
        <v>1899</v>
      </c>
      <c r="AA132" s="113"/>
      <c r="AB132" s="26" t="str">
        <f t="shared" si="2"/>
        <v>平成年月日</v>
      </c>
      <c r="AC132" s="26" t="e">
        <f t="shared" si="3"/>
        <v>#VALUE!</v>
      </c>
    </row>
    <row r="133" spans="1:29" ht="20.25" customHeight="1">
      <c r="A133" s="12">
        <v>125</v>
      </c>
      <c r="B133" s="191"/>
      <c r="C133" s="110">
        <f t="shared" si="4"/>
        <v>125</v>
      </c>
      <c r="D133" s="109"/>
      <c r="E133" s="111"/>
      <c r="F133" s="109"/>
      <c r="G133" s="109"/>
      <c r="H133" s="111"/>
      <c r="I133" s="111"/>
      <c r="J133" s="111"/>
      <c r="K133" s="109"/>
      <c r="L133" s="109"/>
      <c r="M133" s="109"/>
      <c r="N133" s="109"/>
      <c r="O133" s="109"/>
      <c r="P133" s="109"/>
      <c r="Q133" s="109"/>
      <c r="R133" s="109"/>
      <c r="S133" s="109"/>
      <c r="T133" s="113"/>
      <c r="U133" s="109"/>
      <c r="V133" s="109"/>
      <c r="W133" s="113"/>
      <c r="X133" s="14" t="s">
        <v>1898</v>
      </c>
      <c r="Y133" s="113"/>
      <c r="Z133" s="14" t="s">
        <v>1899</v>
      </c>
      <c r="AA133" s="113"/>
      <c r="AB133" s="26" t="str">
        <f t="shared" si="2"/>
        <v>平成年月日</v>
      </c>
      <c r="AC133" s="26" t="e">
        <f t="shared" si="3"/>
        <v>#VALUE!</v>
      </c>
    </row>
    <row r="134" spans="1:29" ht="20.25" customHeight="1">
      <c r="A134" s="12">
        <v>126</v>
      </c>
      <c r="B134" s="191"/>
      <c r="C134" s="110">
        <f t="shared" si="4"/>
        <v>126</v>
      </c>
      <c r="D134" s="109"/>
      <c r="E134" s="111"/>
      <c r="F134" s="109"/>
      <c r="G134" s="109"/>
      <c r="H134" s="111"/>
      <c r="I134" s="111"/>
      <c r="J134" s="111"/>
      <c r="K134" s="109"/>
      <c r="L134" s="109"/>
      <c r="M134" s="109"/>
      <c r="N134" s="109"/>
      <c r="O134" s="109"/>
      <c r="P134" s="109"/>
      <c r="Q134" s="109"/>
      <c r="R134" s="109"/>
      <c r="S134" s="109"/>
      <c r="T134" s="113"/>
      <c r="U134" s="109"/>
      <c r="V134" s="109"/>
      <c r="W134" s="113"/>
      <c r="X134" s="14" t="s">
        <v>1898</v>
      </c>
      <c r="Y134" s="113"/>
      <c r="Z134" s="14" t="s">
        <v>1899</v>
      </c>
      <c r="AA134" s="113"/>
      <c r="AB134" s="26" t="str">
        <f t="shared" si="2"/>
        <v>平成年月日</v>
      </c>
      <c r="AC134" s="26" t="e">
        <f t="shared" si="3"/>
        <v>#VALUE!</v>
      </c>
    </row>
    <row r="135" spans="1:29" ht="20.25" customHeight="1">
      <c r="A135" s="12">
        <v>127</v>
      </c>
      <c r="B135" s="191"/>
      <c r="C135" s="110">
        <f t="shared" si="4"/>
        <v>127</v>
      </c>
      <c r="D135" s="109"/>
      <c r="E135" s="111"/>
      <c r="F135" s="109"/>
      <c r="G135" s="109"/>
      <c r="H135" s="111"/>
      <c r="I135" s="111"/>
      <c r="J135" s="111"/>
      <c r="K135" s="109"/>
      <c r="L135" s="109"/>
      <c r="M135" s="109"/>
      <c r="N135" s="109"/>
      <c r="O135" s="109"/>
      <c r="P135" s="109"/>
      <c r="Q135" s="109"/>
      <c r="R135" s="109"/>
      <c r="S135" s="109"/>
      <c r="T135" s="113"/>
      <c r="U135" s="109"/>
      <c r="V135" s="109"/>
      <c r="W135" s="113"/>
      <c r="X135" s="14" t="s">
        <v>1898</v>
      </c>
      <c r="Y135" s="113"/>
      <c r="Z135" s="14" t="s">
        <v>1899</v>
      </c>
      <c r="AA135" s="113"/>
      <c r="AB135" s="26" t="str">
        <f t="shared" si="2"/>
        <v>平成年月日</v>
      </c>
      <c r="AC135" s="26" t="e">
        <f t="shared" si="3"/>
        <v>#VALUE!</v>
      </c>
    </row>
    <row r="136" spans="1:29" ht="20.25" customHeight="1">
      <c r="A136" s="12">
        <v>128</v>
      </c>
      <c r="B136" s="191"/>
      <c r="C136" s="110">
        <f t="shared" si="4"/>
        <v>128</v>
      </c>
      <c r="D136" s="109"/>
      <c r="E136" s="111"/>
      <c r="F136" s="109"/>
      <c r="G136" s="109"/>
      <c r="H136" s="111"/>
      <c r="I136" s="111"/>
      <c r="J136" s="111"/>
      <c r="K136" s="109"/>
      <c r="L136" s="109"/>
      <c r="M136" s="109"/>
      <c r="N136" s="109"/>
      <c r="O136" s="109"/>
      <c r="P136" s="109"/>
      <c r="Q136" s="109"/>
      <c r="R136" s="109"/>
      <c r="S136" s="109"/>
      <c r="T136" s="113"/>
      <c r="U136" s="109"/>
      <c r="V136" s="109"/>
      <c r="W136" s="113"/>
      <c r="X136" s="14" t="s">
        <v>1898</v>
      </c>
      <c r="Y136" s="113"/>
      <c r="Z136" s="14" t="s">
        <v>1899</v>
      </c>
      <c r="AA136" s="113"/>
      <c r="AB136" s="26" t="str">
        <f t="shared" si="2"/>
        <v>平成年月日</v>
      </c>
      <c r="AC136" s="26" t="e">
        <f t="shared" si="3"/>
        <v>#VALUE!</v>
      </c>
    </row>
    <row r="137" spans="1:29" ht="20.25" customHeight="1">
      <c r="A137" s="12">
        <v>129</v>
      </c>
      <c r="B137" s="191"/>
      <c r="C137" s="110">
        <f t="shared" si="4"/>
        <v>129</v>
      </c>
      <c r="D137" s="109"/>
      <c r="E137" s="111"/>
      <c r="F137" s="109"/>
      <c r="G137" s="109"/>
      <c r="H137" s="111"/>
      <c r="I137" s="111"/>
      <c r="J137" s="111"/>
      <c r="K137" s="109"/>
      <c r="L137" s="109"/>
      <c r="M137" s="109"/>
      <c r="N137" s="109"/>
      <c r="O137" s="109"/>
      <c r="P137" s="109"/>
      <c r="Q137" s="109"/>
      <c r="R137" s="109"/>
      <c r="S137" s="109"/>
      <c r="T137" s="113"/>
      <c r="U137" s="109"/>
      <c r="V137" s="109"/>
      <c r="W137" s="113"/>
      <c r="X137" s="14" t="s">
        <v>1898</v>
      </c>
      <c r="Y137" s="113"/>
      <c r="Z137" s="14" t="s">
        <v>1899</v>
      </c>
      <c r="AA137" s="113"/>
      <c r="AB137" s="26" t="str">
        <f t="shared" si="2"/>
        <v>平成年月日</v>
      </c>
      <c r="AC137" s="26" t="e">
        <f t="shared" si="3"/>
        <v>#VALUE!</v>
      </c>
    </row>
    <row r="138" spans="1:29" ht="20.25" customHeight="1">
      <c r="A138" s="12">
        <v>130</v>
      </c>
      <c r="B138" s="191"/>
      <c r="C138" s="110">
        <f t="shared" ref="C138:C158" si="5">IF(A138="","",A138)</f>
        <v>130</v>
      </c>
      <c r="D138" s="109"/>
      <c r="E138" s="111"/>
      <c r="F138" s="109"/>
      <c r="G138" s="109"/>
      <c r="H138" s="111"/>
      <c r="I138" s="111"/>
      <c r="J138" s="111"/>
      <c r="K138" s="109"/>
      <c r="L138" s="109"/>
      <c r="M138" s="109"/>
      <c r="N138" s="109"/>
      <c r="O138" s="109"/>
      <c r="P138" s="109"/>
      <c r="Q138" s="109"/>
      <c r="R138" s="109"/>
      <c r="S138" s="109"/>
      <c r="T138" s="113"/>
      <c r="U138" s="109"/>
      <c r="V138" s="109"/>
      <c r="W138" s="113"/>
      <c r="X138" s="14" t="s">
        <v>1898</v>
      </c>
      <c r="Y138" s="113"/>
      <c r="Z138" s="14" t="s">
        <v>1899</v>
      </c>
      <c r="AA138" s="113"/>
      <c r="AB138" s="26" t="str">
        <f t="shared" ref="AB138:AB158" si="6">"平成"&amp;H138&amp;"年"&amp;I138&amp;"月"&amp;J138&amp;"日"</f>
        <v>平成年月日</v>
      </c>
      <c r="AC138" s="26" t="e">
        <f t="shared" ref="AC138:AC158" si="7">DATEVALUE(AB138)</f>
        <v>#VALUE!</v>
      </c>
    </row>
    <row r="139" spans="1:29" ht="20.25" customHeight="1">
      <c r="A139" s="12">
        <v>131</v>
      </c>
      <c r="B139" s="191"/>
      <c r="C139" s="110">
        <f t="shared" si="5"/>
        <v>131</v>
      </c>
      <c r="D139" s="109"/>
      <c r="E139" s="111"/>
      <c r="F139" s="109"/>
      <c r="G139" s="109"/>
      <c r="H139" s="111"/>
      <c r="I139" s="111"/>
      <c r="J139" s="111"/>
      <c r="K139" s="109"/>
      <c r="L139" s="109"/>
      <c r="M139" s="109"/>
      <c r="N139" s="109"/>
      <c r="O139" s="109"/>
      <c r="P139" s="109"/>
      <c r="Q139" s="109"/>
      <c r="R139" s="109"/>
      <c r="S139" s="109"/>
      <c r="T139" s="113"/>
      <c r="U139" s="109"/>
      <c r="V139" s="109"/>
      <c r="W139" s="113"/>
      <c r="X139" s="14" t="s">
        <v>1898</v>
      </c>
      <c r="Y139" s="113"/>
      <c r="Z139" s="14" t="s">
        <v>1899</v>
      </c>
      <c r="AA139" s="113"/>
      <c r="AB139" s="26" t="str">
        <f t="shared" si="6"/>
        <v>平成年月日</v>
      </c>
      <c r="AC139" s="26" t="e">
        <f t="shared" si="7"/>
        <v>#VALUE!</v>
      </c>
    </row>
    <row r="140" spans="1:29" ht="20.25" customHeight="1">
      <c r="A140" s="12">
        <v>132</v>
      </c>
      <c r="B140" s="191"/>
      <c r="C140" s="110">
        <f t="shared" si="5"/>
        <v>132</v>
      </c>
      <c r="D140" s="109"/>
      <c r="E140" s="111"/>
      <c r="F140" s="109"/>
      <c r="G140" s="109"/>
      <c r="H140" s="111"/>
      <c r="I140" s="111"/>
      <c r="J140" s="111"/>
      <c r="K140" s="109"/>
      <c r="L140" s="109"/>
      <c r="M140" s="109"/>
      <c r="N140" s="109"/>
      <c r="O140" s="109"/>
      <c r="P140" s="109"/>
      <c r="Q140" s="109"/>
      <c r="R140" s="109"/>
      <c r="S140" s="109"/>
      <c r="T140" s="113"/>
      <c r="U140" s="109"/>
      <c r="V140" s="109"/>
      <c r="W140" s="113"/>
      <c r="X140" s="14" t="s">
        <v>1898</v>
      </c>
      <c r="Y140" s="113"/>
      <c r="Z140" s="14" t="s">
        <v>1899</v>
      </c>
      <c r="AA140" s="113"/>
      <c r="AB140" s="26" t="str">
        <f t="shared" si="6"/>
        <v>平成年月日</v>
      </c>
      <c r="AC140" s="26" t="e">
        <f t="shared" si="7"/>
        <v>#VALUE!</v>
      </c>
    </row>
    <row r="141" spans="1:29" ht="20.25" customHeight="1">
      <c r="A141" s="12">
        <v>133</v>
      </c>
      <c r="B141" s="191"/>
      <c r="C141" s="110">
        <f t="shared" si="5"/>
        <v>133</v>
      </c>
      <c r="D141" s="109"/>
      <c r="E141" s="111"/>
      <c r="F141" s="109"/>
      <c r="G141" s="109"/>
      <c r="H141" s="111"/>
      <c r="I141" s="111"/>
      <c r="J141" s="111"/>
      <c r="K141" s="109"/>
      <c r="L141" s="109"/>
      <c r="M141" s="109"/>
      <c r="N141" s="109"/>
      <c r="O141" s="109"/>
      <c r="P141" s="109"/>
      <c r="Q141" s="109"/>
      <c r="R141" s="109"/>
      <c r="S141" s="109"/>
      <c r="T141" s="113"/>
      <c r="U141" s="109"/>
      <c r="V141" s="109"/>
      <c r="W141" s="113"/>
      <c r="X141" s="14" t="s">
        <v>1898</v>
      </c>
      <c r="Y141" s="113"/>
      <c r="Z141" s="14" t="s">
        <v>1899</v>
      </c>
      <c r="AA141" s="113"/>
      <c r="AB141" s="26" t="str">
        <f t="shared" si="6"/>
        <v>平成年月日</v>
      </c>
      <c r="AC141" s="26" t="e">
        <f t="shared" si="7"/>
        <v>#VALUE!</v>
      </c>
    </row>
    <row r="142" spans="1:29" ht="20.25" customHeight="1">
      <c r="A142" s="12">
        <v>134</v>
      </c>
      <c r="B142" s="191"/>
      <c r="C142" s="110">
        <f t="shared" si="5"/>
        <v>134</v>
      </c>
      <c r="D142" s="109"/>
      <c r="E142" s="111"/>
      <c r="F142" s="109"/>
      <c r="G142" s="109"/>
      <c r="H142" s="111"/>
      <c r="I142" s="111"/>
      <c r="J142" s="111"/>
      <c r="K142" s="109"/>
      <c r="L142" s="109"/>
      <c r="M142" s="109"/>
      <c r="N142" s="109"/>
      <c r="O142" s="109"/>
      <c r="P142" s="109"/>
      <c r="Q142" s="109"/>
      <c r="R142" s="109"/>
      <c r="S142" s="109"/>
      <c r="T142" s="113"/>
      <c r="U142" s="109"/>
      <c r="V142" s="109"/>
      <c r="W142" s="113"/>
      <c r="X142" s="14" t="s">
        <v>1898</v>
      </c>
      <c r="Y142" s="113"/>
      <c r="Z142" s="14" t="s">
        <v>1899</v>
      </c>
      <c r="AA142" s="113"/>
      <c r="AB142" s="26" t="str">
        <f t="shared" si="6"/>
        <v>平成年月日</v>
      </c>
      <c r="AC142" s="26" t="e">
        <f t="shared" si="7"/>
        <v>#VALUE!</v>
      </c>
    </row>
    <row r="143" spans="1:29" ht="20.25" customHeight="1">
      <c r="A143" s="12">
        <v>135</v>
      </c>
      <c r="B143" s="191"/>
      <c r="C143" s="110">
        <f t="shared" si="5"/>
        <v>135</v>
      </c>
      <c r="D143" s="109"/>
      <c r="E143" s="111"/>
      <c r="F143" s="109"/>
      <c r="G143" s="109"/>
      <c r="H143" s="111"/>
      <c r="I143" s="111"/>
      <c r="J143" s="111"/>
      <c r="K143" s="109"/>
      <c r="L143" s="109"/>
      <c r="M143" s="109"/>
      <c r="N143" s="109"/>
      <c r="O143" s="109"/>
      <c r="P143" s="109"/>
      <c r="Q143" s="109"/>
      <c r="R143" s="109"/>
      <c r="S143" s="109"/>
      <c r="T143" s="113"/>
      <c r="U143" s="109"/>
      <c r="V143" s="109"/>
      <c r="W143" s="113"/>
      <c r="X143" s="14" t="s">
        <v>1898</v>
      </c>
      <c r="Y143" s="113"/>
      <c r="Z143" s="14" t="s">
        <v>1899</v>
      </c>
      <c r="AA143" s="113"/>
      <c r="AB143" s="26" t="str">
        <f t="shared" si="6"/>
        <v>平成年月日</v>
      </c>
      <c r="AC143" s="26" t="e">
        <f t="shared" si="7"/>
        <v>#VALUE!</v>
      </c>
    </row>
    <row r="144" spans="1:29" ht="20.25" customHeight="1">
      <c r="A144" s="12">
        <v>136</v>
      </c>
      <c r="B144" s="191"/>
      <c r="C144" s="110">
        <f t="shared" si="5"/>
        <v>136</v>
      </c>
      <c r="D144" s="109"/>
      <c r="E144" s="111"/>
      <c r="F144" s="109"/>
      <c r="G144" s="109"/>
      <c r="H144" s="111"/>
      <c r="I144" s="111"/>
      <c r="J144" s="111"/>
      <c r="K144" s="109"/>
      <c r="L144" s="109"/>
      <c r="M144" s="109"/>
      <c r="N144" s="109"/>
      <c r="O144" s="109"/>
      <c r="P144" s="109"/>
      <c r="Q144" s="109"/>
      <c r="R144" s="109"/>
      <c r="S144" s="109"/>
      <c r="T144" s="113"/>
      <c r="U144" s="109"/>
      <c r="V144" s="109"/>
      <c r="W144" s="113"/>
      <c r="X144" s="14" t="s">
        <v>1898</v>
      </c>
      <c r="Y144" s="113"/>
      <c r="Z144" s="14" t="s">
        <v>1899</v>
      </c>
      <c r="AA144" s="113"/>
      <c r="AB144" s="26" t="str">
        <f t="shared" si="6"/>
        <v>平成年月日</v>
      </c>
      <c r="AC144" s="26" t="e">
        <f t="shared" si="7"/>
        <v>#VALUE!</v>
      </c>
    </row>
    <row r="145" spans="1:29" ht="20.25" customHeight="1">
      <c r="A145" s="12">
        <v>137</v>
      </c>
      <c r="B145" s="191"/>
      <c r="C145" s="110">
        <f t="shared" si="5"/>
        <v>137</v>
      </c>
      <c r="D145" s="109"/>
      <c r="E145" s="111"/>
      <c r="F145" s="109"/>
      <c r="G145" s="109"/>
      <c r="H145" s="111"/>
      <c r="I145" s="111"/>
      <c r="J145" s="111"/>
      <c r="K145" s="109"/>
      <c r="L145" s="109"/>
      <c r="M145" s="109"/>
      <c r="N145" s="109"/>
      <c r="O145" s="109"/>
      <c r="P145" s="109"/>
      <c r="Q145" s="109"/>
      <c r="R145" s="109"/>
      <c r="S145" s="109"/>
      <c r="T145" s="113"/>
      <c r="U145" s="109"/>
      <c r="V145" s="109"/>
      <c r="W145" s="113"/>
      <c r="X145" s="14" t="s">
        <v>1898</v>
      </c>
      <c r="Y145" s="113"/>
      <c r="Z145" s="14" t="s">
        <v>1899</v>
      </c>
      <c r="AA145" s="113"/>
      <c r="AB145" s="26" t="str">
        <f t="shared" si="6"/>
        <v>平成年月日</v>
      </c>
      <c r="AC145" s="26" t="e">
        <f t="shared" si="7"/>
        <v>#VALUE!</v>
      </c>
    </row>
    <row r="146" spans="1:29" ht="20.25" customHeight="1">
      <c r="A146" s="12">
        <v>138</v>
      </c>
      <c r="B146" s="191"/>
      <c r="C146" s="110">
        <f t="shared" si="5"/>
        <v>138</v>
      </c>
      <c r="D146" s="109"/>
      <c r="E146" s="111"/>
      <c r="F146" s="109"/>
      <c r="G146" s="109"/>
      <c r="H146" s="111"/>
      <c r="I146" s="111"/>
      <c r="J146" s="111"/>
      <c r="K146" s="109"/>
      <c r="L146" s="109"/>
      <c r="M146" s="109"/>
      <c r="N146" s="109"/>
      <c r="O146" s="109"/>
      <c r="P146" s="109"/>
      <c r="Q146" s="109"/>
      <c r="R146" s="109"/>
      <c r="S146" s="109"/>
      <c r="T146" s="113"/>
      <c r="U146" s="109"/>
      <c r="V146" s="109"/>
      <c r="W146" s="113"/>
      <c r="X146" s="14" t="s">
        <v>1898</v>
      </c>
      <c r="Y146" s="113"/>
      <c r="Z146" s="14" t="s">
        <v>1899</v>
      </c>
      <c r="AA146" s="113"/>
      <c r="AB146" s="26" t="str">
        <f t="shared" si="6"/>
        <v>平成年月日</v>
      </c>
      <c r="AC146" s="26" t="e">
        <f t="shared" si="7"/>
        <v>#VALUE!</v>
      </c>
    </row>
    <row r="147" spans="1:29" ht="20.25" customHeight="1">
      <c r="A147" s="12">
        <v>139</v>
      </c>
      <c r="B147" s="191"/>
      <c r="C147" s="110">
        <f t="shared" si="5"/>
        <v>139</v>
      </c>
      <c r="D147" s="109"/>
      <c r="E147" s="111"/>
      <c r="F147" s="109"/>
      <c r="G147" s="109"/>
      <c r="H147" s="111"/>
      <c r="I147" s="111"/>
      <c r="J147" s="111"/>
      <c r="K147" s="109"/>
      <c r="L147" s="109"/>
      <c r="M147" s="109"/>
      <c r="N147" s="109"/>
      <c r="O147" s="109"/>
      <c r="P147" s="109"/>
      <c r="Q147" s="109"/>
      <c r="R147" s="109"/>
      <c r="S147" s="109"/>
      <c r="T147" s="113"/>
      <c r="U147" s="109"/>
      <c r="V147" s="109"/>
      <c r="W147" s="113"/>
      <c r="X147" s="14" t="s">
        <v>1898</v>
      </c>
      <c r="Y147" s="113"/>
      <c r="Z147" s="14" t="s">
        <v>1899</v>
      </c>
      <c r="AA147" s="113"/>
      <c r="AB147" s="26" t="str">
        <f t="shared" si="6"/>
        <v>平成年月日</v>
      </c>
      <c r="AC147" s="26" t="e">
        <f t="shared" si="7"/>
        <v>#VALUE!</v>
      </c>
    </row>
    <row r="148" spans="1:29" ht="20.25" customHeight="1">
      <c r="A148" s="12">
        <v>140</v>
      </c>
      <c r="B148" s="191"/>
      <c r="C148" s="110">
        <f t="shared" si="5"/>
        <v>140</v>
      </c>
      <c r="D148" s="109"/>
      <c r="E148" s="111"/>
      <c r="F148" s="109"/>
      <c r="G148" s="109"/>
      <c r="H148" s="111"/>
      <c r="I148" s="111"/>
      <c r="J148" s="111"/>
      <c r="K148" s="109"/>
      <c r="L148" s="109"/>
      <c r="M148" s="109"/>
      <c r="N148" s="109"/>
      <c r="O148" s="109"/>
      <c r="P148" s="109"/>
      <c r="Q148" s="109"/>
      <c r="R148" s="109"/>
      <c r="S148" s="109"/>
      <c r="T148" s="113"/>
      <c r="U148" s="109"/>
      <c r="V148" s="109"/>
      <c r="W148" s="113"/>
      <c r="X148" s="14" t="s">
        <v>1898</v>
      </c>
      <c r="Y148" s="113"/>
      <c r="Z148" s="14" t="s">
        <v>1899</v>
      </c>
      <c r="AA148" s="113"/>
      <c r="AB148" s="26" t="str">
        <f t="shared" si="6"/>
        <v>平成年月日</v>
      </c>
      <c r="AC148" s="26" t="e">
        <f t="shared" si="7"/>
        <v>#VALUE!</v>
      </c>
    </row>
    <row r="149" spans="1:29" ht="20.25" customHeight="1">
      <c r="A149" s="12">
        <v>141</v>
      </c>
      <c r="B149" s="191"/>
      <c r="C149" s="110">
        <f t="shared" si="5"/>
        <v>141</v>
      </c>
      <c r="D149" s="109"/>
      <c r="E149" s="111"/>
      <c r="F149" s="109"/>
      <c r="G149" s="109"/>
      <c r="H149" s="111"/>
      <c r="I149" s="111"/>
      <c r="J149" s="111"/>
      <c r="K149" s="109"/>
      <c r="L149" s="109"/>
      <c r="M149" s="109"/>
      <c r="N149" s="109"/>
      <c r="O149" s="109"/>
      <c r="P149" s="109"/>
      <c r="Q149" s="109"/>
      <c r="R149" s="109"/>
      <c r="S149" s="109"/>
      <c r="T149" s="113"/>
      <c r="U149" s="109"/>
      <c r="V149" s="109"/>
      <c r="W149" s="113"/>
      <c r="X149" s="14" t="s">
        <v>1898</v>
      </c>
      <c r="Y149" s="113"/>
      <c r="Z149" s="14" t="s">
        <v>1899</v>
      </c>
      <c r="AA149" s="113"/>
      <c r="AB149" s="26" t="str">
        <f t="shared" si="6"/>
        <v>平成年月日</v>
      </c>
      <c r="AC149" s="26" t="e">
        <f t="shared" si="7"/>
        <v>#VALUE!</v>
      </c>
    </row>
    <row r="150" spans="1:29" ht="20.25" customHeight="1">
      <c r="A150" s="12">
        <v>142</v>
      </c>
      <c r="B150" s="191"/>
      <c r="C150" s="110">
        <f t="shared" si="5"/>
        <v>142</v>
      </c>
      <c r="D150" s="109"/>
      <c r="E150" s="111"/>
      <c r="F150" s="109"/>
      <c r="G150" s="109"/>
      <c r="H150" s="111"/>
      <c r="I150" s="111"/>
      <c r="J150" s="111"/>
      <c r="K150" s="109"/>
      <c r="L150" s="109"/>
      <c r="M150" s="109"/>
      <c r="N150" s="109"/>
      <c r="O150" s="109"/>
      <c r="P150" s="109"/>
      <c r="Q150" s="109"/>
      <c r="R150" s="109"/>
      <c r="S150" s="109"/>
      <c r="T150" s="113"/>
      <c r="U150" s="109"/>
      <c r="V150" s="109"/>
      <c r="W150" s="113"/>
      <c r="X150" s="14" t="s">
        <v>1898</v>
      </c>
      <c r="Y150" s="113"/>
      <c r="Z150" s="14" t="s">
        <v>1899</v>
      </c>
      <c r="AA150" s="113"/>
      <c r="AB150" s="26" t="str">
        <f t="shared" si="6"/>
        <v>平成年月日</v>
      </c>
      <c r="AC150" s="26" t="e">
        <f t="shared" si="7"/>
        <v>#VALUE!</v>
      </c>
    </row>
    <row r="151" spans="1:29" ht="20.25" customHeight="1">
      <c r="A151" s="12">
        <v>143</v>
      </c>
      <c r="B151" s="191"/>
      <c r="C151" s="110">
        <f t="shared" si="5"/>
        <v>143</v>
      </c>
      <c r="D151" s="109"/>
      <c r="E151" s="111"/>
      <c r="F151" s="109"/>
      <c r="G151" s="109"/>
      <c r="H151" s="111"/>
      <c r="I151" s="111"/>
      <c r="J151" s="111"/>
      <c r="K151" s="109"/>
      <c r="L151" s="109"/>
      <c r="M151" s="109"/>
      <c r="N151" s="109"/>
      <c r="O151" s="109"/>
      <c r="P151" s="109"/>
      <c r="Q151" s="109"/>
      <c r="R151" s="109"/>
      <c r="S151" s="109"/>
      <c r="T151" s="113"/>
      <c r="U151" s="109"/>
      <c r="V151" s="109"/>
      <c r="W151" s="113"/>
      <c r="X151" s="14" t="s">
        <v>1898</v>
      </c>
      <c r="Y151" s="113"/>
      <c r="Z151" s="14" t="s">
        <v>1899</v>
      </c>
      <c r="AA151" s="113"/>
      <c r="AB151" s="26" t="str">
        <f t="shared" si="6"/>
        <v>平成年月日</v>
      </c>
      <c r="AC151" s="26" t="e">
        <f t="shared" si="7"/>
        <v>#VALUE!</v>
      </c>
    </row>
    <row r="152" spans="1:29" ht="20.25" customHeight="1">
      <c r="A152" s="12">
        <v>144</v>
      </c>
      <c r="B152" s="191"/>
      <c r="C152" s="110">
        <f t="shared" si="5"/>
        <v>144</v>
      </c>
      <c r="D152" s="109"/>
      <c r="E152" s="111"/>
      <c r="F152" s="109"/>
      <c r="G152" s="109"/>
      <c r="H152" s="111"/>
      <c r="I152" s="111"/>
      <c r="J152" s="111"/>
      <c r="K152" s="109"/>
      <c r="L152" s="109"/>
      <c r="M152" s="109"/>
      <c r="N152" s="109"/>
      <c r="O152" s="109"/>
      <c r="P152" s="109"/>
      <c r="Q152" s="109"/>
      <c r="R152" s="109"/>
      <c r="S152" s="109"/>
      <c r="T152" s="113"/>
      <c r="U152" s="109"/>
      <c r="V152" s="109"/>
      <c r="W152" s="113"/>
      <c r="X152" s="14" t="s">
        <v>1898</v>
      </c>
      <c r="Y152" s="113"/>
      <c r="Z152" s="14" t="s">
        <v>1899</v>
      </c>
      <c r="AA152" s="113"/>
      <c r="AB152" s="26" t="str">
        <f t="shared" si="6"/>
        <v>平成年月日</v>
      </c>
      <c r="AC152" s="26" t="e">
        <f t="shared" si="7"/>
        <v>#VALUE!</v>
      </c>
    </row>
    <row r="153" spans="1:29" ht="20.25" customHeight="1">
      <c r="A153" s="12">
        <v>145</v>
      </c>
      <c r="B153" s="191"/>
      <c r="C153" s="110">
        <f t="shared" si="5"/>
        <v>145</v>
      </c>
      <c r="D153" s="109"/>
      <c r="E153" s="111"/>
      <c r="F153" s="109"/>
      <c r="G153" s="109"/>
      <c r="H153" s="111"/>
      <c r="I153" s="111"/>
      <c r="J153" s="111"/>
      <c r="K153" s="109"/>
      <c r="L153" s="109"/>
      <c r="M153" s="109"/>
      <c r="N153" s="109"/>
      <c r="O153" s="109"/>
      <c r="P153" s="109"/>
      <c r="Q153" s="109"/>
      <c r="R153" s="109"/>
      <c r="S153" s="109"/>
      <c r="T153" s="113"/>
      <c r="U153" s="109"/>
      <c r="V153" s="109"/>
      <c r="W153" s="113"/>
      <c r="X153" s="14" t="s">
        <v>1898</v>
      </c>
      <c r="Y153" s="113"/>
      <c r="Z153" s="14" t="s">
        <v>1899</v>
      </c>
      <c r="AA153" s="113"/>
      <c r="AB153" s="26" t="str">
        <f t="shared" si="6"/>
        <v>平成年月日</v>
      </c>
      <c r="AC153" s="26" t="e">
        <f t="shared" si="7"/>
        <v>#VALUE!</v>
      </c>
    </row>
    <row r="154" spans="1:29" ht="20.25" customHeight="1">
      <c r="A154" s="12">
        <v>146</v>
      </c>
      <c r="B154" s="191"/>
      <c r="C154" s="110">
        <f t="shared" si="5"/>
        <v>146</v>
      </c>
      <c r="D154" s="109"/>
      <c r="E154" s="111"/>
      <c r="F154" s="109"/>
      <c r="G154" s="109"/>
      <c r="H154" s="111"/>
      <c r="I154" s="111"/>
      <c r="J154" s="111"/>
      <c r="K154" s="109"/>
      <c r="L154" s="109"/>
      <c r="M154" s="109"/>
      <c r="N154" s="109"/>
      <c r="O154" s="109"/>
      <c r="P154" s="109"/>
      <c r="Q154" s="109"/>
      <c r="R154" s="109"/>
      <c r="S154" s="109"/>
      <c r="T154" s="113"/>
      <c r="U154" s="109"/>
      <c r="V154" s="109"/>
      <c r="W154" s="113"/>
      <c r="X154" s="14" t="s">
        <v>1898</v>
      </c>
      <c r="Y154" s="113"/>
      <c r="Z154" s="14" t="s">
        <v>1899</v>
      </c>
      <c r="AA154" s="113"/>
      <c r="AB154" s="26" t="str">
        <f t="shared" si="6"/>
        <v>平成年月日</v>
      </c>
      <c r="AC154" s="26" t="e">
        <f t="shared" si="7"/>
        <v>#VALUE!</v>
      </c>
    </row>
    <row r="155" spans="1:29" ht="20.25" customHeight="1">
      <c r="A155" s="12">
        <v>147</v>
      </c>
      <c r="B155" s="191"/>
      <c r="C155" s="110">
        <f t="shared" si="5"/>
        <v>147</v>
      </c>
      <c r="D155" s="109"/>
      <c r="E155" s="111"/>
      <c r="F155" s="109"/>
      <c r="G155" s="109"/>
      <c r="H155" s="111"/>
      <c r="I155" s="111"/>
      <c r="J155" s="111"/>
      <c r="K155" s="109"/>
      <c r="L155" s="109"/>
      <c r="M155" s="109"/>
      <c r="N155" s="109"/>
      <c r="O155" s="109"/>
      <c r="P155" s="109"/>
      <c r="Q155" s="109"/>
      <c r="R155" s="109"/>
      <c r="S155" s="109"/>
      <c r="T155" s="113"/>
      <c r="U155" s="109"/>
      <c r="V155" s="109"/>
      <c r="W155" s="113"/>
      <c r="X155" s="14" t="s">
        <v>1898</v>
      </c>
      <c r="Y155" s="113"/>
      <c r="Z155" s="14" t="s">
        <v>1899</v>
      </c>
      <c r="AA155" s="113"/>
      <c r="AB155" s="26" t="str">
        <f t="shared" si="6"/>
        <v>平成年月日</v>
      </c>
      <c r="AC155" s="26" t="e">
        <f t="shared" si="7"/>
        <v>#VALUE!</v>
      </c>
    </row>
    <row r="156" spans="1:29" ht="20.25" customHeight="1">
      <c r="A156" s="12">
        <v>148</v>
      </c>
      <c r="B156" s="191"/>
      <c r="C156" s="110">
        <f t="shared" si="5"/>
        <v>148</v>
      </c>
      <c r="D156" s="109"/>
      <c r="E156" s="111"/>
      <c r="F156" s="109"/>
      <c r="G156" s="109"/>
      <c r="H156" s="111"/>
      <c r="I156" s="111"/>
      <c r="J156" s="111"/>
      <c r="K156" s="109"/>
      <c r="L156" s="109"/>
      <c r="M156" s="109"/>
      <c r="N156" s="109"/>
      <c r="O156" s="109"/>
      <c r="P156" s="109"/>
      <c r="Q156" s="109"/>
      <c r="R156" s="109"/>
      <c r="S156" s="109"/>
      <c r="T156" s="113"/>
      <c r="U156" s="109"/>
      <c r="V156" s="109"/>
      <c r="W156" s="113"/>
      <c r="X156" s="14" t="s">
        <v>1898</v>
      </c>
      <c r="Y156" s="113"/>
      <c r="Z156" s="14" t="s">
        <v>1899</v>
      </c>
      <c r="AA156" s="113"/>
      <c r="AB156" s="26" t="str">
        <f t="shared" si="6"/>
        <v>平成年月日</v>
      </c>
      <c r="AC156" s="26" t="e">
        <f t="shared" si="7"/>
        <v>#VALUE!</v>
      </c>
    </row>
    <row r="157" spans="1:29" ht="20.25" customHeight="1">
      <c r="A157" s="12">
        <v>149</v>
      </c>
      <c r="B157" s="191"/>
      <c r="C157" s="110">
        <f t="shared" si="5"/>
        <v>149</v>
      </c>
      <c r="D157" s="109"/>
      <c r="E157" s="111"/>
      <c r="F157" s="109"/>
      <c r="G157" s="109"/>
      <c r="H157" s="111"/>
      <c r="I157" s="111"/>
      <c r="J157" s="111"/>
      <c r="K157" s="109"/>
      <c r="L157" s="109"/>
      <c r="M157" s="109"/>
      <c r="N157" s="109"/>
      <c r="O157" s="109"/>
      <c r="P157" s="109"/>
      <c r="Q157" s="109"/>
      <c r="R157" s="109"/>
      <c r="S157" s="109"/>
      <c r="T157" s="113"/>
      <c r="U157" s="109"/>
      <c r="V157" s="109"/>
      <c r="W157" s="113"/>
      <c r="X157" s="14" t="s">
        <v>1898</v>
      </c>
      <c r="Y157" s="113"/>
      <c r="Z157" s="14" t="s">
        <v>1899</v>
      </c>
      <c r="AA157" s="113"/>
      <c r="AB157" s="26" t="str">
        <f t="shared" si="6"/>
        <v>平成年月日</v>
      </c>
      <c r="AC157" s="26" t="e">
        <f t="shared" si="7"/>
        <v>#VALUE!</v>
      </c>
    </row>
    <row r="158" spans="1:29" ht="20.25" customHeight="1">
      <c r="A158" s="12">
        <v>150</v>
      </c>
      <c r="B158" s="191"/>
      <c r="C158" s="110">
        <f t="shared" si="5"/>
        <v>150</v>
      </c>
      <c r="D158" s="109"/>
      <c r="E158" s="111"/>
      <c r="F158" s="109"/>
      <c r="G158" s="109"/>
      <c r="H158" s="111"/>
      <c r="I158" s="111"/>
      <c r="J158" s="111"/>
      <c r="K158" s="109"/>
      <c r="L158" s="109"/>
      <c r="M158" s="109"/>
      <c r="N158" s="109"/>
      <c r="O158" s="109"/>
      <c r="P158" s="109"/>
      <c r="Q158" s="109"/>
      <c r="R158" s="109"/>
      <c r="S158" s="109"/>
      <c r="T158" s="113"/>
      <c r="U158" s="109"/>
      <c r="V158" s="109"/>
      <c r="W158" s="113"/>
      <c r="X158" s="14" t="s">
        <v>1898</v>
      </c>
      <c r="Y158" s="113"/>
      <c r="Z158" s="14" t="s">
        <v>1899</v>
      </c>
      <c r="AA158" s="113"/>
      <c r="AB158" s="26" t="str">
        <f t="shared" si="6"/>
        <v>平成年月日</v>
      </c>
      <c r="AC158" s="26" t="e">
        <f t="shared" si="7"/>
        <v>#VALUE!</v>
      </c>
    </row>
    <row r="159" spans="1:29" ht="20.25" customHeight="1">
      <c r="B159" s="11"/>
    </row>
  </sheetData>
  <sheetProtection password="F282" sheet="1" objects="1" scenarios="1"/>
  <mergeCells count="18">
    <mergeCell ref="H5:J5"/>
    <mergeCell ref="N5:P5"/>
    <mergeCell ref="W5:AA5"/>
    <mergeCell ref="G3:J3"/>
    <mergeCell ref="K3:K4"/>
    <mergeCell ref="L3:L4"/>
    <mergeCell ref="M3:P3"/>
    <mergeCell ref="Q3:S3"/>
    <mergeCell ref="T3:T4"/>
    <mergeCell ref="U3:U4"/>
    <mergeCell ref="V3:V4"/>
    <mergeCell ref="W3:AA4"/>
    <mergeCell ref="F3:F4"/>
    <mergeCell ref="A3:A5"/>
    <mergeCell ref="B3:B4"/>
    <mergeCell ref="C3:C5"/>
    <mergeCell ref="D3:D4"/>
    <mergeCell ref="E3:E4"/>
  </mergeCells>
  <phoneticPr fontId="2"/>
  <dataValidations count="12">
    <dataValidation type="list" allowBlank="1" showInputMessage="1" showErrorMessage="1" sqref="WVL983048:WVL983198 WLP983048:WLP983198 WBT983048:WBT983198 VRX983048:VRX983198 VIB983048:VIB983198 UYF983048:UYF983198 UOJ983048:UOJ983198 UEN983048:UEN983198 TUR983048:TUR983198 TKV983048:TKV983198 TAZ983048:TAZ983198 SRD983048:SRD983198 SHH983048:SHH983198 RXL983048:RXL983198 RNP983048:RNP983198 RDT983048:RDT983198 QTX983048:QTX983198 QKB983048:QKB983198 QAF983048:QAF983198 PQJ983048:PQJ983198 PGN983048:PGN983198 OWR983048:OWR983198 OMV983048:OMV983198 OCZ983048:OCZ983198 NTD983048:NTD983198 NJH983048:NJH983198 MZL983048:MZL983198 MPP983048:MPP983198 MFT983048:MFT983198 LVX983048:LVX983198 LMB983048:LMB983198 LCF983048:LCF983198 KSJ983048:KSJ983198 KIN983048:KIN983198 JYR983048:JYR983198 JOV983048:JOV983198 JEZ983048:JEZ983198 IVD983048:IVD983198 ILH983048:ILH983198 IBL983048:IBL983198 HRP983048:HRP983198 HHT983048:HHT983198 GXX983048:GXX983198 GOB983048:GOB983198 GEF983048:GEF983198 FUJ983048:FUJ983198 FKN983048:FKN983198 FAR983048:FAR983198 EQV983048:EQV983198 EGZ983048:EGZ983198 DXD983048:DXD983198 DNH983048:DNH983198 DDL983048:DDL983198 CTP983048:CTP983198 CJT983048:CJT983198 BZX983048:BZX983198 BQB983048:BQB983198 BGF983048:BGF983198 AWJ983048:AWJ983198 AMN983048:AMN983198 ACR983048:ACR983198 SV983048:SV983198 IZ983048:IZ983198 D983048:D983198 WVL917512:WVL917662 WLP917512:WLP917662 WBT917512:WBT917662 VRX917512:VRX917662 VIB917512:VIB917662 UYF917512:UYF917662 UOJ917512:UOJ917662 UEN917512:UEN917662 TUR917512:TUR917662 TKV917512:TKV917662 TAZ917512:TAZ917662 SRD917512:SRD917662 SHH917512:SHH917662 RXL917512:RXL917662 RNP917512:RNP917662 RDT917512:RDT917662 QTX917512:QTX917662 QKB917512:QKB917662 QAF917512:QAF917662 PQJ917512:PQJ917662 PGN917512:PGN917662 OWR917512:OWR917662 OMV917512:OMV917662 OCZ917512:OCZ917662 NTD917512:NTD917662 NJH917512:NJH917662 MZL917512:MZL917662 MPP917512:MPP917662 MFT917512:MFT917662 LVX917512:LVX917662 LMB917512:LMB917662 LCF917512:LCF917662 KSJ917512:KSJ917662 KIN917512:KIN917662 JYR917512:JYR917662 JOV917512:JOV917662 JEZ917512:JEZ917662 IVD917512:IVD917662 ILH917512:ILH917662 IBL917512:IBL917662 HRP917512:HRP917662 HHT917512:HHT917662 GXX917512:GXX917662 GOB917512:GOB917662 GEF917512:GEF917662 FUJ917512:FUJ917662 FKN917512:FKN917662 FAR917512:FAR917662 EQV917512:EQV917662 EGZ917512:EGZ917662 DXD917512:DXD917662 DNH917512:DNH917662 DDL917512:DDL917662 CTP917512:CTP917662 CJT917512:CJT917662 BZX917512:BZX917662 BQB917512:BQB917662 BGF917512:BGF917662 AWJ917512:AWJ917662 AMN917512:AMN917662 ACR917512:ACR917662 SV917512:SV917662 IZ917512:IZ917662 D917512:D917662 WVL851976:WVL852126 WLP851976:WLP852126 WBT851976:WBT852126 VRX851976:VRX852126 VIB851976:VIB852126 UYF851976:UYF852126 UOJ851976:UOJ852126 UEN851976:UEN852126 TUR851976:TUR852126 TKV851976:TKV852126 TAZ851976:TAZ852126 SRD851976:SRD852126 SHH851976:SHH852126 RXL851976:RXL852126 RNP851976:RNP852126 RDT851976:RDT852126 QTX851976:QTX852126 QKB851976:QKB852126 QAF851976:QAF852126 PQJ851976:PQJ852126 PGN851976:PGN852126 OWR851976:OWR852126 OMV851976:OMV852126 OCZ851976:OCZ852126 NTD851976:NTD852126 NJH851976:NJH852126 MZL851976:MZL852126 MPP851976:MPP852126 MFT851976:MFT852126 LVX851976:LVX852126 LMB851976:LMB852126 LCF851976:LCF852126 KSJ851976:KSJ852126 KIN851976:KIN852126 JYR851976:JYR852126 JOV851976:JOV852126 JEZ851976:JEZ852126 IVD851976:IVD852126 ILH851976:ILH852126 IBL851976:IBL852126 HRP851976:HRP852126 HHT851976:HHT852126 GXX851976:GXX852126 GOB851976:GOB852126 GEF851976:GEF852126 FUJ851976:FUJ852126 FKN851976:FKN852126 FAR851976:FAR852126 EQV851976:EQV852126 EGZ851976:EGZ852126 DXD851976:DXD852126 DNH851976:DNH852126 DDL851976:DDL852126 CTP851976:CTP852126 CJT851976:CJT852126 BZX851976:BZX852126 BQB851976:BQB852126 BGF851976:BGF852126 AWJ851976:AWJ852126 AMN851976:AMN852126 ACR851976:ACR852126 SV851976:SV852126 IZ851976:IZ852126 D851976:D852126 WVL786440:WVL786590 WLP786440:WLP786590 WBT786440:WBT786590 VRX786440:VRX786590 VIB786440:VIB786590 UYF786440:UYF786590 UOJ786440:UOJ786590 UEN786440:UEN786590 TUR786440:TUR786590 TKV786440:TKV786590 TAZ786440:TAZ786590 SRD786440:SRD786590 SHH786440:SHH786590 RXL786440:RXL786590 RNP786440:RNP786590 RDT786440:RDT786590 QTX786440:QTX786590 QKB786440:QKB786590 QAF786440:QAF786590 PQJ786440:PQJ786590 PGN786440:PGN786590 OWR786440:OWR786590 OMV786440:OMV786590 OCZ786440:OCZ786590 NTD786440:NTD786590 NJH786440:NJH786590 MZL786440:MZL786590 MPP786440:MPP786590 MFT786440:MFT786590 LVX786440:LVX786590 LMB786440:LMB786590 LCF786440:LCF786590 KSJ786440:KSJ786590 KIN786440:KIN786590 JYR786440:JYR786590 JOV786440:JOV786590 JEZ786440:JEZ786590 IVD786440:IVD786590 ILH786440:ILH786590 IBL786440:IBL786590 HRP786440:HRP786590 HHT786440:HHT786590 GXX786440:GXX786590 GOB786440:GOB786590 GEF786440:GEF786590 FUJ786440:FUJ786590 FKN786440:FKN786590 FAR786440:FAR786590 EQV786440:EQV786590 EGZ786440:EGZ786590 DXD786440:DXD786590 DNH786440:DNH786590 DDL786440:DDL786590 CTP786440:CTP786590 CJT786440:CJT786590 BZX786440:BZX786590 BQB786440:BQB786590 BGF786440:BGF786590 AWJ786440:AWJ786590 AMN786440:AMN786590 ACR786440:ACR786590 SV786440:SV786590 IZ786440:IZ786590 D786440:D786590 WVL720904:WVL721054 WLP720904:WLP721054 WBT720904:WBT721054 VRX720904:VRX721054 VIB720904:VIB721054 UYF720904:UYF721054 UOJ720904:UOJ721054 UEN720904:UEN721054 TUR720904:TUR721054 TKV720904:TKV721054 TAZ720904:TAZ721054 SRD720904:SRD721054 SHH720904:SHH721054 RXL720904:RXL721054 RNP720904:RNP721054 RDT720904:RDT721054 QTX720904:QTX721054 QKB720904:QKB721054 QAF720904:QAF721054 PQJ720904:PQJ721054 PGN720904:PGN721054 OWR720904:OWR721054 OMV720904:OMV721054 OCZ720904:OCZ721054 NTD720904:NTD721054 NJH720904:NJH721054 MZL720904:MZL721054 MPP720904:MPP721054 MFT720904:MFT721054 LVX720904:LVX721054 LMB720904:LMB721054 LCF720904:LCF721054 KSJ720904:KSJ721054 KIN720904:KIN721054 JYR720904:JYR721054 JOV720904:JOV721054 JEZ720904:JEZ721054 IVD720904:IVD721054 ILH720904:ILH721054 IBL720904:IBL721054 HRP720904:HRP721054 HHT720904:HHT721054 GXX720904:GXX721054 GOB720904:GOB721054 GEF720904:GEF721054 FUJ720904:FUJ721054 FKN720904:FKN721054 FAR720904:FAR721054 EQV720904:EQV721054 EGZ720904:EGZ721054 DXD720904:DXD721054 DNH720904:DNH721054 DDL720904:DDL721054 CTP720904:CTP721054 CJT720904:CJT721054 BZX720904:BZX721054 BQB720904:BQB721054 BGF720904:BGF721054 AWJ720904:AWJ721054 AMN720904:AMN721054 ACR720904:ACR721054 SV720904:SV721054 IZ720904:IZ721054 D720904:D721054 WVL655368:WVL655518 WLP655368:WLP655518 WBT655368:WBT655518 VRX655368:VRX655518 VIB655368:VIB655518 UYF655368:UYF655518 UOJ655368:UOJ655518 UEN655368:UEN655518 TUR655368:TUR655518 TKV655368:TKV655518 TAZ655368:TAZ655518 SRD655368:SRD655518 SHH655368:SHH655518 RXL655368:RXL655518 RNP655368:RNP655518 RDT655368:RDT655518 QTX655368:QTX655518 QKB655368:QKB655518 QAF655368:QAF655518 PQJ655368:PQJ655518 PGN655368:PGN655518 OWR655368:OWR655518 OMV655368:OMV655518 OCZ655368:OCZ655518 NTD655368:NTD655518 NJH655368:NJH655518 MZL655368:MZL655518 MPP655368:MPP655518 MFT655368:MFT655518 LVX655368:LVX655518 LMB655368:LMB655518 LCF655368:LCF655518 KSJ655368:KSJ655518 KIN655368:KIN655518 JYR655368:JYR655518 JOV655368:JOV655518 JEZ655368:JEZ655518 IVD655368:IVD655518 ILH655368:ILH655518 IBL655368:IBL655518 HRP655368:HRP655518 HHT655368:HHT655518 GXX655368:GXX655518 GOB655368:GOB655518 GEF655368:GEF655518 FUJ655368:FUJ655518 FKN655368:FKN655518 FAR655368:FAR655518 EQV655368:EQV655518 EGZ655368:EGZ655518 DXD655368:DXD655518 DNH655368:DNH655518 DDL655368:DDL655518 CTP655368:CTP655518 CJT655368:CJT655518 BZX655368:BZX655518 BQB655368:BQB655518 BGF655368:BGF655518 AWJ655368:AWJ655518 AMN655368:AMN655518 ACR655368:ACR655518 SV655368:SV655518 IZ655368:IZ655518 D655368:D655518 WVL589832:WVL589982 WLP589832:WLP589982 WBT589832:WBT589982 VRX589832:VRX589982 VIB589832:VIB589982 UYF589832:UYF589982 UOJ589832:UOJ589982 UEN589832:UEN589982 TUR589832:TUR589982 TKV589832:TKV589982 TAZ589832:TAZ589982 SRD589832:SRD589982 SHH589832:SHH589982 RXL589832:RXL589982 RNP589832:RNP589982 RDT589832:RDT589982 QTX589832:QTX589982 QKB589832:QKB589982 QAF589832:QAF589982 PQJ589832:PQJ589982 PGN589832:PGN589982 OWR589832:OWR589982 OMV589832:OMV589982 OCZ589832:OCZ589982 NTD589832:NTD589982 NJH589832:NJH589982 MZL589832:MZL589982 MPP589832:MPP589982 MFT589832:MFT589982 LVX589832:LVX589982 LMB589832:LMB589982 LCF589832:LCF589982 KSJ589832:KSJ589982 KIN589832:KIN589982 JYR589832:JYR589982 JOV589832:JOV589982 JEZ589832:JEZ589982 IVD589832:IVD589982 ILH589832:ILH589982 IBL589832:IBL589982 HRP589832:HRP589982 HHT589832:HHT589982 GXX589832:GXX589982 GOB589832:GOB589982 GEF589832:GEF589982 FUJ589832:FUJ589982 FKN589832:FKN589982 FAR589832:FAR589982 EQV589832:EQV589982 EGZ589832:EGZ589982 DXD589832:DXD589982 DNH589832:DNH589982 DDL589832:DDL589982 CTP589832:CTP589982 CJT589832:CJT589982 BZX589832:BZX589982 BQB589832:BQB589982 BGF589832:BGF589982 AWJ589832:AWJ589982 AMN589832:AMN589982 ACR589832:ACR589982 SV589832:SV589982 IZ589832:IZ589982 D589832:D589982 WVL524296:WVL524446 WLP524296:WLP524446 WBT524296:WBT524446 VRX524296:VRX524446 VIB524296:VIB524446 UYF524296:UYF524446 UOJ524296:UOJ524446 UEN524296:UEN524446 TUR524296:TUR524446 TKV524296:TKV524446 TAZ524296:TAZ524446 SRD524296:SRD524446 SHH524296:SHH524446 RXL524296:RXL524446 RNP524296:RNP524446 RDT524296:RDT524446 QTX524296:QTX524446 QKB524296:QKB524446 QAF524296:QAF524446 PQJ524296:PQJ524446 PGN524296:PGN524446 OWR524296:OWR524446 OMV524296:OMV524446 OCZ524296:OCZ524446 NTD524296:NTD524446 NJH524296:NJH524446 MZL524296:MZL524446 MPP524296:MPP524446 MFT524296:MFT524446 LVX524296:LVX524446 LMB524296:LMB524446 LCF524296:LCF524446 KSJ524296:KSJ524446 KIN524296:KIN524446 JYR524296:JYR524446 JOV524296:JOV524446 JEZ524296:JEZ524446 IVD524296:IVD524446 ILH524296:ILH524446 IBL524296:IBL524446 HRP524296:HRP524446 HHT524296:HHT524446 GXX524296:GXX524446 GOB524296:GOB524446 GEF524296:GEF524446 FUJ524296:FUJ524446 FKN524296:FKN524446 FAR524296:FAR524446 EQV524296:EQV524446 EGZ524296:EGZ524446 DXD524296:DXD524446 DNH524296:DNH524446 DDL524296:DDL524446 CTP524296:CTP524446 CJT524296:CJT524446 BZX524296:BZX524446 BQB524296:BQB524446 BGF524296:BGF524446 AWJ524296:AWJ524446 AMN524296:AMN524446 ACR524296:ACR524446 SV524296:SV524446 IZ524296:IZ524446 D524296:D524446 WVL458760:WVL458910 WLP458760:WLP458910 WBT458760:WBT458910 VRX458760:VRX458910 VIB458760:VIB458910 UYF458760:UYF458910 UOJ458760:UOJ458910 UEN458760:UEN458910 TUR458760:TUR458910 TKV458760:TKV458910 TAZ458760:TAZ458910 SRD458760:SRD458910 SHH458760:SHH458910 RXL458760:RXL458910 RNP458760:RNP458910 RDT458760:RDT458910 QTX458760:QTX458910 QKB458760:QKB458910 QAF458760:QAF458910 PQJ458760:PQJ458910 PGN458760:PGN458910 OWR458760:OWR458910 OMV458760:OMV458910 OCZ458760:OCZ458910 NTD458760:NTD458910 NJH458760:NJH458910 MZL458760:MZL458910 MPP458760:MPP458910 MFT458760:MFT458910 LVX458760:LVX458910 LMB458760:LMB458910 LCF458760:LCF458910 KSJ458760:KSJ458910 KIN458760:KIN458910 JYR458760:JYR458910 JOV458760:JOV458910 JEZ458760:JEZ458910 IVD458760:IVD458910 ILH458760:ILH458910 IBL458760:IBL458910 HRP458760:HRP458910 HHT458760:HHT458910 GXX458760:GXX458910 GOB458760:GOB458910 GEF458760:GEF458910 FUJ458760:FUJ458910 FKN458760:FKN458910 FAR458760:FAR458910 EQV458760:EQV458910 EGZ458760:EGZ458910 DXD458760:DXD458910 DNH458760:DNH458910 DDL458760:DDL458910 CTP458760:CTP458910 CJT458760:CJT458910 BZX458760:BZX458910 BQB458760:BQB458910 BGF458760:BGF458910 AWJ458760:AWJ458910 AMN458760:AMN458910 ACR458760:ACR458910 SV458760:SV458910 IZ458760:IZ458910 D458760:D458910 WVL393224:WVL393374 WLP393224:WLP393374 WBT393224:WBT393374 VRX393224:VRX393374 VIB393224:VIB393374 UYF393224:UYF393374 UOJ393224:UOJ393374 UEN393224:UEN393374 TUR393224:TUR393374 TKV393224:TKV393374 TAZ393224:TAZ393374 SRD393224:SRD393374 SHH393224:SHH393374 RXL393224:RXL393374 RNP393224:RNP393374 RDT393224:RDT393374 QTX393224:QTX393374 QKB393224:QKB393374 QAF393224:QAF393374 PQJ393224:PQJ393374 PGN393224:PGN393374 OWR393224:OWR393374 OMV393224:OMV393374 OCZ393224:OCZ393374 NTD393224:NTD393374 NJH393224:NJH393374 MZL393224:MZL393374 MPP393224:MPP393374 MFT393224:MFT393374 LVX393224:LVX393374 LMB393224:LMB393374 LCF393224:LCF393374 KSJ393224:KSJ393374 KIN393224:KIN393374 JYR393224:JYR393374 JOV393224:JOV393374 JEZ393224:JEZ393374 IVD393224:IVD393374 ILH393224:ILH393374 IBL393224:IBL393374 HRP393224:HRP393374 HHT393224:HHT393374 GXX393224:GXX393374 GOB393224:GOB393374 GEF393224:GEF393374 FUJ393224:FUJ393374 FKN393224:FKN393374 FAR393224:FAR393374 EQV393224:EQV393374 EGZ393224:EGZ393374 DXD393224:DXD393374 DNH393224:DNH393374 DDL393224:DDL393374 CTP393224:CTP393374 CJT393224:CJT393374 BZX393224:BZX393374 BQB393224:BQB393374 BGF393224:BGF393374 AWJ393224:AWJ393374 AMN393224:AMN393374 ACR393224:ACR393374 SV393224:SV393374 IZ393224:IZ393374 D393224:D393374 WVL327688:WVL327838 WLP327688:WLP327838 WBT327688:WBT327838 VRX327688:VRX327838 VIB327688:VIB327838 UYF327688:UYF327838 UOJ327688:UOJ327838 UEN327688:UEN327838 TUR327688:TUR327838 TKV327688:TKV327838 TAZ327688:TAZ327838 SRD327688:SRD327838 SHH327688:SHH327838 RXL327688:RXL327838 RNP327688:RNP327838 RDT327688:RDT327838 QTX327688:QTX327838 QKB327688:QKB327838 QAF327688:QAF327838 PQJ327688:PQJ327838 PGN327688:PGN327838 OWR327688:OWR327838 OMV327688:OMV327838 OCZ327688:OCZ327838 NTD327688:NTD327838 NJH327688:NJH327838 MZL327688:MZL327838 MPP327688:MPP327838 MFT327688:MFT327838 LVX327688:LVX327838 LMB327688:LMB327838 LCF327688:LCF327838 KSJ327688:KSJ327838 KIN327688:KIN327838 JYR327688:JYR327838 JOV327688:JOV327838 JEZ327688:JEZ327838 IVD327688:IVD327838 ILH327688:ILH327838 IBL327688:IBL327838 HRP327688:HRP327838 HHT327688:HHT327838 GXX327688:GXX327838 GOB327688:GOB327838 GEF327688:GEF327838 FUJ327688:FUJ327838 FKN327688:FKN327838 FAR327688:FAR327838 EQV327688:EQV327838 EGZ327688:EGZ327838 DXD327688:DXD327838 DNH327688:DNH327838 DDL327688:DDL327838 CTP327688:CTP327838 CJT327688:CJT327838 BZX327688:BZX327838 BQB327688:BQB327838 BGF327688:BGF327838 AWJ327688:AWJ327838 AMN327688:AMN327838 ACR327688:ACR327838 SV327688:SV327838 IZ327688:IZ327838 D327688:D327838 WVL262152:WVL262302 WLP262152:WLP262302 WBT262152:WBT262302 VRX262152:VRX262302 VIB262152:VIB262302 UYF262152:UYF262302 UOJ262152:UOJ262302 UEN262152:UEN262302 TUR262152:TUR262302 TKV262152:TKV262302 TAZ262152:TAZ262302 SRD262152:SRD262302 SHH262152:SHH262302 RXL262152:RXL262302 RNP262152:RNP262302 RDT262152:RDT262302 QTX262152:QTX262302 QKB262152:QKB262302 QAF262152:QAF262302 PQJ262152:PQJ262302 PGN262152:PGN262302 OWR262152:OWR262302 OMV262152:OMV262302 OCZ262152:OCZ262302 NTD262152:NTD262302 NJH262152:NJH262302 MZL262152:MZL262302 MPP262152:MPP262302 MFT262152:MFT262302 LVX262152:LVX262302 LMB262152:LMB262302 LCF262152:LCF262302 KSJ262152:KSJ262302 KIN262152:KIN262302 JYR262152:JYR262302 JOV262152:JOV262302 JEZ262152:JEZ262302 IVD262152:IVD262302 ILH262152:ILH262302 IBL262152:IBL262302 HRP262152:HRP262302 HHT262152:HHT262302 GXX262152:GXX262302 GOB262152:GOB262302 GEF262152:GEF262302 FUJ262152:FUJ262302 FKN262152:FKN262302 FAR262152:FAR262302 EQV262152:EQV262302 EGZ262152:EGZ262302 DXD262152:DXD262302 DNH262152:DNH262302 DDL262152:DDL262302 CTP262152:CTP262302 CJT262152:CJT262302 BZX262152:BZX262302 BQB262152:BQB262302 BGF262152:BGF262302 AWJ262152:AWJ262302 AMN262152:AMN262302 ACR262152:ACR262302 SV262152:SV262302 IZ262152:IZ262302 D262152:D262302 WVL196616:WVL196766 WLP196616:WLP196766 WBT196616:WBT196766 VRX196616:VRX196766 VIB196616:VIB196766 UYF196616:UYF196766 UOJ196616:UOJ196766 UEN196616:UEN196766 TUR196616:TUR196766 TKV196616:TKV196766 TAZ196616:TAZ196766 SRD196616:SRD196766 SHH196616:SHH196766 RXL196616:RXL196766 RNP196616:RNP196766 RDT196616:RDT196766 QTX196616:QTX196766 QKB196616:QKB196766 QAF196616:QAF196766 PQJ196616:PQJ196766 PGN196616:PGN196766 OWR196616:OWR196766 OMV196616:OMV196766 OCZ196616:OCZ196766 NTD196616:NTD196766 NJH196616:NJH196766 MZL196616:MZL196766 MPP196616:MPP196766 MFT196616:MFT196766 LVX196616:LVX196766 LMB196616:LMB196766 LCF196616:LCF196766 KSJ196616:KSJ196766 KIN196616:KIN196766 JYR196616:JYR196766 JOV196616:JOV196766 JEZ196616:JEZ196766 IVD196616:IVD196766 ILH196616:ILH196766 IBL196616:IBL196766 HRP196616:HRP196766 HHT196616:HHT196766 GXX196616:GXX196766 GOB196616:GOB196766 GEF196616:GEF196766 FUJ196616:FUJ196766 FKN196616:FKN196766 FAR196616:FAR196766 EQV196616:EQV196766 EGZ196616:EGZ196766 DXD196616:DXD196766 DNH196616:DNH196766 DDL196616:DDL196766 CTP196616:CTP196766 CJT196616:CJT196766 BZX196616:BZX196766 BQB196616:BQB196766 BGF196616:BGF196766 AWJ196616:AWJ196766 AMN196616:AMN196766 ACR196616:ACR196766 SV196616:SV196766 IZ196616:IZ196766 D196616:D196766 WVL131080:WVL131230 WLP131080:WLP131230 WBT131080:WBT131230 VRX131080:VRX131230 VIB131080:VIB131230 UYF131080:UYF131230 UOJ131080:UOJ131230 UEN131080:UEN131230 TUR131080:TUR131230 TKV131080:TKV131230 TAZ131080:TAZ131230 SRD131080:SRD131230 SHH131080:SHH131230 RXL131080:RXL131230 RNP131080:RNP131230 RDT131080:RDT131230 QTX131080:QTX131230 QKB131080:QKB131230 QAF131080:QAF131230 PQJ131080:PQJ131230 PGN131080:PGN131230 OWR131080:OWR131230 OMV131080:OMV131230 OCZ131080:OCZ131230 NTD131080:NTD131230 NJH131080:NJH131230 MZL131080:MZL131230 MPP131080:MPP131230 MFT131080:MFT131230 LVX131080:LVX131230 LMB131080:LMB131230 LCF131080:LCF131230 KSJ131080:KSJ131230 KIN131080:KIN131230 JYR131080:JYR131230 JOV131080:JOV131230 JEZ131080:JEZ131230 IVD131080:IVD131230 ILH131080:ILH131230 IBL131080:IBL131230 HRP131080:HRP131230 HHT131080:HHT131230 GXX131080:GXX131230 GOB131080:GOB131230 GEF131080:GEF131230 FUJ131080:FUJ131230 FKN131080:FKN131230 FAR131080:FAR131230 EQV131080:EQV131230 EGZ131080:EGZ131230 DXD131080:DXD131230 DNH131080:DNH131230 DDL131080:DDL131230 CTP131080:CTP131230 CJT131080:CJT131230 BZX131080:BZX131230 BQB131080:BQB131230 BGF131080:BGF131230 AWJ131080:AWJ131230 AMN131080:AMN131230 ACR131080:ACR131230 SV131080:SV131230 IZ131080:IZ131230 D131080:D131230 WVL65544:WVL65694 WLP65544:WLP65694 WBT65544:WBT65694 VRX65544:VRX65694 VIB65544:VIB65694 UYF65544:UYF65694 UOJ65544:UOJ65694 UEN65544:UEN65694 TUR65544:TUR65694 TKV65544:TKV65694 TAZ65544:TAZ65694 SRD65544:SRD65694 SHH65544:SHH65694 RXL65544:RXL65694 RNP65544:RNP65694 RDT65544:RDT65694 QTX65544:QTX65694 QKB65544:QKB65694 QAF65544:QAF65694 PQJ65544:PQJ65694 PGN65544:PGN65694 OWR65544:OWR65694 OMV65544:OMV65694 OCZ65544:OCZ65694 NTD65544:NTD65694 NJH65544:NJH65694 MZL65544:MZL65694 MPP65544:MPP65694 MFT65544:MFT65694 LVX65544:LVX65694 LMB65544:LMB65694 LCF65544:LCF65694 KSJ65544:KSJ65694 KIN65544:KIN65694 JYR65544:JYR65694 JOV65544:JOV65694 JEZ65544:JEZ65694 IVD65544:IVD65694 ILH65544:ILH65694 IBL65544:IBL65694 HRP65544:HRP65694 HHT65544:HHT65694 GXX65544:GXX65694 GOB65544:GOB65694 GEF65544:GEF65694 FUJ65544:FUJ65694 FKN65544:FKN65694 FAR65544:FAR65694 EQV65544:EQV65694 EGZ65544:EGZ65694 DXD65544:DXD65694 DNH65544:DNH65694 DDL65544:DDL65694 CTP65544:CTP65694 CJT65544:CJT65694 BZX65544:BZX65694 BQB65544:BQB65694 BGF65544:BGF65694 AWJ65544:AWJ65694 AMN65544:AMN65694 ACR65544:ACR65694 SV65544:SV65694 IZ65544:IZ65694 D65544:D65694 IZ6:IZ158 WVL6:WVL158 WLP6:WLP158 WBT6:WBT158 VRX6:VRX158 VIB6:VIB158 UYF6:UYF158 UOJ6:UOJ158 UEN6:UEN158 TUR6:TUR158 TKV6:TKV158 TAZ6:TAZ158 SRD6:SRD158 SHH6:SHH158 RXL6:RXL158 RNP6:RNP158 RDT6:RDT158 QTX6:QTX158 QKB6:QKB158 QAF6:QAF158 PQJ6:PQJ158 PGN6:PGN158 OWR6:OWR158 OMV6:OMV158 OCZ6:OCZ158 NTD6:NTD158 NJH6:NJH158 MZL6:MZL158 MPP6:MPP158 MFT6:MFT158 LVX6:LVX158 LMB6:LMB158 LCF6:LCF158 KSJ6:KSJ158 KIN6:KIN158 JYR6:JYR158 JOV6:JOV158 JEZ6:JEZ158 IVD6:IVD158 ILH6:ILH158 IBL6:IBL158 HRP6:HRP158 HHT6:HHT158 GXX6:GXX158 GOB6:GOB158 GEF6:GEF158 FUJ6:FUJ158 FKN6:FKN158 FAR6:FAR158 EQV6:EQV158 EGZ6:EGZ158 DXD6:DXD158 DNH6:DNH158 DDL6:DDL158 CTP6:CTP158 CJT6:CJT158 BZX6:BZX158 BQB6:BQB158 BGF6:BGF158 AWJ6:AWJ158 AMN6:AMN158 ACR6:ACR158 SV6:SV158 D9:D158">
      <formula1>" ,◎"</formula1>
    </dataValidation>
    <dataValidation type="list" allowBlank="1" showInputMessage="1" showErrorMessage="1" sqref="WVJ983048:WVJ983199 WLN983048:WLN983199 WBR983048:WBR983199 VRV983048:VRV983199 VHZ983048:VHZ983199 UYD983048:UYD983199 UOH983048:UOH983199 UEL983048:UEL983199 TUP983048:TUP983199 TKT983048:TKT983199 TAX983048:TAX983199 SRB983048:SRB983199 SHF983048:SHF983199 RXJ983048:RXJ983199 RNN983048:RNN983199 RDR983048:RDR983199 QTV983048:QTV983199 QJZ983048:QJZ983199 QAD983048:QAD983199 PQH983048:PQH983199 PGL983048:PGL983199 OWP983048:OWP983199 OMT983048:OMT983199 OCX983048:OCX983199 NTB983048:NTB983199 NJF983048:NJF983199 MZJ983048:MZJ983199 MPN983048:MPN983199 MFR983048:MFR983199 LVV983048:LVV983199 LLZ983048:LLZ983199 LCD983048:LCD983199 KSH983048:KSH983199 KIL983048:KIL983199 JYP983048:JYP983199 JOT983048:JOT983199 JEX983048:JEX983199 IVB983048:IVB983199 ILF983048:ILF983199 IBJ983048:IBJ983199 HRN983048:HRN983199 HHR983048:HHR983199 GXV983048:GXV983199 GNZ983048:GNZ983199 GED983048:GED983199 FUH983048:FUH983199 FKL983048:FKL983199 FAP983048:FAP983199 EQT983048:EQT983199 EGX983048:EGX983199 DXB983048:DXB983199 DNF983048:DNF983199 DDJ983048:DDJ983199 CTN983048:CTN983199 CJR983048:CJR983199 BZV983048:BZV983199 BPZ983048:BPZ983199 BGD983048:BGD983199 AWH983048:AWH983199 AML983048:AML983199 ACP983048:ACP983199 ST983048:ST983199 IX983048:IX983199 B983048:B983199 WVJ917512:WVJ917663 WLN917512:WLN917663 WBR917512:WBR917663 VRV917512:VRV917663 VHZ917512:VHZ917663 UYD917512:UYD917663 UOH917512:UOH917663 UEL917512:UEL917663 TUP917512:TUP917663 TKT917512:TKT917663 TAX917512:TAX917663 SRB917512:SRB917663 SHF917512:SHF917663 RXJ917512:RXJ917663 RNN917512:RNN917663 RDR917512:RDR917663 QTV917512:QTV917663 QJZ917512:QJZ917663 QAD917512:QAD917663 PQH917512:PQH917663 PGL917512:PGL917663 OWP917512:OWP917663 OMT917512:OMT917663 OCX917512:OCX917663 NTB917512:NTB917663 NJF917512:NJF917663 MZJ917512:MZJ917663 MPN917512:MPN917663 MFR917512:MFR917663 LVV917512:LVV917663 LLZ917512:LLZ917663 LCD917512:LCD917663 KSH917512:KSH917663 KIL917512:KIL917663 JYP917512:JYP917663 JOT917512:JOT917663 JEX917512:JEX917663 IVB917512:IVB917663 ILF917512:ILF917663 IBJ917512:IBJ917663 HRN917512:HRN917663 HHR917512:HHR917663 GXV917512:GXV917663 GNZ917512:GNZ917663 GED917512:GED917663 FUH917512:FUH917663 FKL917512:FKL917663 FAP917512:FAP917663 EQT917512:EQT917663 EGX917512:EGX917663 DXB917512:DXB917663 DNF917512:DNF917663 DDJ917512:DDJ917663 CTN917512:CTN917663 CJR917512:CJR917663 BZV917512:BZV917663 BPZ917512:BPZ917663 BGD917512:BGD917663 AWH917512:AWH917663 AML917512:AML917663 ACP917512:ACP917663 ST917512:ST917663 IX917512:IX917663 B917512:B917663 WVJ851976:WVJ852127 WLN851976:WLN852127 WBR851976:WBR852127 VRV851976:VRV852127 VHZ851976:VHZ852127 UYD851976:UYD852127 UOH851976:UOH852127 UEL851976:UEL852127 TUP851976:TUP852127 TKT851976:TKT852127 TAX851976:TAX852127 SRB851976:SRB852127 SHF851976:SHF852127 RXJ851976:RXJ852127 RNN851976:RNN852127 RDR851976:RDR852127 QTV851976:QTV852127 QJZ851976:QJZ852127 QAD851976:QAD852127 PQH851976:PQH852127 PGL851976:PGL852127 OWP851976:OWP852127 OMT851976:OMT852127 OCX851976:OCX852127 NTB851976:NTB852127 NJF851976:NJF852127 MZJ851976:MZJ852127 MPN851976:MPN852127 MFR851976:MFR852127 LVV851976:LVV852127 LLZ851976:LLZ852127 LCD851976:LCD852127 KSH851976:KSH852127 KIL851976:KIL852127 JYP851976:JYP852127 JOT851976:JOT852127 JEX851976:JEX852127 IVB851976:IVB852127 ILF851976:ILF852127 IBJ851976:IBJ852127 HRN851976:HRN852127 HHR851976:HHR852127 GXV851976:GXV852127 GNZ851976:GNZ852127 GED851976:GED852127 FUH851976:FUH852127 FKL851976:FKL852127 FAP851976:FAP852127 EQT851976:EQT852127 EGX851976:EGX852127 DXB851976:DXB852127 DNF851976:DNF852127 DDJ851976:DDJ852127 CTN851976:CTN852127 CJR851976:CJR852127 BZV851976:BZV852127 BPZ851976:BPZ852127 BGD851976:BGD852127 AWH851976:AWH852127 AML851976:AML852127 ACP851976:ACP852127 ST851976:ST852127 IX851976:IX852127 B851976:B852127 WVJ786440:WVJ786591 WLN786440:WLN786591 WBR786440:WBR786591 VRV786440:VRV786591 VHZ786440:VHZ786591 UYD786440:UYD786591 UOH786440:UOH786591 UEL786440:UEL786591 TUP786440:TUP786591 TKT786440:TKT786591 TAX786440:TAX786591 SRB786440:SRB786591 SHF786440:SHF786591 RXJ786440:RXJ786591 RNN786440:RNN786591 RDR786440:RDR786591 QTV786440:QTV786591 QJZ786440:QJZ786591 QAD786440:QAD786591 PQH786440:PQH786591 PGL786440:PGL786591 OWP786440:OWP786591 OMT786440:OMT786591 OCX786440:OCX786591 NTB786440:NTB786591 NJF786440:NJF786591 MZJ786440:MZJ786591 MPN786440:MPN786591 MFR786440:MFR786591 LVV786440:LVV786591 LLZ786440:LLZ786591 LCD786440:LCD786591 KSH786440:KSH786591 KIL786440:KIL786591 JYP786440:JYP786591 JOT786440:JOT786591 JEX786440:JEX786591 IVB786440:IVB786591 ILF786440:ILF786591 IBJ786440:IBJ786591 HRN786440:HRN786591 HHR786440:HHR786591 GXV786440:GXV786591 GNZ786440:GNZ786591 GED786440:GED786591 FUH786440:FUH786591 FKL786440:FKL786591 FAP786440:FAP786591 EQT786440:EQT786591 EGX786440:EGX786591 DXB786440:DXB786591 DNF786440:DNF786591 DDJ786440:DDJ786591 CTN786440:CTN786591 CJR786440:CJR786591 BZV786440:BZV786591 BPZ786440:BPZ786591 BGD786440:BGD786591 AWH786440:AWH786591 AML786440:AML786591 ACP786440:ACP786591 ST786440:ST786591 IX786440:IX786591 B786440:B786591 WVJ720904:WVJ721055 WLN720904:WLN721055 WBR720904:WBR721055 VRV720904:VRV721055 VHZ720904:VHZ721055 UYD720904:UYD721055 UOH720904:UOH721055 UEL720904:UEL721055 TUP720904:TUP721055 TKT720904:TKT721055 TAX720904:TAX721055 SRB720904:SRB721055 SHF720904:SHF721055 RXJ720904:RXJ721055 RNN720904:RNN721055 RDR720904:RDR721055 QTV720904:QTV721055 QJZ720904:QJZ721055 QAD720904:QAD721055 PQH720904:PQH721055 PGL720904:PGL721055 OWP720904:OWP721055 OMT720904:OMT721055 OCX720904:OCX721055 NTB720904:NTB721055 NJF720904:NJF721055 MZJ720904:MZJ721055 MPN720904:MPN721055 MFR720904:MFR721055 LVV720904:LVV721055 LLZ720904:LLZ721055 LCD720904:LCD721055 KSH720904:KSH721055 KIL720904:KIL721055 JYP720904:JYP721055 JOT720904:JOT721055 JEX720904:JEX721055 IVB720904:IVB721055 ILF720904:ILF721055 IBJ720904:IBJ721055 HRN720904:HRN721055 HHR720904:HHR721055 GXV720904:GXV721055 GNZ720904:GNZ721055 GED720904:GED721055 FUH720904:FUH721055 FKL720904:FKL721055 FAP720904:FAP721055 EQT720904:EQT721055 EGX720904:EGX721055 DXB720904:DXB721055 DNF720904:DNF721055 DDJ720904:DDJ721055 CTN720904:CTN721055 CJR720904:CJR721055 BZV720904:BZV721055 BPZ720904:BPZ721055 BGD720904:BGD721055 AWH720904:AWH721055 AML720904:AML721055 ACP720904:ACP721055 ST720904:ST721055 IX720904:IX721055 B720904:B721055 WVJ655368:WVJ655519 WLN655368:WLN655519 WBR655368:WBR655519 VRV655368:VRV655519 VHZ655368:VHZ655519 UYD655368:UYD655519 UOH655368:UOH655519 UEL655368:UEL655519 TUP655368:TUP655519 TKT655368:TKT655519 TAX655368:TAX655519 SRB655368:SRB655519 SHF655368:SHF655519 RXJ655368:RXJ655519 RNN655368:RNN655519 RDR655368:RDR655519 QTV655368:QTV655519 QJZ655368:QJZ655519 QAD655368:QAD655519 PQH655368:PQH655519 PGL655368:PGL655519 OWP655368:OWP655519 OMT655368:OMT655519 OCX655368:OCX655519 NTB655368:NTB655519 NJF655368:NJF655519 MZJ655368:MZJ655519 MPN655368:MPN655519 MFR655368:MFR655519 LVV655368:LVV655519 LLZ655368:LLZ655519 LCD655368:LCD655519 KSH655368:KSH655519 KIL655368:KIL655519 JYP655368:JYP655519 JOT655368:JOT655519 JEX655368:JEX655519 IVB655368:IVB655519 ILF655368:ILF655519 IBJ655368:IBJ655519 HRN655368:HRN655519 HHR655368:HHR655519 GXV655368:GXV655519 GNZ655368:GNZ655519 GED655368:GED655519 FUH655368:FUH655519 FKL655368:FKL655519 FAP655368:FAP655519 EQT655368:EQT655519 EGX655368:EGX655519 DXB655368:DXB655519 DNF655368:DNF655519 DDJ655368:DDJ655519 CTN655368:CTN655519 CJR655368:CJR655519 BZV655368:BZV655519 BPZ655368:BPZ655519 BGD655368:BGD655519 AWH655368:AWH655519 AML655368:AML655519 ACP655368:ACP655519 ST655368:ST655519 IX655368:IX655519 B655368:B655519 WVJ589832:WVJ589983 WLN589832:WLN589983 WBR589832:WBR589983 VRV589832:VRV589983 VHZ589832:VHZ589983 UYD589832:UYD589983 UOH589832:UOH589983 UEL589832:UEL589983 TUP589832:TUP589983 TKT589832:TKT589983 TAX589832:TAX589983 SRB589832:SRB589983 SHF589832:SHF589983 RXJ589832:RXJ589983 RNN589832:RNN589983 RDR589832:RDR589983 QTV589832:QTV589983 QJZ589832:QJZ589983 QAD589832:QAD589983 PQH589832:PQH589983 PGL589832:PGL589983 OWP589832:OWP589983 OMT589832:OMT589983 OCX589832:OCX589983 NTB589832:NTB589983 NJF589832:NJF589983 MZJ589832:MZJ589983 MPN589832:MPN589983 MFR589832:MFR589983 LVV589832:LVV589983 LLZ589832:LLZ589983 LCD589832:LCD589983 KSH589832:KSH589983 KIL589832:KIL589983 JYP589832:JYP589983 JOT589832:JOT589983 JEX589832:JEX589983 IVB589832:IVB589983 ILF589832:ILF589983 IBJ589832:IBJ589983 HRN589832:HRN589983 HHR589832:HHR589983 GXV589832:GXV589983 GNZ589832:GNZ589983 GED589832:GED589983 FUH589832:FUH589983 FKL589832:FKL589983 FAP589832:FAP589983 EQT589832:EQT589983 EGX589832:EGX589983 DXB589832:DXB589983 DNF589832:DNF589983 DDJ589832:DDJ589983 CTN589832:CTN589983 CJR589832:CJR589983 BZV589832:BZV589983 BPZ589832:BPZ589983 BGD589832:BGD589983 AWH589832:AWH589983 AML589832:AML589983 ACP589832:ACP589983 ST589832:ST589983 IX589832:IX589983 B589832:B589983 WVJ524296:WVJ524447 WLN524296:WLN524447 WBR524296:WBR524447 VRV524296:VRV524447 VHZ524296:VHZ524447 UYD524296:UYD524447 UOH524296:UOH524447 UEL524296:UEL524447 TUP524296:TUP524447 TKT524296:TKT524447 TAX524296:TAX524447 SRB524296:SRB524447 SHF524296:SHF524447 RXJ524296:RXJ524447 RNN524296:RNN524447 RDR524296:RDR524447 QTV524296:QTV524447 QJZ524296:QJZ524447 QAD524296:QAD524447 PQH524296:PQH524447 PGL524296:PGL524447 OWP524296:OWP524447 OMT524296:OMT524447 OCX524296:OCX524447 NTB524296:NTB524447 NJF524296:NJF524447 MZJ524296:MZJ524447 MPN524296:MPN524447 MFR524296:MFR524447 LVV524296:LVV524447 LLZ524296:LLZ524447 LCD524296:LCD524447 KSH524296:KSH524447 KIL524296:KIL524447 JYP524296:JYP524447 JOT524296:JOT524447 JEX524296:JEX524447 IVB524296:IVB524447 ILF524296:ILF524447 IBJ524296:IBJ524447 HRN524296:HRN524447 HHR524296:HHR524447 GXV524296:GXV524447 GNZ524296:GNZ524447 GED524296:GED524447 FUH524296:FUH524447 FKL524296:FKL524447 FAP524296:FAP524447 EQT524296:EQT524447 EGX524296:EGX524447 DXB524296:DXB524447 DNF524296:DNF524447 DDJ524296:DDJ524447 CTN524296:CTN524447 CJR524296:CJR524447 BZV524296:BZV524447 BPZ524296:BPZ524447 BGD524296:BGD524447 AWH524296:AWH524447 AML524296:AML524447 ACP524296:ACP524447 ST524296:ST524447 IX524296:IX524447 B524296:B524447 WVJ458760:WVJ458911 WLN458760:WLN458911 WBR458760:WBR458911 VRV458760:VRV458911 VHZ458760:VHZ458911 UYD458760:UYD458911 UOH458760:UOH458911 UEL458760:UEL458911 TUP458760:TUP458911 TKT458760:TKT458911 TAX458760:TAX458911 SRB458760:SRB458911 SHF458760:SHF458911 RXJ458760:RXJ458911 RNN458760:RNN458911 RDR458760:RDR458911 QTV458760:QTV458911 QJZ458760:QJZ458911 QAD458760:QAD458911 PQH458760:PQH458911 PGL458760:PGL458911 OWP458760:OWP458911 OMT458760:OMT458911 OCX458760:OCX458911 NTB458760:NTB458911 NJF458760:NJF458911 MZJ458760:MZJ458911 MPN458760:MPN458911 MFR458760:MFR458911 LVV458760:LVV458911 LLZ458760:LLZ458911 LCD458760:LCD458911 KSH458760:KSH458911 KIL458760:KIL458911 JYP458760:JYP458911 JOT458760:JOT458911 JEX458760:JEX458911 IVB458760:IVB458911 ILF458760:ILF458911 IBJ458760:IBJ458911 HRN458760:HRN458911 HHR458760:HHR458911 GXV458760:GXV458911 GNZ458760:GNZ458911 GED458760:GED458911 FUH458760:FUH458911 FKL458760:FKL458911 FAP458760:FAP458911 EQT458760:EQT458911 EGX458760:EGX458911 DXB458760:DXB458911 DNF458760:DNF458911 DDJ458760:DDJ458911 CTN458760:CTN458911 CJR458760:CJR458911 BZV458760:BZV458911 BPZ458760:BPZ458911 BGD458760:BGD458911 AWH458760:AWH458911 AML458760:AML458911 ACP458760:ACP458911 ST458760:ST458911 IX458760:IX458911 B458760:B458911 WVJ393224:WVJ393375 WLN393224:WLN393375 WBR393224:WBR393375 VRV393224:VRV393375 VHZ393224:VHZ393375 UYD393224:UYD393375 UOH393224:UOH393375 UEL393224:UEL393375 TUP393224:TUP393375 TKT393224:TKT393375 TAX393224:TAX393375 SRB393224:SRB393375 SHF393224:SHF393375 RXJ393224:RXJ393375 RNN393224:RNN393375 RDR393224:RDR393375 QTV393224:QTV393375 QJZ393224:QJZ393375 QAD393224:QAD393375 PQH393224:PQH393375 PGL393224:PGL393375 OWP393224:OWP393375 OMT393224:OMT393375 OCX393224:OCX393375 NTB393224:NTB393375 NJF393224:NJF393375 MZJ393224:MZJ393375 MPN393224:MPN393375 MFR393224:MFR393375 LVV393224:LVV393375 LLZ393224:LLZ393375 LCD393224:LCD393375 KSH393224:KSH393375 KIL393224:KIL393375 JYP393224:JYP393375 JOT393224:JOT393375 JEX393224:JEX393375 IVB393224:IVB393375 ILF393224:ILF393375 IBJ393224:IBJ393375 HRN393224:HRN393375 HHR393224:HHR393375 GXV393224:GXV393375 GNZ393224:GNZ393375 GED393224:GED393375 FUH393224:FUH393375 FKL393224:FKL393375 FAP393224:FAP393375 EQT393224:EQT393375 EGX393224:EGX393375 DXB393224:DXB393375 DNF393224:DNF393375 DDJ393224:DDJ393375 CTN393224:CTN393375 CJR393224:CJR393375 BZV393224:BZV393375 BPZ393224:BPZ393375 BGD393224:BGD393375 AWH393224:AWH393375 AML393224:AML393375 ACP393224:ACP393375 ST393224:ST393375 IX393224:IX393375 B393224:B393375 WVJ327688:WVJ327839 WLN327688:WLN327839 WBR327688:WBR327839 VRV327688:VRV327839 VHZ327688:VHZ327839 UYD327688:UYD327839 UOH327688:UOH327839 UEL327688:UEL327839 TUP327688:TUP327839 TKT327688:TKT327839 TAX327688:TAX327839 SRB327688:SRB327839 SHF327688:SHF327839 RXJ327688:RXJ327839 RNN327688:RNN327839 RDR327688:RDR327839 QTV327688:QTV327839 QJZ327688:QJZ327839 QAD327688:QAD327839 PQH327688:PQH327839 PGL327688:PGL327839 OWP327688:OWP327839 OMT327688:OMT327839 OCX327688:OCX327839 NTB327688:NTB327839 NJF327688:NJF327839 MZJ327688:MZJ327839 MPN327688:MPN327839 MFR327688:MFR327839 LVV327688:LVV327839 LLZ327688:LLZ327839 LCD327688:LCD327839 KSH327688:KSH327839 KIL327688:KIL327839 JYP327688:JYP327839 JOT327688:JOT327839 JEX327688:JEX327839 IVB327688:IVB327839 ILF327688:ILF327839 IBJ327688:IBJ327839 HRN327688:HRN327839 HHR327688:HHR327839 GXV327688:GXV327839 GNZ327688:GNZ327839 GED327688:GED327839 FUH327688:FUH327839 FKL327688:FKL327839 FAP327688:FAP327839 EQT327688:EQT327839 EGX327688:EGX327839 DXB327688:DXB327839 DNF327688:DNF327839 DDJ327688:DDJ327839 CTN327688:CTN327839 CJR327688:CJR327839 BZV327688:BZV327839 BPZ327688:BPZ327839 BGD327688:BGD327839 AWH327688:AWH327839 AML327688:AML327839 ACP327688:ACP327839 ST327688:ST327839 IX327688:IX327839 B327688:B327839 WVJ262152:WVJ262303 WLN262152:WLN262303 WBR262152:WBR262303 VRV262152:VRV262303 VHZ262152:VHZ262303 UYD262152:UYD262303 UOH262152:UOH262303 UEL262152:UEL262303 TUP262152:TUP262303 TKT262152:TKT262303 TAX262152:TAX262303 SRB262152:SRB262303 SHF262152:SHF262303 RXJ262152:RXJ262303 RNN262152:RNN262303 RDR262152:RDR262303 QTV262152:QTV262303 QJZ262152:QJZ262303 QAD262152:QAD262303 PQH262152:PQH262303 PGL262152:PGL262303 OWP262152:OWP262303 OMT262152:OMT262303 OCX262152:OCX262303 NTB262152:NTB262303 NJF262152:NJF262303 MZJ262152:MZJ262303 MPN262152:MPN262303 MFR262152:MFR262303 LVV262152:LVV262303 LLZ262152:LLZ262303 LCD262152:LCD262303 KSH262152:KSH262303 KIL262152:KIL262303 JYP262152:JYP262303 JOT262152:JOT262303 JEX262152:JEX262303 IVB262152:IVB262303 ILF262152:ILF262303 IBJ262152:IBJ262303 HRN262152:HRN262303 HHR262152:HHR262303 GXV262152:GXV262303 GNZ262152:GNZ262303 GED262152:GED262303 FUH262152:FUH262303 FKL262152:FKL262303 FAP262152:FAP262303 EQT262152:EQT262303 EGX262152:EGX262303 DXB262152:DXB262303 DNF262152:DNF262303 DDJ262152:DDJ262303 CTN262152:CTN262303 CJR262152:CJR262303 BZV262152:BZV262303 BPZ262152:BPZ262303 BGD262152:BGD262303 AWH262152:AWH262303 AML262152:AML262303 ACP262152:ACP262303 ST262152:ST262303 IX262152:IX262303 B262152:B262303 WVJ196616:WVJ196767 WLN196616:WLN196767 WBR196616:WBR196767 VRV196616:VRV196767 VHZ196616:VHZ196767 UYD196616:UYD196767 UOH196616:UOH196767 UEL196616:UEL196767 TUP196616:TUP196767 TKT196616:TKT196767 TAX196616:TAX196767 SRB196616:SRB196767 SHF196616:SHF196767 RXJ196616:RXJ196767 RNN196616:RNN196767 RDR196616:RDR196767 QTV196616:QTV196767 QJZ196616:QJZ196767 QAD196616:QAD196767 PQH196616:PQH196767 PGL196616:PGL196767 OWP196616:OWP196767 OMT196616:OMT196767 OCX196616:OCX196767 NTB196616:NTB196767 NJF196616:NJF196767 MZJ196616:MZJ196767 MPN196616:MPN196767 MFR196616:MFR196767 LVV196616:LVV196767 LLZ196616:LLZ196767 LCD196616:LCD196767 KSH196616:KSH196767 KIL196616:KIL196767 JYP196616:JYP196767 JOT196616:JOT196767 JEX196616:JEX196767 IVB196616:IVB196767 ILF196616:ILF196767 IBJ196616:IBJ196767 HRN196616:HRN196767 HHR196616:HHR196767 GXV196616:GXV196767 GNZ196616:GNZ196767 GED196616:GED196767 FUH196616:FUH196767 FKL196616:FKL196767 FAP196616:FAP196767 EQT196616:EQT196767 EGX196616:EGX196767 DXB196616:DXB196767 DNF196616:DNF196767 DDJ196616:DDJ196767 CTN196616:CTN196767 CJR196616:CJR196767 BZV196616:BZV196767 BPZ196616:BPZ196767 BGD196616:BGD196767 AWH196616:AWH196767 AML196616:AML196767 ACP196616:ACP196767 ST196616:ST196767 IX196616:IX196767 B196616:B196767 WVJ131080:WVJ131231 WLN131080:WLN131231 WBR131080:WBR131231 VRV131080:VRV131231 VHZ131080:VHZ131231 UYD131080:UYD131231 UOH131080:UOH131231 UEL131080:UEL131231 TUP131080:TUP131231 TKT131080:TKT131231 TAX131080:TAX131231 SRB131080:SRB131231 SHF131080:SHF131231 RXJ131080:RXJ131231 RNN131080:RNN131231 RDR131080:RDR131231 QTV131080:QTV131231 QJZ131080:QJZ131231 QAD131080:QAD131231 PQH131080:PQH131231 PGL131080:PGL131231 OWP131080:OWP131231 OMT131080:OMT131231 OCX131080:OCX131231 NTB131080:NTB131231 NJF131080:NJF131231 MZJ131080:MZJ131231 MPN131080:MPN131231 MFR131080:MFR131231 LVV131080:LVV131231 LLZ131080:LLZ131231 LCD131080:LCD131231 KSH131080:KSH131231 KIL131080:KIL131231 JYP131080:JYP131231 JOT131080:JOT131231 JEX131080:JEX131231 IVB131080:IVB131231 ILF131080:ILF131231 IBJ131080:IBJ131231 HRN131080:HRN131231 HHR131080:HHR131231 GXV131080:GXV131231 GNZ131080:GNZ131231 GED131080:GED131231 FUH131080:FUH131231 FKL131080:FKL131231 FAP131080:FAP131231 EQT131080:EQT131231 EGX131080:EGX131231 DXB131080:DXB131231 DNF131080:DNF131231 DDJ131080:DDJ131231 CTN131080:CTN131231 CJR131080:CJR131231 BZV131080:BZV131231 BPZ131080:BPZ131231 BGD131080:BGD131231 AWH131080:AWH131231 AML131080:AML131231 ACP131080:ACP131231 ST131080:ST131231 IX131080:IX131231 B131080:B131231 WVJ65544:WVJ65695 WLN65544:WLN65695 WBR65544:WBR65695 VRV65544:VRV65695 VHZ65544:VHZ65695 UYD65544:UYD65695 UOH65544:UOH65695 UEL65544:UEL65695 TUP65544:TUP65695 TKT65544:TKT65695 TAX65544:TAX65695 SRB65544:SRB65695 SHF65544:SHF65695 RXJ65544:RXJ65695 RNN65544:RNN65695 RDR65544:RDR65695 QTV65544:QTV65695 QJZ65544:QJZ65695 QAD65544:QAD65695 PQH65544:PQH65695 PGL65544:PGL65695 OWP65544:OWP65695 OMT65544:OMT65695 OCX65544:OCX65695 NTB65544:NTB65695 NJF65544:NJF65695 MZJ65544:MZJ65695 MPN65544:MPN65695 MFR65544:MFR65695 LVV65544:LVV65695 LLZ65544:LLZ65695 LCD65544:LCD65695 KSH65544:KSH65695 KIL65544:KIL65695 JYP65544:JYP65695 JOT65544:JOT65695 JEX65544:JEX65695 IVB65544:IVB65695 ILF65544:ILF65695 IBJ65544:IBJ65695 HRN65544:HRN65695 HHR65544:HHR65695 GXV65544:GXV65695 GNZ65544:GNZ65695 GED65544:GED65695 FUH65544:FUH65695 FKL65544:FKL65695 FAP65544:FAP65695 EQT65544:EQT65695 EGX65544:EGX65695 DXB65544:DXB65695 DNF65544:DNF65695 DDJ65544:DDJ65695 CTN65544:CTN65695 CJR65544:CJR65695 BZV65544:BZV65695 BPZ65544:BPZ65695 BGD65544:BGD65695 AWH65544:AWH65695 AML65544:AML65695 ACP65544:ACP65695 ST65544:ST65695 IX65544:IX65695 B65544:B65695 IX6:IX159 WVJ6:WVJ159 WLN6:WLN159 WBR6:WBR159 VRV6:VRV159 VHZ6:VHZ159 UYD6:UYD159 UOH6:UOH159 UEL6:UEL159 TUP6:TUP159 TKT6:TKT159 TAX6:TAX159 SRB6:SRB159 SHF6:SHF159 RXJ6:RXJ159 RNN6:RNN159 RDR6:RDR159 QTV6:QTV159 QJZ6:QJZ159 QAD6:QAD159 PQH6:PQH159 PGL6:PGL159 OWP6:OWP159 OMT6:OMT159 OCX6:OCX159 NTB6:NTB159 NJF6:NJF159 MZJ6:MZJ159 MPN6:MPN159 MFR6:MFR159 LVV6:LVV159 LLZ6:LLZ159 LCD6:LCD159 KSH6:KSH159 KIL6:KIL159 JYP6:JYP159 JOT6:JOT159 JEX6:JEX159 IVB6:IVB159 ILF6:ILF159 IBJ6:IBJ159 HRN6:HRN159 HHR6:HHR159 GXV6:GXV159 GNZ6:GNZ159 GED6:GED159 FUH6:FUH159 FKL6:FKL159 FAP6:FAP159 EQT6:EQT159 EGX6:EGX159 DXB6:DXB159 DNF6:DNF159 DDJ6:DDJ159 CTN6:CTN159 CJR6:CJR159 BZV6:BZV159 BPZ6:BPZ159 BGD6:BGD159 AWH6:AWH159 AML6:AML159 ACP6:ACP159 ST6:ST159 B159">
      <formula1>"第1回,第2回,第3回,第4回,予備1,予備2,予備3"</formula1>
    </dataValidation>
    <dataValidation type="list" allowBlank="1" showInputMessage="1" showErrorMessage="1" sqref="WVS983048:WVS983198 WLW983048:WLW983198 WCA983048:WCA983198 VSE983048:VSE983198 VII983048:VII983198 UYM983048:UYM983198 UOQ983048:UOQ983198 UEU983048:UEU983198 TUY983048:TUY983198 TLC983048:TLC983198 TBG983048:TBG983198 SRK983048:SRK983198 SHO983048:SHO983198 RXS983048:RXS983198 RNW983048:RNW983198 REA983048:REA983198 QUE983048:QUE983198 QKI983048:QKI983198 QAM983048:QAM983198 PQQ983048:PQQ983198 PGU983048:PGU983198 OWY983048:OWY983198 ONC983048:ONC983198 ODG983048:ODG983198 NTK983048:NTK983198 NJO983048:NJO983198 MZS983048:MZS983198 MPW983048:MPW983198 MGA983048:MGA983198 LWE983048:LWE983198 LMI983048:LMI983198 LCM983048:LCM983198 KSQ983048:KSQ983198 KIU983048:KIU983198 JYY983048:JYY983198 JPC983048:JPC983198 JFG983048:JFG983198 IVK983048:IVK983198 ILO983048:ILO983198 IBS983048:IBS983198 HRW983048:HRW983198 HIA983048:HIA983198 GYE983048:GYE983198 GOI983048:GOI983198 GEM983048:GEM983198 FUQ983048:FUQ983198 FKU983048:FKU983198 FAY983048:FAY983198 ERC983048:ERC983198 EHG983048:EHG983198 DXK983048:DXK983198 DNO983048:DNO983198 DDS983048:DDS983198 CTW983048:CTW983198 CKA983048:CKA983198 CAE983048:CAE983198 BQI983048:BQI983198 BGM983048:BGM983198 AWQ983048:AWQ983198 AMU983048:AMU983198 ACY983048:ACY983198 TC983048:TC983198 JG983048:JG983198 K983048:K983198 WVS917512:WVS917662 WLW917512:WLW917662 WCA917512:WCA917662 VSE917512:VSE917662 VII917512:VII917662 UYM917512:UYM917662 UOQ917512:UOQ917662 UEU917512:UEU917662 TUY917512:TUY917662 TLC917512:TLC917662 TBG917512:TBG917662 SRK917512:SRK917662 SHO917512:SHO917662 RXS917512:RXS917662 RNW917512:RNW917662 REA917512:REA917662 QUE917512:QUE917662 QKI917512:QKI917662 QAM917512:QAM917662 PQQ917512:PQQ917662 PGU917512:PGU917662 OWY917512:OWY917662 ONC917512:ONC917662 ODG917512:ODG917662 NTK917512:NTK917662 NJO917512:NJO917662 MZS917512:MZS917662 MPW917512:MPW917662 MGA917512:MGA917662 LWE917512:LWE917662 LMI917512:LMI917662 LCM917512:LCM917662 KSQ917512:KSQ917662 KIU917512:KIU917662 JYY917512:JYY917662 JPC917512:JPC917662 JFG917512:JFG917662 IVK917512:IVK917662 ILO917512:ILO917662 IBS917512:IBS917662 HRW917512:HRW917662 HIA917512:HIA917662 GYE917512:GYE917662 GOI917512:GOI917662 GEM917512:GEM917662 FUQ917512:FUQ917662 FKU917512:FKU917662 FAY917512:FAY917662 ERC917512:ERC917662 EHG917512:EHG917662 DXK917512:DXK917662 DNO917512:DNO917662 DDS917512:DDS917662 CTW917512:CTW917662 CKA917512:CKA917662 CAE917512:CAE917662 BQI917512:BQI917662 BGM917512:BGM917662 AWQ917512:AWQ917662 AMU917512:AMU917662 ACY917512:ACY917662 TC917512:TC917662 JG917512:JG917662 K917512:K917662 WVS851976:WVS852126 WLW851976:WLW852126 WCA851976:WCA852126 VSE851976:VSE852126 VII851976:VII852126 UYM851976:UYM852126 UOQ851976:UOQ852126 UEU851976:UEU852126 TUY851976:TUY852126 TLC851976:TLC852126 TBG851976:TBG852126 SRK851976:SRK852126 SHO851976:SHO852126 RXS851976:RXS852126 RNW851976:RNW852126 REA851976:REA852126 QUE851976:QUE852126 QKI851976:QKI852126 QAM851976:QAM852126 PQQ851976:PQQ852126 PGU851976:PGU852126 OWY851976:OWY852126 ONC851976:ONC852126 ODG851976:ODG852126 NTK851976:NTK852126 NJO851976:NJO852126 MZS851976:MZS852126 MPW851976:MPW852126 MGA851976:MGA852126 LWE851976:LWE852126 LMI851976:LMI852126 LCM851976:LCM852126 KSQ851976:KSQ852126 KIU851976:KIU852126 JYY851976:JYY852126 JPC851976:JPC852126 JFG851976:JFG852126 IVK851976:IVK852126 ILO851976:ILO852126 IBS851976:IBS852126 HRW851976:HRW852126 HIA851976:HIA852126 GYE851976:GYE852126 GOI851976:GOI852126 GEM851976:GEM852126 FUQ851976:FUQ852126 FKU851976:FKU852126 FAY851976:FAY852126 ERC851976:ERC852126 EHG851976:EHG852126 DXK851976:DXK852126 DNO851976:DNO852126 DDS851976:DDS852126 CTW851976:CTW852126 CKA851976:CKA852126 CAE851976:CAE852126 BQI851976:BQI852126 BGM851976:BGM852126 AWQ851976:AWQ852126 AMU851976:AMU852126 ACY851976:ACY852126 TC851976:TC852126 JG851976:JG852126 K851976:K852126 WVS786440:WVS786590 WLW786440:WLW786590 WCA786440:WCA786590 VSE786440:VSE786590 VII786440:VII786590 UYM786440:UYM786590 UOQ786440:UOQ786590 UEU786440:UEU786590 TUY786440:TUY786590 TLC786440:TLC786590 TBG786440:TBG786590 SRK786440:SRK786590 SHO786440:SHO786590 RXS786440:RXS786590 RNW786440:RNW786590 REA786440:REA786590 QUE786440:QUE786590 QKI786440:QKI786590 QAM786440:QAM786590 PQQ786440:PQQ786590 PGU786440:PGU786590 OWY786440:OWY786590 ONC786440:ONC786590 ODG786440:ODG786590 NTK786440:NTK786590 NJO786440:NJO786590 MZS786440:MZS786590 MPW786440:MPW786590 MGA786440:MGA786590 LWE786440:LWE786590 LMI786440:LMI786590 LCM786440:LCM786590 KSQ786440:KSQ786590 KIU786440:KIU786590 JYY786440:JYY786590 JPC786440:JPC786590 JFG786440:JFG786590 IVK786440:IVK786590 ILO786440:ILO786590 IBS786440:IBS786590 HRW786440:HRW786590 HIA786440:HIA786590 GYE786440:GYE786590 GOI786440:GOI786590 GEM786440:GEM786590 FUQ786440:FUQ786590 FKU786440:FKU786590 FAY786440:FAY786590 ERC786440:ERC786590 EHG786440:EHG786590 DXK786440:DXK786590 DNO786440:DNO786590 DDS786440:DDS786590 CTW786440:CTW786590 CKA786440:CKA786590 CAE786440:CAE786590 BQI786440:BQI786590 BGM786440:BGM786590 AWQ786440:AWQ786590 AMU786440:AMU786590 ACY786440:ACY786590 TC786440:TC786590 JG786440:JG786590 K786440:K786590 WVS720904:WVS721054 WLW720904:WLW721054 WCA720904:WCA721054 VSE720904:VSE721054 VII720904:VII721054 UYM720904:UYM721054 UOQ720904:UOQ721054 UEU720904:UEU721054 TUY720904:TUY721054 TLC720904:TLC721054 TBG720904:TBG721054 SRK720904:SRK721054 SHO720904:SHO721054 RXS720904:RXS721054 RNW720904:RNW721054 REA720904:REA721054 QUE720904:QUE721054 QKI720904:QKI721054 QAM720904:QAM721054 PQQ720904:PQQ721054 PGU720904:PGU721054 OWY720904:OWY721054 ONC720904:ONC721054 ODG720904:ODG721054 NTK720904:NTK721054 NJO720904:NJO721054 MZS720904:MZS721054 MPW720904:MPW721054 MGA720904:MGA721054 LWE720904:LWE721054 LMI720904:LMI721054 LCM720904:LCM721054 KSQ720904:KSQ721054 KIU720904:KIU721054 JYY720904:JYY721054 JPC720904:JPC721054 JFG720904:JFG721054 IVK720904:IVK721054 ILO720904:ILO721054 IBS720904:IBS721054 HRW720904:HRW721054 HIA720904:HIA721054 GYE720904:GYE721054 GOI720904:GOI721054 GEM720904:GEM721054 FUQ720904:FUQ721054 FKU720904:FKU721054 FAY720904:FAY721054 ERC720904:ERC721054 EHG720904:EHG721054 DXK720904:DXK721054 DNO720904:DNO721054 DDS720904:DDS721054 CTW720904:CTW721054 CKA720904:CKA721054 CAE720904:CAE721054 BQI720904:BQI721054 BGM720904:BGM721054 AWQ720904:AWQ721054 AMU720904:AMU721054 ACY720904:ACY721054 TC720904:TC721054 JG720904:JG721054 K720904:K721054 WVS655368:WVS655518 WLW655368:WLW655518 WCA655368:WCA655518 VSE655368:VSE655518 VII655368:VII655518 UYM655368:UYM655518 UOQ655368:UOQ655518 UEU655368:UEU655518 TUY655368:TUY655518 TLC655368:TLC655518 TBG655368:TBG655518 SRK655368:SRK655518 SHO655368:SHO655518 RXS655368:RXS655518 RNW655368:RNW655518 REA655368:REA655518 QUE655368:QUE655518 QKI655368:QKI655518 QAM655368:QAM655518 PQQ655368:PQQ655518 PGU655368:PGU655518 OWY655368:OWY655518 ONC655368:ONC655518 ODG655368:ODG655518 NTK655368:NTK655518 NJO655368:NJO655518 MZS655368:MZS655518 MPW655368:MPW655518 MGA655368:MGA655518 LWE655368:LWE655518 LMI655368:LMI655518 LCM655368:LCM655518 KSQ655368:KSQ655518 KIU655368:KIU655518 JYY655368:JYY655518 JPC655368:JPC655518 JFG655368:JFG655518 IVK655368:IVK655518 ILO655368:ILO655518 IBS655368:IBS655518 HRW655368:HRW655518 HIA655368:HIA655518 GYE655368:GYE655518 GOI655368:GOI655518 GEM655368:GEM655518 FUQ655368:FUQ655518 FKU655368:FKU655518 FAY655368:FAY655518 ERC655368:ERC655518 EHG655368:EHG655518 DXK655368:DXK655518 DNO655368:DNO655518 DDS655368:DDS655518 CTW655368:CTW655518 CKA655368:CKA655518 CAE655368:CAE655518 BQI655368:BQI655518 BGM655368:BGM655518 AWQ655368:AWQ655518 AMU655368:AMU655518 ACY655368:ACY655518 TC655368:TC655518 JG655368:JG655518 K655368:K655518 WVS589832:WVS589982 WLW589832:WLW589982 WCA589832:WCA589982 VSE589832:VSE589982 VII589832:VII589982 UYM589832:UYM589982 UOQ589832:UOQ589982 UEU589832:UEU589982 TUY589832:TUY589982 TLC589832:TLC589982 TBG589832:TBG589982 SRK589832:SRK589982 SHO589832:SHO589982 RXS589832:RXS589982 RNW589832:RNW589982 REA589832:REA589982 QUE589832:QUE589982 QKI589832:QKI589982 QAM589832:QAM589982 PQQ589832:PQQ589982 PGU589832:PGU589982 OWY589832:OWY589982 ONC589832:ONC589982 ODG589832:ODG589982 NTK589832:NTK589982 NJO589832:NJO589982 MZS589832:MZS589982 MPW589832:MPW589982 MGA589832:MGA589982 LWE589832:LWE589982 LMI589832:LMI589982 LCM589832:LCM589982 KSQ589832:KSQ589982 KIU589832:KIU589982 JYY589832:JYY589982 JPC589832:JPC589982 JFG589832:JFG589982 IVK589832:IVK589982 ILO589832:ILO589982 IBS589832:IBS589982 HRW589832:HRW589982 HIA589832:HIA589982 GYE589832:GYE589982 GOI589832:GOI589982 GEM589832:GEM589982 FUQ589832:FUQ589982 FKU589832:FKU589982 FAY589832:FAY589982 ERC589832:ERC589982 EHG589832:EHG589982 DXK589832:DXK589982 DNO589832:DNO589982 DDS589832:DDS589982 CTW589832:CTW589982 CKA589832:CKA589982 CAE589832:CAE589982 BQI589832:BQI589982 BGM589832:BGM589982 AWQ589832:AWQ589982 AMU589832:AMU589982 ACY589832:ACY589982 TC589832:TC589982 JG589832:JG589982 K589832:K589982 WVS524296:WVS524446 WLW524296:WLW524446 WCA524296:WCA524446 VSE524296:VSE524446 VII524296:VII524446 UYM524296:UYM524446 UOQ524296:UOQ524446 UEU524296:UEU524446 TUY524296:TUY524446 TLC524296:TLC524446 TBG524296:TBG524446 SRK524296:SRK524446 SHO524296:SHO524446 RXS524296:RXS524446 RNW524296:RNW524446 REA524296:REA524446 QUE524296:QUE524446 QKI524296:QKI524446 QAM524296:QAM524446 PQQ524296:PQQ524446 PGU524296:PGU524446 OWY524296:OWY524446 ONC524296:ONC524446 ODG524296:ODG524446 NTK524296:NTK524446 NJO524296:NJO524446 MZS524296:MZS524446 MPW524296:MPW524446 MGA524296:MGA524446 LWE524296:LWE524446 LMI524296:LMI524446 LCM524296:LCM524446 KSQ524296:KSQ524446 KIU524296:KIU524446 JYY524296:JYY524446 JPC524296:JPC524446 JFG524296:JFG524446 IVK524296:IVK524446 ILO524296:ILO524446 IBS524296:IBS524446 HRW524296:HRW524446 HIA524296:HIA524446 GYE524296:GYE524446 GOI524296:GOI524446 GEM524296:GEM524446 FUQ524296:FUQ524446 FKU524296:FKU524446 FAY524296:FAY524446 ERC524296:ERC524446 EHG524296:EHG524446 DXK524296:DXK524446 DNO524296:DNO524446 DDS524296:DDS524446 CTW524296:CTW524446 CKA524296:CKA524446 CAE524296:CAE524446 BQI524296:BQI524446 BGM524296:BGM524446 AWQ524296:AWQ524446 AMU524296:AMU524446 ACY524296:ACY524446 TC524296:TC524446 JG524296:JG524446 K524296:K524446 WVS458760:WVS458910 WLW458760:WLW458910 WCA458760:WCA458910 VSE458760:VSE458910 VII458760:VII458910 UYM458760:UYM458910 UOQ458760:UOQ458910 UEU458760:UEU458910 TUY458760:TUY458910 TLC458760:TLC458910 TBG458760:TBG458910 SRK458760:SRK458910 SHO458760:SHO458910 RXS458760:RXS458910 RNW458760:RNW458910 REA458760:REA458910 QUE458760:QUE458910 QKI458760:QKI458910 QAM458760:QAM458910 PQQ458760:PQQ458910 PGU458760:PGU458910 OWY458760:OWY458910 ONC458760:ONC458910 ODG458760:ODG458910 NTK458760:NTK458910 NJO458760:NJO458910 MZS458760:MZS458910 MPW458760:MPW458910 MGA458760:MGA458910 LWE458760:LWE458910 LMI458760:LMI458910 LCM458760:LCM458910 KSQ458760:KSQ458910 KIU458760:KIU458910 JYY458760:JYY458910 JPC458760:JPC458910 JFG458760:JFG458910 IVK458760:IVK458910 ILO458760:ILO458910 IBS458760:IBS458910 HRW458760:HRW458910 HIA458760:HIA458910 GYE458760:GYE458910 GOI458760:GOI458910 GEM458760:GEM458910 FUQ458760:FUQ458910 FKU458760:FKU458910 FAY458760:FAY458910 ERC458760:ERC458910 EHG458760:EHG458910 DXK458760:DXK458910 DNO458760:DNO458910 DDS458760:DDS458910 CTW458760:CTW458910 CKA458760:CKA458910 CAE458760:CAE458910 BQI458760:BQI458910 BGM458760:BGM458910 AWQ458760:AWQ458910 AMU458760:AMU458910 ACY458760:ACY458910 TC458760:TC458910 JG458760:JG458910 K458760:K458910 WVS393224:WVS393374 WLW393224:WLW393374 WCA393224:WCA393374 VSE393224:VSE393374 VII393224:VII393374 UYM393224:UYM393374 UOQ393224:UOQ393374 UEU393224:UEU393374 TUY393224:TUY393374 TLC393224:TLC393374 TBG393224:TBG393374 SRK393224:SRK393374 SHO393224:SHO393374 RXS393224:RXS393374 RNW393224:RNW393374 REA393224:REA393374 QUE393224:QUE393374 QKI393224:QKI393374 QAM393224:QAM393374 PQQ393224:PQQ393374 PGU393224:PGU393374 OWY393224:OWY393374 ONC393224:ONC393374 ODG393224:ODG393374 NTK393224:NTK393374 NJO393224:NJO393374 MZS393224:MZS393374 MPW393224:MPW393374 MGA393224:MGA393374 LWE393224:LWE393374 LMI393224:LMI393374 LCM393224:LCM393374 KSQ393224:KSQ393374 KIU393224:KIU393374 JYY393224:JYY393374 JPC393224:JPC393374 JFG393224:JFG393374 IVK393224:IVK393374 ILO393224:ILO393374 IBS393224:IBS393374 HRW393224:HRW393374 HIA393224:HIA393374 GYE393224:GYE393374 GOI393224:GOI393374 GEM393224:GEM393374 FUQ393224:FUQ393374 FKU393224:FKU393374 FAY393224:FAY393374 ERC393224:ERC393374 EHG393224:EHG393374 DXK393224:DXK393374 DNO393224:DNO393374 DDS393224:DDS393374 CTW393224:CTW393374 CKA393224:CKA393374 CAE393224:CAE393374 BQI393224:BQI393374 BGM393224:BGM393374 AWQ393224:AWQ393374 AMU393224:AMU393374 ACY393224:ACY393374 TC393224:TC393374 JG393224:JG393374 K393224:K393374 WVS327688:WVS327838 WLW327688:WLW327838 WCA327688:WCA327838 VSE327688:VSE327838 VII327688:VII327838 UYM327688:UYM327838 UOQ327688:UOQ327838 UEU327688:UEU327838 TUY327688:TUY327838 TLC327688:TLC327838 TBG327688:TBG327838 SRK327688:SRK327838 SHO327688:SHO327838 RXS327688:RXS327838 RNW327688:RNW327838 REA327688:REA327838 QUE327688:QUE327838 QKI327688:QKI327838 QAM327688:QAM327838 PQQ327688:PQQ327838 PGU327688:PGU327838 OWY327688:OWY327838 ONC327688:ONC327838 ODG327688:ODG327838 NTK327688:NTK327838 NJO327688:NJO327838 MZS327688:MZS327838 MPW327688:MPW327838 MGA327688:MGA327838 LWE327688:LWE327838 LMI327688:LMI327838 LCM327688:LCM327838 KSQ327688:KSQ327838 KIU327688:KIU327838 JYY327688:JYY327838 JPC327688:JPC327838 JFG327688:JFG327838 IVK327688:IVK327838 ILO327688:ILO327838 IBS327688:IBS327838 HRW327688:HRW327838 HIA327688:HIA327838 GYE327688:GYE327838 GOI327688:GOI327838 GEM327688:GEM327838 FUQ327688:FUQ327838 FKU327688:FKU327838 FAY327688:FAY327838 ERC327688:ERC327838 EHG327688:EHG327838 DXK327688:DXK327838 DNO327688:DNO327838 DDS327688:DDS327838 CTW327688:CTW327838 CKA327688:CKA327838 CAE327688:CAE327838 BQI327688:BQI327838 BGM327688:BGM327838 AWQ327688:AWQ327838 AMU327688:AMU327838 ACY327688:ACY327838 TC327688:TC327838 JG327688:JG327838 K327688:K327838 WVS262152:WVS262302 WLW262152:WLW262302 WCA262152:WCA262302 VSE262152:VSE262302 VII262152:VII262302 UYM262152:UYM262302 UOQ262152:UOQ262302 UEU262152:UEU262302 TUY262152:TUY262302 TLC262152:TLC262302 TBG262152:TBG262302 SRK262152:SRK262302 SHO262152:SHO262302 RXS262152:RXS262302 RNW262152:RNW262302 REA262152:REA262302 QUE262152:QUE262302 QKI262152:QKI262302 QAM262152:QAM262302 PQQ262152:PQQ262302 PGU262152:PGU262302 OWY262152:OWY262302 ONC262152:ONC262302 ODG262152:ODG262302 NTK262152:NTK262302 NJO262152:NJO262302 MZS262152:MZS262302 MPW262152:MPW262302 MGA262152:MGA262302 LWE262152:LWE262302 LMI262152:LMI262302 LCM262152:LCM262302 KSQ262152:KSQ262302 KIU262152:KIU262302 JYY262152:JYY262302 JPC262152:JPC262302 JFG262152:JFG262302 IVK262152:IVK262302 ILO262152:ILO262302 IBS262152:IBS262302 HRW262152:HRW262302 HIA262152:HIA262302 GYE262152:GYE262302 GOI262152:GOI262302 GEM262152:GEM262302 FUQ262152:FUQ262302 FKU262152:FKU262302 FAY262152:FAY262302 ERC262152:ERC262302 EHG262152:EHG262302 DXK262152:DXK262302 DNO262152:DNO262302 DDS262152:DDS262302 CTW262152:CTW262302 CKA262152:CKA262302 CAE262152:CAE262302 BQI262152:BQI262302 BGM262152:BGM262302 AWQ262152:AWQ262302 AMU262152:AMU262302 ACY262152:ACY262302 TC262152:TC262302 JG262152:JG262302 K262152:K262302 WVS196616:WVS196766 WLW196616:WLW196766 WCA196616:WCA196766 VSE196616:VSE196766 VII196616:VII196766 UYM196616:UYM196766 UOQ196616:UOQ196766 UEU196616:UEU196766 TUY196616:TUY196766 TLC196616:TLC196766 TBG196616:TBG196766 SRK196616:SRK196766 SHO196616:SHO196766 RXS196616:RXS196766 RNW196616:RNW196766 REA196616:REA196766 QUE196616:QUE196766 QKI196616:QKI196766 QAM196616:QAM196766 PQQ196616:PQQ196766 PGU196616:PGU196766 OWY196616:OWY196766 ONC196616:ONC196766 ODG196616:ODG196766 NTK196616:NTK196766 NJO196616:NJO196766 MZS196616:MZS196766 MPW196616:MPW196766 MGA196616:MGA196766 LWE196616:LWE196766 LMI196616:LMI196766 LCM196616:LCM196766 KSQ196616:KSQ196766 KIU196616:KIU196766 JYY196616:JYY196766 JPC196616:JPC196766 JFG196616:JFG196766 IVK196616:IVK196766 ILO196616:ILO196766 IBS196616:IBS196766 HRW196616:HRW196766 HIA196616:HIA196766 GYE196616:GYE196766 GOI196616:GOI196766 GEM196616:GEM196766 FUQ196616:FUQ196766 FKU196616:FKU196766 FAY196616:FAY196766 ERC196616:ERC196766 EHG196616:EHG196766 DXK196616:DXK196766 DNO196616:DNO196766 DDS196616:DDS196766 CTW196616:CTW196766 CKA196616:CKA196766 CAE196616:CAE196766 BQI196616:BQI196766 BGM196616:BGM196766 AWQ196616:AWQ196766 AMU196616:AMU196766 ACY196616:ACY196766 TC196616:TC196766 JG196616:JG196766 K196616:K196766 WVS131080:WVS131230 WLW131080:WLW131230 WCA131080:WCA131230 VSE131080:VSE131230 VII131080:VII131230 UYM131080:UYM131230 UOQ131080:UOQ131230 UEU131080:UEU131230 TUY131080:TUY131230 TLC131080:TLC131230 TBG131080:TBG131230 SRK131080:SRK131230 SHO131080:SHO131230 RXS131080:RXS131230 RNW131080:RNW131230 REA131080:REA131230 QUE131080:QUE131230 QKI131080:QKI131230 QAM131080:QAM131230 PQQ131080:PQQ131230 PGU131080:PGU131230 OWY131080:OWY131230 ONC131080:ONC131230 ODG131080:ODG131230 NTK131080:NTK131230 NJO131080:NJO131230 MZS131080:MZS131230 MPW131080:MPW131230 MGA131080:MGA131230 LWE131080:LWE131230 LMI131080:LMI131230 LCM131080:LCM131230 KSQ131080:KSQ131230 KIU131080:KIU131230 JYY131080:JYY131230 JPC131080:JPC131230 JFG131080:JFG131230 IVK131080:IVK131230 ILO131080:ILO131230 IBS131080:IBS131230 HRW131080:HRW131230 HIA131080:HIA131230 GYE131080:GYE131230 GOI131080:GOI131230 GEM131080:GEM131230 FUQ131080:FUQ131230 FKU131080:FKU131230 FAY131080:FAY131230 ERC131080:ERC131230 EHG131080:EHG131230 DXK131080:DXK131230 DNO131080:DNO131230 DDS131080:DDS131230 CTW131080:CTW131230 CKA131080:CKA131230 CAE131080:CAE131230 BQI131080:BQI131230 BGM131080:BGM131230 AWQ131080:AWQ131230 AMU131080:AMU131230 ACY131080:ACY131230 TC131080:TC131230 JG131080:JG131230 K131080:K131230 WVS65544:WVS65694 WLW65544:WLW65694 WCA65544:WCA65694 VSE65544:VSE65694 VII65544:VII65694 UYM65544:UYM65694 UOQ65544:UOQ65694 UEU65544:UEU65694 TUY65544:TUY65694 TLC65544:TLC65694 TBG65544:TBG65694 SRK65544:SRK65694 SHO65544:SHO65694 RXS65544:RXS65694 RNW65544:RNW65694 REA65544:REA65694 QUE65544:QUE65694 QKI65544:QKI65694 QAM65544:QAM65694 PQQ65544:PQQ65694 PGU65544:PGU65694 OWY65544:OWY65694 ONC65544:ONC65694 ODG65544:ODG65694 NTK65544:NTK65694 NJO65544:NJO65694 MZS65544:MZS65694 MPW65544:MPW65694 MGA65544:MGA65694 LWE65544:LWE65694 LMI65544:LMI65694 LCM65544:LCM65694 KSQ65544:KSQ65694 KIU65544:KIU65694 JYY65544:JYY65694 JPC65544:JPC65694 JFG65544:JFG65694 IVK65544:IVK65694 ILO65544:ILO65694 IBS65544:IBS65694 HRW65544:HRW65694 HIA65544:HIA65694 GYE65544:GYE65694 GOI65544:GOI65694 GEM65544:GEM65694 FUQ65544:FUQ65694 FKU65544:FKU65694 FAY65544:FAY65694 ERC65544:ERC65694 EHG65544:EHG65694 DXK65544:DXK65694 DNO65544:DNO65694 DDS65544:DDS65694 CTW65544:CTW65694 CKA65544:CKA65694 CAE65544:CAE65694 BQI65544:BQI65694 BGM65544:BGM65694 AWQ65544:AWQ65694 AMU65544:AMU65694 ACY65544:ACY65694 TC65544:TC65694 JG65544:JG65694 K65544:K65694 JG6:JG158 WVS6:WVS158 WLW6:WLW158 WCA6:WCA158 VSE6:VSE158 VII6:VII158 UYM6:UYM158 UOQ6:UOQ158 UEU6:UEU158 TUY6:TUY158 TLC6:TLC158 TBG6:TBG158 SRK6:SRK158 SHO6:SHO158 RXS6:RXS158 RNW6:RNW158 REA6:REA158 QUE6:QUE158 QKI6:QKI158 QAM6:QAM158 PQQ6:PQQ158 PGU6:PGU158 OWY6:OWY158 ONC6:ONC158 ODG6:ODG158 NTK6:NTK158 NJO6:NJO158 MZS6:MZS158 MPW6:MPW158 MGA6:MGA158 LWE6:LWE158 LMI6:LMI158 LCM6:LCM158 KSQ6:KSQ158 KIU6:KIU158 JYY6:JYY158 JPC6:JPC158 JFG6:JFG158 IVK6:IVK158 ILO6:ILO158 IBS6:IBS158 HRW6:HRW158 HIA6:HIA158 GYE6:GYE158 GOI6:GOI158 GEM6:GEM158 FUQ6:FUQ158 FKU6:FKU158 FAY6:FAY158 ERC6:ERC158 EHG6:EHG158 DXK6:DXK158 DNO6:DNO158 DDS6:DDS158 CTW6:CTW158 CKA6:CKA158 CAE6:CAE158 BQI6:BQI158 BGM6:BGM158 AWQ6:AWQ158 AMU6:AMU158 ACY6:ACY158 TC6:TC158 K9:K158">
      <formula1>"1,2,3"</formula1>
    </dataValidation>
    <dataValidation type="list" allowBlank="1" showInputMessage="1" showErrorMessage="1" sqref="WVT983048:WVT983198 WLX983048:WLX983198 WCB983048:WCB983198 VSF983048:VSF983198 VIJ983048:VIJ983198 UYN983048:UYN983198 UOR983048:UOR983198 UEV983048:UEV983198 TUZ983048:TUZ983198 TLD983048:TLD983198 TBH983048:TBH983198 SRL983048:SRL983198 SHP983048:SHP983198 RXT983048:RXT983198 RNX983048:RNX983198 REB983048:REB983198 QUF983048:QUF983198 QKJ983048:QKJ983198 QAN983048:QAN983198 PQR983048:PQR983198 PGV983048:PGV983198 OWZ983048:OWZ983198 OND983048:OND983198 ODH983048:ODH983198 NTL983048:NTL983198 NJP983048:NJP983198 MZT983048:MZT983198 MPX983048:MPX983198 MGB983048:MGB983198 LWF983048:LWF983198 LMJ983048:LMJ983198 LCN983048:LCN983198 KSR983048:KSR983198 KIV983048:KIV983198 JYZ983048:JYZ983198 JPD983048:JPD983198 JFH983048:JFH983198 IVL983048:IVL983198 ILP983048:ILP983198 IBT983048:IBT983198 HRX983048:HRX983198 HIB983048:HIB983198 GYF983048:GYF983198 GOJ983048:GOJ983198 GEN983048:GEN983198 FUR983048:FUR983198 FKV983048:FKV983198 FAZ983048:FAZ983198 ERD983048:ERD983198 EHH983048:EHH983198 DXL983048:DXL983198 DNP983048:DNP983198 DDT983048:DDT983198 CTX983048:CTX983198 CKB983048:CKB983198 CAF983048:CAF983198 BQJ983048:BQJ983198 BGN983048:BGN983198 AWR983048:AWR983198 AMV983048:AMV983198 ACZ983048:ACZ983198 TD983048:TD983198 JH983048:JH983198 L983048:L983198 WVT917512:WVT917662 WLX917512:WLX917662 WCB917512:WCB917662 VSF917512:VSF917662 VIJ917512:VIJ917662 UYN917512:UYN917662 UOR917512:UOR917662 UEV917512:UEV917662 TUZ917512:TUZ917662 TLD917512:TLD917662 TBH917512:TBH917662 SRL917512:SRL917662 SHP917512:SHP917662 RXT917512:RXT917662 RNX917512:RNX917662 REB917512:REB917662 QUF917512:QUF917662 QKJ917512:QKJ917662 QAN917512:QAN917662 PQR917512:PQR917662 PGV917512:PGV917662 OWZ917512:OWZ917662 OND917512:OND917662 ODH917512:ODH917662 NTL917512:NTL917662 NJP917512:NJP917662 MZT917512:MZT917662 MPX917512:MPX917662 MGB917512:MGB917662 LWF917512:LWF917662 LMJ917512:LMJ917662 LCN917512:LCN917662 KSR917512:KSR917662 KIV917512:KIV917662 JYZ917512:JYZ917662 JPD917512:JPD917662 JFH917512:JFH917662 IVL917512:IVL917662 ILP917512:ILP917662 IBT917512:IBT917662 HRX917512:HRX917662 HIB917512:HIB917662 GYF917512:GYF917662 GOJ917512:GOJ917662 GEN917512:GEN917662 FUR917512:FUR917662 FKV917512:FKV917662 FAZ917512:FAZ917662 ERD917512:ERD917662 EHH917512:EHH917662 DXL917512:DXL917662 DNP917512:DNP917662 DDT917512:DDT917662 CTX917512:CTX917662 CKB917512:CKB917662 CAF917512:CAF917662 BQJ917512:BQJ917662 BGN917512:BGN917662 AWR917512:AWR917662 AMV917512:AMV917662 ACZ917512:ACZ917662 TD917512:TD917662 JH917512:JH917662 L917512:L917662 WVT851976:WVT852126 WLX851976:WLX852126 WCB851976:WCB852126 VSF851976:VSF852126 VIJ851976:VIJ852126 UYN851976:UYN852126 UOR851976:UOR852126 UEV851976:UEV852126 TUZ851976:TUZ852126 TLD851976:TLD852126 TBH851976:TBH852126 SRL851976:SRL852126 SHP851976:SHP852126 RXT851976:RXT852126 RNX851976:RNX852126 REB851976:REB852126 QUF851976:QUF852126 QKJ851976:QKJ852126 QAN851976:QAN852126 PQR851976:PQR852126 PGV851976:PGV852126 OWZ851976:OWZ852126 OND851976:OND852126 ODH851976:ODH852126 NTL851976:NTL852126 NJP851976:NJP852126 MZT851976:MZT852126 MPX851976:MPX852126 MGB851976:MGB852126 LWF851976:LWF852126 LMJ851976:LMJ852126 LCN851976:LCN852126 KSR851976:KSR852126 KIV851976:KIV852126 JYZ851976:JYZ852126 JPD851976:JPD852126 JFH851976:JFH852126 IVL851976:IVL852126 ILP851976:ILP852126 IBT851976:IBT852126 HRX851976:HRX852126 HIB851976:HIB852126 GYF851976:GYF852126 GOJ851976:GOJ852126 GEN851976:GEN852126 FUR851976:FUR852126 FKV851976:FKV852126 FAZ851976:FAZ852126 ERD851976:ERD852126 EHH851976:EHH852126 DXL851976:DXL852126 DNP851976:DNP852126 DDT851976:DDT852126 CTX851976:CTX852126 CKB851976:CKB852126 CAF851976:CAF852126 BQJ851976:BQJ852126 BGN851976:BGN852126 AWR851976:AWR852126 AMV851976:AMV852126 ACZ851976:ACZ852126 TD851976:TD852126 JH851976:JH852126 L851976:L852126 WVT786440:WVT786590 WLX786440:WLX786590 WCB786440:WCB786590 VSF786440:VSF786590 VIJ786440:VIJ786590 UYN786440:UYN786590 UOR786440:UOR786590 UEV786440:UEV786590 TUZ786440:TUZ786590 TLD786440:TLD786590 TBH786440:TBH786590 SRL786440:SRL786590 SHP786440:SHP786590 RXT786440:RXT786590 RNX786440:RNX786590 REB786440:REB786590 QUF786440:QUF786590 QKJ786440:QKJ786590 QAN786440:QAN786590 PQR786440:PQR786590 PGV786440:PGV786590 OWZ786440:OWZ786590 OND786440:OND786590 ODH786440:ODH786590 NTL786440:NTL786590 NJP786440:NJP786590 MZT786440:MZT786590 MPX786440:MPX786590 MGB786440:MGB786590 LWF786440:LWF786590 LMJ786440:LMJ786590 LCN786440:LCN786590 KSR786440:KSR786590 KIV786440:KIV786590 JYZ786440:JYZ786590 JPD786440:JPD786590 JFH786440:JFH786590 IVL786440:IVL786590 ILP786440:ILP786590 IBT786440:IBT786590 HRX786440:HRX786590 HIB786440:HIB786590 GYF786440:GYF786590 GOJ786440:GOJ786590 GEN786440:GEN786590 FUR786440:FUR786590 FKV786440:FKV786590 FAZ786440:FAZ786590 ERD786440:ERD786590 EHH786440:EHH786590 DXL786440:DXL786590 DNP786440:DNP786590 DDT786440:DDT786590 CTX786440:CTX786590 CKB786440:CKB786590 CAF786440:CAF786590 BQJ786440:BQJ786590 BGN786440:BGN786590 AWR786440:AWR786590 AMV786440:AMV786590 ACZ786440:ACZ786590 TD786440:TD786590 JH786440:JH786590 L786440:L786590 WVT720904:WVT721054 WLX720904:WLX721054 WCB720904:WCB721054 VSF720904:VSF721054 VIJ720904:VIJ721054 UYN720904:UYN721054 UOR720904:UOR721054 UEV720904:UEV721054 TUZ720904:TUZ721054 TLD720904:TLD721054 TBH720904:TBH721054 SRL720904:SRL721054 SHP720904:SHP721054 RXT720904:RXT721054 RNX720904:RNX721054 REB720904:REB721054 QUF720904:QUF721054 QKJ720904:QKJ721054 QAN720904:QAN721054 PQR720904:PQR721054 PGV720904:PGV721054 OWZ720904:OWZ721054 OND720904:OND721054 ODH720904:ODH721054 NTL720904:NTL721054 NJP720904:NJP721054 MZT720904:MZT721054 MPX720904:MPX721054 MGB720904:MGB721054 LWF720904:LWF721054 LMJ720904:LMJ721054 LCN720904:LCN721054 KSR720904:KSR721054 KIV720904:KIV721054 JYZ720904:JYZ721054 JPD720904:JPD721054 JFH720904:JFH721054 IVL720904:IVL721054 ILP720904:ILP721054 IBT720904:IBT721054 HRX720904:HRX721054 HIB720904:HIB721054 GYF720904:GYF721054 GOJ720904:GOJ721054 GEN720904:GEN721054 FUR720904:FUR721054 FKV720904:FKV721054 FAZ720904:FAZ721054 ERD720904:ERD721054 EHH720904:EHH721054 DXL720904:DXL721054 DNP720904:DNP721054 DDT720904:DDT721054 CTX720904:CTX721054 CKB720904:CKB721054 CAF720904:CAF721054 BQJ720904:BQJ721054 BGN720904:BGN721054 AWR720904:AWR721054 AMV720904:AMV721054 ACZ720904:ACZ721054 TD720904:TD721054 JH720904:JH721054 L720904:L721054 WVT655368:WVT655518 WLX655368:WLX655518 WCB655368:WCB655518 VSF655368:VSF655518 VIJ655368:VIJ655518 UYN655368:UYN655518 UOR655368:UOR655518 UEV655368:UEV655518 TUZ655368:TUZ655518 TLD655368:TLD655518 TBH655368:TBH655518 SRL655368:SRL655518 SHP655368:SHP655518 RXT655368:RXT655518 RNX655368:RNX655518 REB655368:REB655518 QUF655368:QUF655518 QKJ655368:QKJ655518 QAN655368:QAN655518 PQR655368:PQR655518 PGV655368:PGV655518 OWZ655368:OWZ655518 OND655368:OND655518 ODH655368:ODH655518 NTL655368:NTL655518 NJP655368:NJP655518 MZT655368:MZT655518 MPX655368:MPX655518 MGB655368:MGB655518 LWF655368:LWF655518 LMJ655368:LMJ655518 LCN655368:LCN655518 KSR655368:KSR655518 KIV655368:KIV655518 JYZ655368:JYZ655518 JPD655368:JPD655518 JFH655368:JFH655518 IVL655368:IVL655518 ILP655368:ILP655518 IBT655368:IBT655518 HRX655368:HRX655518 HIB655368:HIB655518 GYF655368:GYF655518 GOJ655368:GOJ655518 GEN655368:GEN655518 FUR655368:FUR655518 FKV655368:FKV655518 FAZ655368:FAZ655518 ERD655368:ERD655518 EHH655368:EHH655518 DXL655368:DXL655518 DNP655368:DNP655518 DDT655368:DDT655518 CTX655368:CTX655518 CKB655368:CKB655518 CAF655368:CAF655518 BQJ655368:BQJ655518 BGN655368:BGN655518 AWR655368:AWR655518 AMV655368:AMV655518 ACZ655368:ACZ655518 TD655368:TD655518 JH655368:JH655518 L655368:L655518 WVT589832:WVT589982 WLX589832:WLX589982 WCB589832:WCB589982 VSF589832:VSF589982 VIJ589832:VIJ589982 UYN589832:UYN589982 UOR589832:UOR589982 UEV589832:UEV589982 TUZ589832:TUZ589982 TLD589832:TLD589982 TBH589832:TBH589982 SRL589832:SRL589982 SHP589832:SHP589982 RXT589832:RXT589982 RNX589832:RNX589982 REB589832:REB589982 QUF589832:QUF589982 QKJ589832:QKJ589982 QAN589832:QAN589982 PQR589832:PQR589982 PGV589832:PGV589982 OWZ589832:OWZ589982 OND589832:OND589982 ODH589832:ODH589982 NTL589832:NTL589982 NJP589832:NJP589982 MZT589832:MZT589982 MPX589832:MPX589982 MGB589832:MGB589982 LWF589832:LWF589982 LMJ589832:LMJ589982 LCN589832:LCN589982 KSR589832:KSR589982 KIV589832:KIV589982 JYZ589832:JYZ589982 JPD589832:JPD589982 JFH589832:JFH589982 IVL589832:IVL589982 ILP589832:ILP589982 IBT589832:IBT589982 HRX589832:HRX589982 HIB589832:HIB589982 GYF589832:GYF589982 GOJ589832:GOJ589982 GEN589832:GEN589982 FUR589832:FUR589982 FKV589832:FKV589982 FAZ589832:FAZ589982 ERD589832:ERD589982 EHH589832:EHH589982 DXL589832:DXL589982 DNP589832:DNP589982 DDT589832:DDT589982 CTX589832:CTX589982 CKB589832:CKB589982 CAF589832:CAF589982 BQJ589832:BQJ589982 BGN589832:BGN589982 AWR589832:AWR589982 AMV589832:AMV589982 ACZ589832:ACZ589982 TD589832:TD589982 JH589832:JH589982 L589832:L589982 WVT524296:WVT524446 WLX524296:WLX524446 WCB524296:WCB524446 VSF524296:VSF524446 VIJ524296:VIJ524446 UYN524296:UYN524446 UOR524296:UOR524446 UEV524296:UEV524446 TUZ524296:TUZ524446 TLD524296:TLD524446 TBH524296:TBH524446 SRL524296:SRL524446 SHP524296:SHP524446 RXT524296:RXT524446 RNX524296:RNX524446 REB524296:REB524446 QUF524296:QUF524446 QKJ524296:QKJ524446 QAN524296:QAN524446 PQR524296:PQR524446 PGV524296:PGV524446 OWZ524296:OWZ524446 OND524296:OND524446 ODH524296:ODH524446 NTL524296:NTL524446 NJP524296:NJP524446 MZT524296:MZT524446 MPX524296:MPX524446 MGB524296:MGB524446 LWF524296:LWF524446 LMJ524296:LMJ524446 LCN524296:LCN524446 KSR524296:KSR524446 KIV524296:KIV524446 JYZ524296:JYZ524446 JPD524296:JPD524446 JFH524296:JFH524446 IVL524296:IVL524446 ILP524296:ILP524446 IBT524296:IBT524446 HRX524296:HRX524446 HIB524296:HIB524446 GYF524296:GYF524446 GOJ524296:GOJ524446 GEN524296:GEN524446 FUR524296:FUR524446 FKV524296:FKV524446 FAZ524296:FAZ524446 ERD524296:ERD524446 EHH524296:EHH524446 DXL524296:DXL524446 DNP524296:DNP524446 DDT524296:DDT524446 CTX524296:CTX524446 CKB524296:CKB524446 CAF524296:CAF524446 BQJ524296:BQJ524446 BGN524296:BGN524446 AWR524296:AWR524446 AMV524296:AMV524446 ACZ524296:ACZ524446 TD524296:TD524446 JH524296:JH524446 L524296:L524446 WVT458760:WVT458910 WLX458760:WLX458910 WCB458760:WCB458910 VSF458760:VSF458910 VIJ458760:VIJ458910 UYN458760:UYN458910 UOR458760:UOR458910 UEV458760:UEV458910 TUZ458760:TUZ458910 TLD458760:TLD458910 TBH458760:TBH458910 SRL458760:SRL458910 SHP458760:SHP458910 RXT458760:RXT458910 RNX458760:RNX458910 REB458760:REB458910 QUF458760:QUF458910 QKJ458760:QKJ458910 QAN458760:QAN458910 PQR458760:PQR458910 PGV458760:PGV458910 OWZ458760:OWZ458910 OND458760:OND458910 ODH458760:ODH458910 NTL458760:NTL458910 NJP458760:NJP458910 MZT458760:MZT458910 MPX458760:MPX458910 MGB458760:MGB458910 LWF458760:LWF458910 LMJ458760:LMJ458910 LCN458760:LCN458910 KSR458760:KSR458910 KIV458760:KIV458910 JYZ458760:JYZ458910 JPD458760:JPD458910 JFH458760:JFH458910 IVL458760:IVL458910 ILP458760:ILP458910 IBT458760:IBT458910 HRX458760:HRX458910 HIB458760:HIB458910 GYF458760:GYF458910 GOJ458760:GOJ458910 GEN458760:GEN458910 FUR458760:FUR458910 FKV458760:FKV458910 FAZ458760:FAZ458910 ERD458760:ERD458910 EHH458760:EHH458910 DXL458760:DXL458910 DNP458760:DNP458910 DDT458760:DDT458910 CTX458760:CTX458910 CKB458760:CKB458910 CAF458760:CAF458910 BQJ458760:BQJ458910 BGN458760:BGN458910 AWR458760:AWR458910 AMV458760:AMV458910 ACZ458760:ACZ458910 TD458760:TD458910 JH458760:JH458910 L458760:L458910 WVT393224:WVT393374 WLX393224:WLX393374 WCB393224:WCB393374 VSF393224:VSF393374 VIJ393224:VIJ393374 UYN393224:UYN393374 UOR393224:UOR393374 UEV393224:UEV393374 TUZ393224:TUZ393374 TLD393224:TLD393374 TBH393224:TBH393374 SRL393224:SRL393374 SHP393224:SHP393374 RXT393224:RXT393374 RNX393224:RNX393374 REB393224:REB393374 QUF393224:QUF393374 QKJ393224:QKJ393374 QAN393224:QAN393374 PQR393224:PQR393374 PGV393224:PGV393374 OWZ393224:OWZ393374 OND393224:OND393374 ODH393224:ODH393374 NTL393224:NTL393374 NJP393224:NJP393374 MZT393224:MZT393374 MPX393224:MPX393374 MGB393224:MGB393374 LWF393224:LWF393374 LMJ393224:LMJ393374 LCN393224:LCN393374 KSR393224:KSR393374 KIV393224:KIV393374 JYZ393224:JYZ393374 JPD393224:JPD393374 JFH393224:JFH393374 IVL393224:IVL393374 ILP393224:ILP393374 IBT393224:IBT393374 HRX393224:HRX393374 HIB393224:HIB393374 GYF393224:GYF393374 GOJ393224:GOJ393374 GEN393224:GEN393374 FUR393224:FUR393374 FKV393224:FKV393374 FAZ393224:FAZ393374 ERD393224:ERD393374 EHH393224:EHH393374 DXL393224:DXL393374 DNP393224:DNP393374 DDT393224:DDT393374 CTX393224:CTX393374 CKB393224:CKB393374 CAF393224:CAF393374 BQJ393224:BQJ393374 BGN393224:BGN393374 AWR393224:AWR393374 AMV393224:AMV393374 ACZ393224:ACZ393374 TD393224:TD393374 JH393224:JH393374 L393224:L393374 WVT327688:WVT327838 WLX327688:WLX327838 WCB327688:WCB327838 VSF327688:VSF327838 VIJ327688:VIJ327838 UYN327688:UYN327838 UOR327688:UOR327838 UEV327688:UEV327838 TUZ327688:TUZ327838 TLD327688:TLD327838 TBH327688:TBH327838 SRL327688:SRL327838 SHP327688:SHP327838 RXT327688:RXT327838 RNX327688:RNX327838 REB327688:REB327838 QUF327688:QUF327838 QKJ327688:QKJ327838 QAN327688:QAN327838 PQR327688:PQR327838 PGV327688:PGV327838 OWZ327688:OWZ327838 OND327688:OND327838 ODH327688:ODH327838 NTL327688:NTL327838 NJP327688:NJP327838 MZT327688:MZT327838 MPX327688:MPX327838 MGB327688:MGB327838 LWF327688:LWF327838 LMJ327688:LMJ327838 LCN327688:LCN327838 KSR327688:KSR327838 KIV327688:KIV327838 JYZ327688:JYZ327838 JPD327688:JPD327838 JFH327688:JFH327838 IVL327688:IVL327838 ILP327688:ILP327838 IBT327688:IBT327838 HRX327688:HRX327838 HIB327688:HIB327838 GYF327688:GYF327838 GOJ327688:GOJ327838 GEN327688:GEN327838 FUR327688:FUR327838 FKV327688:FKV327838 FAZ327688:FAZ327838 ERD327688:ERD327838 EHH327688:EHH327838 DXL327688:DXL327838 DNP327688:DNP327838 DDT327688:DDT327838 CTX327688:CTX327838 CKB327688:CKB327838 CAF327688:CAF327838 BQJ327688:BQJ327838 BGN327688:BGN327838 AWR327688:AWR327838 AMV327688:AMV327838 ACZ327688:ACZ327838 TD327688:TD327838 JH327688:JH327838 L327688:L327838 WVT262152:WVT262302 WLX262152:WLX262302 WCB262152:WCB262302 VSF262152:VSF262302 VIJ262152:VIJ262302 UYN262152:UYN262302 UOR262152:UOR262302 UEV262152:UEV262302 TUZ262152:TUZ262302 TLD262152:TLD262302 TBH262152:TBH262302 SRL262152:SRL262302 SHP262152:SHP262302 RXT262152:RXT262302 RNX262152:RNX262302 REB262152:REB262302 QUF262152:QUF262302 QKJ262152:QKJ262302 QAN262152:QAN262302 PQR262152:PQR262302 PGV262152:PGV262302 OWZ262152:OWZ262302 OND262152:OND262302 ODH262152:ODH262302 NTL262152:NTL262302 NJP262152:NJP262302 MZT262152:MZT262302 MPX262152:MPX262302 MGB262152:MGB262302 LWF262152:LWF262302 LMJ262152:LMJ262302 LCN262152:LCN262302 KSR262152:KSR262302 KIV262152:KIV262302 JYZ262152:JYZ262302 JPD262152:JPD262302 JFH262152:JFH262302 IVL262152:IVL262302 ILP262152:ILP262302 IBT262152:IBT262302 HRX262152:HRX262302 HIB262152:HIB262302 GYF262152:GYF262302 GOJ262152:GOJ262302 GEN262152:GEN262302 FUR262152:FUR262302 FKV262152:FKV262302 FAZ262152:FAZ262302 ERD262152:ERD262302 EHH262152:EHH262302 DXL262152:DXL262302 DNP262152:DNP262302 DDT262152:DDT262302 CTX262152:CTX262302 CKB262152:CKB262302 CAF262152:CAF262302 BQJ262152:BQJ262302 BGN262152:BGN262302 AWR262152:AWR262302 AMV262152:AMV262302 ACZ262152:ACZ262302 TD262152:TD262302 JH262152:JH262302 L262152:L262302 WVT196616:WVT196766 WLX196616:WLX196766 WCB196616:WCB196766 VSF196616:VSF196766 VIJ196616:VIJ196766 UYN196616:UYN196766 UOR196616:UOR196766 UEV196616:UEV196766 TUZ196616:TUZ196766 TLD196616:TLD196766 TBH196616:TBH196766 SRL196616:SRL196766 SHP196616:SHP196766 RXT196616:RXT196766 RNX196616:RNX196766 REB196616:REB196766 QUF196616:QUF196766 QKJ196616:QKJ196766 QAN196616:QAN196766 PQR196616:PQR196766 PGV196616:PGV196766 OWZ196616:OWZ196766 OND196616:OND196766 ODH196616:ODH196766 NTL196616:NTL196766 NJP196616:NJP196766 MZT196616:MZT196766 MPX196616:MPX196766 MGB196616:MGB196766 LWF196616:LWF196766 LMJ196616:LMJ196766 LCN196616:LCN196766 KSR196616:KSR196766 KIV196616:KIV196766 JYZ196616:JYZ196766 JPD196616:JPD196766 JFH196616:JFH196766 IVL196616:IVL196766 ILP196616:ILP196766 IBT196616:IBT196766 HRX196616:HRX196766 HIB196616:HIB196766 GYF196616:GYF196766 GOJ196616:GOJ196766 GEN196616:GEN196766 FUR196616:FUR196766 FKV196616:FKV196766 FAZ196616:FAZ196766 ERD196616:ERD196766 EHH196616:EHH196766 DXL196616:DXL196766 DNP196616:DNP196766 DDT196616:DDT196766 CTX196616:CTX196766 CKB196616:CKB196766 CAF196616:CAF196766 BQJ196616:BQJ196766 BGN196616:BGN196766 AWR196616:AWR196766 AMV196616:AMV196766 ACZ196616:ACZ196766 TD196616:TD196766 JH196616:JH196766 L196616:L196766 WVT131080:WVT131230 WLX131080:WLX131230 WCB131080:WCB131230 VSF131080:VSF131230 VIJ131080:VIJ131230 UYN131080:UYN131230 UOR131080:UOR131230 UEV131080:UEV131230 TUZ131080:TUZ131230 TLD131080:TLD131230 TBH131080:TBH131230 SRL131080:SRL131230 SHP131080:SHP131230 RXT131080:RXT131230 RNX131080:RNX131230 REB131080:REB131230 QUF131080:QUF131230 QKJ131080:QKJ131230 QAN131080:QAN131230 PQR131080:PQR131230 PGV131080:PGV131230 OWZ131080:OWZ131230 OND131080:OND131230 ODH131080:ODH131230 NTL131080:NTL131230 NJP131080:NJP131230 MZT131080:MZT131230 MPX131080:MPX131230 MGB131080:MGB131230 LWF131080:LWF131230 LMJ131080:LMJ131230 LCN131080:LCN131230 KSR131080:KSR131230 KIV131080:KIV131230 JYZ131080:JYZ131230 JPD131080:JPD131230 JFH131080:JFH131230 IVL131080:IVL131230 ILP131080:ILP131230 IBT131080:IBT131230 HRX131080:HRX131230 HIB131080:HIB131230 GYF131080:GYF131230 GOJ131080:GOJ131230 GEN131080:GEN131230 FUR131080:FUR131230 FKV131080:FKV131230 FAZ131080:FAZ131230 ERD131080:ERD131230 EHH131080:EHH131230 DXL131080:DXL131230 DNP131080:DNP131230 DDT131080:DDT131230 CTX131080:CTX131230 CKB131080:CKB131230 CAF131080:CAF131230 BQJ131080:BQJ131230 BGN131080:BGN131230 AWR131080:AWR131230 AMV131080:AMV131230 ACZ131080:ACZ131230 TD131080:TD131230 JH131080:JH131230 L131080:L131230 WVT65544:WVT65694 WLX65544:WLX65694 WCB65544:WCB65694 VSF65544:VSF65694 VIJ65544:VIJ65694 UYN65544:UYN65694 UOR65544:UOR65694 UEV65544:UEV65694 TUZ65544:TUZ65694 TLD65544:TLD65694 TBH65544:TBH65694 SRL65544:SRL65694 SHP65544:SHP65694 RXT65544:RXT65694 RNX65544:RNX65694 REB65544:REB65694 QUF65544:QUF65694 QKJ65544:QKJ65694 QAN65544:QAN65694 PQR65544:PQR65694 PGV65544:PGV65694 OWZ65544:OWZ65694 OND65544:OND65694 ODH65544:ODH65694 NTL65544:NTL65694 NJP65544:NJP65694 MZT65544:MZT65694 MPX65544:MPX65694 MGB65544:MGB65694 LWF65544:LWF65694 LMJ65544:LMJ65694 LCN65544:LCN65694 KSR65544:KSR65694 KIV65544:KIV65694 JYZ65544:JYZ65694 JPD65544:JPD65694 JFH65544:JFH65694 IVL65544:IVL65694 ILP65544:ILP65694 IBT65544:IBT65694 HRX65544:HRX65694 HIB65544:HIB65694 GYF65544:GYF65694 GOJ65544:GOJ65694 GEN65544:GEN65694 FUR65544:FUR65694 FKV65544:FKV65694 FAZ65544:FAZ65694 ERD65544:ERD65694 EHH65544:EHH65694 DXL65544:DXL65694 DNP65544:DNP65694 DDT65544:DDT65694 CTX65544:CTX65694 CKB65544:CKB65694 CAF65544:CAF65694 BQJ65544:BQJ65694 BGN65544:BGN65694 AWR65544:AWR65694 AMV65544:AMV65694 ACZ65544:ACZ65694 TD65544:TD65694 JH65544:JH65694 L65544:L65694 JH6:JH158 WVT6:WVT158 WLX6:WLX158 WCB6:WCB158 VSF6:VSF158 VIJ6:VIJ158 UYN6:UYN158 UOR6:UOR158 UEV6:UEV158 TUZ6:TUZ158 TLD6:TLD158 TBH6:TBH158 SRL6:SRL158 SHP6:SHP158 RXT6:RXT158 RNX6:RNX158 REB6:REB158 QUF6:QUF158 QKJ6:QKJ158 QAN6:QAN158 PQR6:PQR158 PGV6:PGV158 OWZ6:OWZ158 OND6:OND158 ODH6:ODH158 NTL6:NTL158 NJP6:NJP158 MZT6:MZT158 MPX6:MPX158 MGB6:MGB158 LWF6:LWF158 LMJ6:LMJ158 LCN6:LCN158 KSR6:KSR158 KIV6:KIV158 JYZ6:JYZ158 JPD6:JPD158 JFH6:JFH158 IVL6:IVL158 ILP6:ILP158 IBT6:IBT158 HRX6:HRX158 HIB6:HIB158 GYF6:GYF158 GOJ6:GOJ158 GEN6:GEN158 FUR6:FUR158 FKV6:FKV158 FAZ6:FAZ158 ERD6:ERD158 EHH6:EHH158 DXL6:DXL158 DNP6:DNP158 DDT6:DDT158 CTX6:CTX158 CKB6:CKB158 CAF6:CAF158 BQJ6:BQJ158 BGN6:BGN158 AWR6:AWR158 AMV6:AMV158 ACZ6:ACZ158 TD6:TD158">
      <formula1>"無,一級,初,弐,参"</formula1>
    </dataValidation>
    <dataValidation type="list" allowBlank="1" showInputMessage="1" showErrorMessage="1" sqref="WLS983048:WLS983198 WBW983048:WBW983198 VSA983048:VSA983198 VIE983048:VIE983198 UYI983048:UYI983198 UOM983048:UOM983198 UEQ983048:UEQ983198 TUU983048:TUU983198 TKY983048:TKY983198 TBC983048:TBC983198 SRG983048:SRG983198 SHK983048:SHK983198 RXO983048:RXO983198 RNS983048:RNS983198 RDW983048:RDW983198 QUA983048:QUA983198 QKE983048:QKE983198 QAI983048:QAI983198 PQM983048:PQM983198 PGQ983048:PGQ983198 OWU983048:OWU983198 OMY983048:OMY983198 ODC983048:ODC983198 NTG983048:NTG983198 NJK983048:NJK983198 MZO983048:MZO983198 MPS983048:MPS983198 MFW983048:MFW983198 LWA983048:LWA983198 LME983048:LME983198 LCI983048:LCI983198 KSM983048:KSM983198 KIQ983048:KIQ983198 JYU983048:JYU983198 JOY983048:JOY983198 JFC983048:JFC983198 IVG983048:IVG983198 ILK983048:ILK983198 IBO983048:IBO983198 HRS983048:HRS983198 HHW983048:HHW983198 GYA983048:GYA983198 GOE983048:GOE983198 GEI983048:GEI983198 FUM983048:FUM983198 FKQ983048:FKQ983198 FAU983048:FAU983198 EQY983048:EQY983198 EHC983048:EHC983198 DXG983048:DXG983198 DNK983048:DNK983198 DDO983048:DDO983198 CTS983048:CTS983198 CJW983048:CJW983198 CAA983048:CAA983198 BQE983048:BQE983198 BGI983048:BGI983198 AWM983048:AWM983198 AMQ983048:AMQ983198 ACU983048:ACU983198 SY983048:SY983198 JC983048:JC983198 G983048:G983198 WVO917512:WVO917662 WLS917512:WLS917662 WBW917512:WBW917662 VSA917512:VSA917662 VIE917512:VIE917662 UYI917512:UYI917662 UOM917512:UOM917662 UEQ917512:UEQ917662 TUU917512:TUU917662 TKY917512:TKY917662 TBC917512:TBC917662 SRG917512:SRG917662 SHK917512:SHK917662 RXO917512:RXO917662 RNS917512:RNS917662 RDW917512:RDW917662 QUA917512:QUA917662 QKE917512:QKE917662 QAI917512:QAI917662 PQM917512:PQM917662 PGQ917512:PGQ917662 OWU917512:OWU917662 OMY917512:OMY917662 ODC917512:ODC917662 NTG917512:NTG917662 NJK917512:NJK917662 MZO917512:MZO917662 MPS917512:MPS917662 MFW917512:MFW917662 LWA917512:LWA917662 LME917512:LME917662 LCI917512:LCI917662 KSM917512:KSM917662 KIQ917512:KIQ917662 JYU917512:JYU917662 JOY917512:JOY917662 JFC917512:JFC917662 IVG917512:IVG917662 ILK917512:ILK917662 IBO917512:IBO917662 HRS917512:HRS917662 HHW917512:HHW917662 GYA917512:GYA917662 GOE917512:GOE917662 GEI917512:GEI917662 FUM917512:FUM917662 FKQ917512:FKQ917662 FAU917512:FAU917662 EQY917512:EQY917662 EHC917512:EHC917662 DXG917512:DXG917662 DNK917512:DNK917662 DDO917512:DDO917662 CTS917512:CTS917662 CJW917512:CJW917662 CAA917512:CAA917662 BQE917512:BQE917662 BGI917512:BGI917662 AWM917512:AWM917662 AMQ917512:AMQ917662 ACU917512:ACU917662 SY917512:SY917662 JC917512:JC917662 G917512:G917662 WVO851976:WVO852126 WLS851976:WLS852126 WBW851976:WBW852126 VSA851976:VSA852126 VIE851976:VIE852126 UYI851976:UYI852126 UOM851976:UOM852126 UEQ851976:UEQ852126 TUU851976:TUU852126 TKY851976:TKY852126 TBC851976:TBC852126 SRG851976:SRG852126 SHK851976:SHK852126 RXO851976:RXO852126 RNS851976:RNS852126 RDW851976:RDW852126 QUA851976:QUA852126 QKE851976:QKE852126 QAI851976:QAI852126 PQM851976:PQM852126 PGQ851976:PGQ852126 OWU851976:OWU852126 OMY851976:OMY852126 ODC851976:ODC852126 NTG851976:NTG852126 NJK851976:NJK852126 MZO851976:MZO852126 MPS851976:MPS852126 MFW851976:MFW852126 LWA851976:LWA852126 LME851976:LME852126 LCI851976:LCI852126 KSM851976:KSM852126 KIQ851976:KIQ852126 JYU851976:JYU852126 JOY851976:JOY852126 JFC851976:JFC852126 IVG851976:IVG852126 ILK851976:ILK852126 IBO851976:IBO852126 HRS851976:HRS852126 HHW851976:HHW852126 GYA851976:GYA852126 GOE851976:GOE852126 GEI851976:GEI852126 FUM851976:FUM852126 FKQ851976:FKQ852126 FAU851976:FAU852126 EQY851976:EQY852126 EHC851976:EHC852126 DXG851976:DXG852126 DNK851976:DNK852126 DDO851976:DDO852126 CTS851976:CTS852126 CJW851976:CJW852126 CAA851976:CAA852126 BQE851976:BQE852126 BGI851976:BGI852126 AWM851976:AWM852126 AMQ851976:AMQ852126 ACU851976:ACU852126 SY851976:SY852126 JC851976:JC852126 G851976:G852126 WVO786440:WVO786590 WLS786440:WLS786590 WBW786440:WBW786590 VSA786440:VSA786590 VIE786440:VIE786590 UYI786440:UYI786590 UOM786440:UOM786590 UEQ786440:UEQ786590 TUU786440:TUU786590 TKY786440:TKY786590 TBC786440:TBC786590 SRG786440:SRG786590 SHK786440:SHK786590 RXO786440:RXO786590 RNS786440:RNS786590 RDW786440:RDW786590 QUA786440:QUA786590 QKE786440:QKE786590 QAI786440:QAI786590 PQM786440:PQM786590 PGQ786440:PGQ786590 OWU786440:OWU786590 OMY786440:OMY786590 ODC786440:ODC786590 NTG786440:NTG786590 NJK786440:NJK786590 MZO786440:MZO786590 MPS786440:MPS786590 MFW786440:MFW786590 LWA786440:LWA786590 LME786440:LME786590 LCI786440:LCI786590 KSM786440:KSM786590 KIQ786440:KIQ786590 JYU786440:JYU786590 JOY786440:JOY786590 JFC786440:JFC786590 IVG786440:IVG786590 ILK786440:ILK786590 IBO786440:IBO786590 HRS786440:HRS786590 HHW786440:HHW786590 GYA786440:GYA786590 GOE786440:GOE786590 GEI786440:GEI786590 FUM786440:FUM786590 FKQ786440:FKQ786590 FAU786440:FAU786590 EQY786440:EQY786590 EHC786440:EHC786590 DXG786440:DXG786590 DNK786440:DNK786590 DDO786440:DDO786590 CTS786440:CTS786590 CJW786440:CJW786590 CAA786440:CAA786590 BQE786440:BQE786590 BGI786440:BGI786590 AWM786440:AWM786590 AMQ786440:AMQ786590 ACU786440:ACU786590 SY786440:SY786590 JC786440:JC786590 G786440:G786590 WVO720904:WVO721054 WLS720904:WLS721054 WBW720904:WBW721054 VSA720904:VSA721054 VIE720904:VIE721054 UYI720904:UYI721054 UOM720904:UOM721054 UEQ720904:UEQ721054 TUU720904:TUU721054 TKY720904:TKY721054 TBC720904:TBC721054 SRG720904:SRG721054 SHK720904:SHK721054 RXO720904:RXO721054 RNS720904:RNS721054 RDW720904:RDW721054 QUA720904:QUA721054 QKE720904:QKE721054 QAI720904:QAI721054 PQM720904:PQM721054 PGQ720904:PGQ721054 OWU720904:OWU721054 OMY720904:OMY721054 ODC720904:ODC721054 NTG720904:NTG721054 NJK720904:NJK721054 MZO720904:MZO721054 MPS720904:MPS721054 MFW720904:MFW721054 LWA720904:LWA721054 LME720904:LME721054 LCI720904:LCI721054 KSM720904:KSM721054 KIQ720904:KIQ721054 JYU720904:JYU721054 JOY720904:JOY721054 JFC720904:JFC721054 IVG720904:IVG721054 ILK720904:ILK721054 IBO720904:IBO721054 HRS720904:HRS721054 HHW720904:HHW721054 GYA720904:GYA721054 GOE720904:GOE721054 GEI720904:GEI721054 FUM720904:FUM721054 FKQ720904:FKQ721054 FAU720904:FAU721054 EQY720904:EQY721054 EHC720904:EHC721054 DXG720904:DXG721054 DNK720904:DNK721054 DDO720904:DDO721054 CTS720904:CTS721054 CJW720904:CJW721054 CAA720904:CAA721054 BQE720904:BQE721054 BGI720904:BGI721054 AWM720904:AWM721054 AMQ720904:AMQ721054 ACU720904:ACU721054 SY720904:SY721054 JC720904:JC721054 G720904:G721054 WVO655368:WVO655518 WLS655368:WLS655518 WBW655368:WBW655518 VSA655368:VSA655518 VIE655368:VIE655518 UYI655368:UYI655518 UOM655368:UOM655518 UEQ655368:UEQ655518 TUU655368:TUU655518 TKY655368:TKY655518 TBC655368:TBC655518 SRG655368:SRG655518 SHK655368:SHK655518 RXO655368:RXO655518 RNS655368:RNS655518 RDW655368:RDW655518 QUA655368:QUA655518 QKE655368:QKE655518 QAI655368:QAI655518 PQM655368:PQM655518 PGQ655368:PGQ655518 OWU655368:OWU655518 OMY655368:OMY655518 ODC655368:ODC655518 NTG655368:NTG655518 NJK655368:NJK655518 MZO655368:MZO655518 MPS655368:MPS655518 MFW655368:MFW655518 LWA655368:LWA655518 LME655368:LME655518 LCI655368:LCI655518 KSM655368:KSM655518 KIQ655368:KIQ655518 JYU655368:JYU655518 JOY655368:JOY655518 JFC655368:JFC655518 IVG655368:IVG655518 ILK655368:ILK655518 IBO655368:IBO655518 HRS655368:HRS655518 HHW655368:HHW655518 GYA655368:GYA655518 GOE655368:GOE655518 GEI655368:GEI655518 FUM655368:FUM655518 FKQ655368:FKQ655518 FAU655368:FAU655518 EQY655368:EQY655518 EHC655368:EHC655518 DXG655368:DXG655518 DNK655368:DNK655518 DDO655368:DDO655518 CTS655368:CTS655518 CJW655368:CJW655518 CAA655368:CAA655518 BQE655368:BQE655518 BGI655368:BGI655518 AWM655368:AWM655518 AMQ655368:AMQ655518 ACU655368:ACU655518 SY655368:SY655518 JC655368:JC655518 G655368:G655518 WVO589832:WVO589982 WLS589832:WLS589982 WBW589832:WBW589982 VSA589832:VSA589982 VIE589832:VIE589982 UYI589832:UYI589982 UOM589832:UOM589982 UEQ589832:UEQ589982 TUU589832:TUU589982 TKY589832:TKY589982 TBC589832:TBC589982 SRG589832:SRG589982 SHK589832:SHK589982 RXO589832:RXO589982 RNS589832:RNS589982 RDW589832:RDW589982 QUA589832:QUA589982 QKE589832:QKE589982 QAI589832:QAI589982 PQM589832:PQM589982 PGQ589832:PGQ589982 OWU589832:OWU589982 OMY589832:OMY589982 ODC589832:ODC589982 NTG589832:NTG589982 NJK589832:NJK589982 MZO589832:MZO589982 MPS589832:MPS589982 MFW589832:MFW589982 LWA589832:LWA589982 LME589832:LME589982 LCI589832:LCI589982 KSM589832:KSM589982 KIQ589832:KIQ589982 JYU589832:JYU589982 JOY589832:JOY589982 JFC589832:JFC589982 IVG589832:IVG589982 ILK589832:ILK589982 IBO589832:IBO589982 HRS589832:HRS589982 HHW589832:HHW589982 GYA589832:GYA589982 GOE589832:GOE589982 GEI589832:GEI589982 FUM589832:FUM589982 FKQ589832:FKQ589982 FAU589832:FAU589982 EQY589832:EQY589982 EHC589832:EHC589982 DXG589832:DXG589982 DNK589832:DNK589982 DDO589832:DDO589982 CTS589832:CTS589982 CJW589832:CJW589982 CAA589832:CAA589982 BQE589832:BQE589982 BGI589832:BGI589982 AWM589832:AWM589982 AMQ589832:AMQ589982 ACU589832:ACU589982 SY589832:SY589982 JC589832:JC589982 G589832:G589982 WVO524296:WVO524446 WLS524296:WLS524446 WBW524296:WBW524446 VSA524296:VSA524446 VIE524296:VIE524446 UYI524296:UYI524446 UOM524296:UOM524446 UEQ524296:UEQ524446 TUU524296:TUU524446 TKY524296:TKY524446 TBC524296:TBC524446 SRG524296:SRG524446 SHK524296:SHK524446 RXO524296:RXO524446 RNS524296:RNS524446 RDW524296:RDW524446 QUA524296:QUA524446 QKE524296:QKE524446 QAI524296:QAI524446 PQM524296:PQM524446 PGQ524296:PGQ524446 OWU524296:OWU524446 OMY524296:OMY524446 ODC524296:ODC524446 NTG524296:NTG524446 NJK524296:NJK524446 MZO524296:MZO524446 MPS524296:MPS524446 MFW524296:MFW524446 LWA524296:LWA524446 LME524296:LME524446 LCI524296:LCI524446 KSM524296:KSM524446 KIQ524296:KIQ524446 JYU524296:JYU524446 JOY524296:JOY524446 JFC524296:JFC524446 IVG524296:IVG524446 ILK524296:ILK524446 IBO524296:IBO524446 HRS524296:HRS524446 HHW524296:HHW524446 GYA524296:GYA524446 GOE524296:GOE524446 GEI524296:GEI524446 FUM524296:FUM524446 FKQ524296:FKQ524446 FAU524296:FAU524446 EQY524296:EQY524446 EHC524296:EHC524446 DXG524296:DXG524446 DNK524296:DNK524446 DDO524296:DDO524446 CTS524296:CTS524446 CJW524296:CJW524446 CAA524296:CAA524446 BQE524296:BQE524446 BGI524296:BGI524446 AWM524296:AWM524446 AMQ524296:AMQ524446 ACU524296:ACU524446 SY524296:SY524446 JC524296:JC524446 G524296:G524446 WVO458760:WVO458910 WLS458760:WLS458910 WBW458760:WBW458910 VSA458760:VSA458910 VIE458760:VIE458910 UYI458760:UYI458910 UOM458760:UOM458910 UEQ458760:UEQ458910 TUU458760:TUU458910 TKY458760:TKY458910 TBC458760:TBC458910 SRG458760:SRG458910 SHK458760:SHK458910 RXO458760:RXO458910 RNS458760:RNS458910 RDW458760:RDW458910 QUA458760:QUA458910 QKE458760:QKE458910 QAI458760:QAI458910 PQM458760:PQM458910 PGQ458760:PGQ458910 OWU458760:OWU458910 OMY458760:OMY458910 ODC458760:ODC458910 NTG458760:NTG458910 NJK458760:NJK458910 MZO458760:MZO458910 MPS458760:MPS458910 MFW458760:MFW458910 LWA458760:LWA458910 LME458760:LME458910 LCI458760:LCI458910 KSM458760:KSM458910 KIQ458760:KIQ458910 JYU458760:JYU458910 JOY458760:JOY458910 JFC458760:JFC458910 IVG458760:IVG458910 ILK458760:ILK458910 IBO458760:IBO458910 HRS458760:HRS458910 HHW458760:HHW458910 GYA458760:GYA458910 GOE458760:GOE458910 GEI458760:GEI458910 FUM458760:FUM458910 FKQ458760:FKQ458910 FAU458760:FAU458910 EQY458760:EQY458910 EHC458760:EHC458910 DXG458760:DXG458910 DNK458760:DNK458910 DDO458760:DDO458910 CTS458760:CTS458910 CJW458760:CJW458910 CAA458760:CAA458910 BQE458760:BQE458910 BGI458760:BGI458910 AWM458760:AWM458910 AMQ458760:AMQ458910 ACU458760:ACU458910 SY458760:SY458910 JC458760:JC458910 G458760:G458910 WVO393224:WVO393374 WLS393224:WLS393374 WBW393224:WBW393374 VSA393224:VSA393374 VIE393224:VIE393374 UYI393224:UYI393374 UOM393224:UOM393374 UEQ393224:UEQ393374 TUU393224:TUU393374 TKY393224:TKY393374 TBC393224:TBC393374 SRG393224:SRG393374 SHK393224:SHK393374 RXO393224:RXO393374 RNS393224:RNS393374 RDW393224:RDW393374 QUA393224:QUA393374 QKE393224:QKE393374 QAI393224:QAI393374 PQM393224:PQM393374 PGQ393224:PGQ393374 OWU393224:OWU393374 OMY393224:OMY393374 ODC393224:ODC393374 NTG393224:NTG393374 NJK393224:NJK393374 MZO393224:MZO393374 MPS393224:MPS393374 MFW393224:MFW393374 LWA393224:LWA393374 LME393224:LME393374 LCI393224:LCI393374 KSM393224:KSM393374 KIQ393224:KIQ393374 JYU393224:JYU393374 JOY393224:JOY393374 JFC393224:JFC393374 IVG393224:IVG393374 ILK393224:ILK393374 IBO393224:IBO393374 HRS393224:HRS393374 HHW393224:HHW393374 GYA393224:GYA393374 GOE393224:GOE393374 GEI393224:GEI393374 FUM393224:FUM393374 FKQ393224:FKQ393374 FAU393224:FAU393374 EQY393224:EQY393374 EHC393224:EHC393374 DXG393224:DXG393374 DNK393224:DNK393374 DDO393224:DDO393374 CTS393224:CTS393374 CJW393224:CJW393374 CAA393224:CAA393374 BQE393224:BQE393374 BGI393224:BGI393374 AWM393224:AWM393374 AMQ393224:AMQ393374 ACU393224:ACU393374 SY393224:SY393374 JC393224:JC393374 G393224:G393374 WVO327688:WVO327838 WLS327688:WLS327838 WBW327688:WBW327838 VSA327688:VSA327838 VIE327688:VIE327838 UYI327688:UYI327838 UOM327688:UOM327838 UEQ327688:UEQ327838 TUU327688:TUU327838 TKY327688:TKY327838 TBC327688:TBC327838 SRG327688:SRG327838 SHK327688:SHK327838 RXO327688:RXO327838 RNS327688:RNS327838 RDW327688:RDW327838 QUA327688:QUA327838 QKE327688:QKE327838 QAI327688:QAI327838 PQM327688:PQM327838 PGQ327688:PGQ327838 OWU327688:OWU327838 OMY327688:OMY327838 ODC327688:ODC327838 NTG327688:NTG327838 NJK327688:NJK327838 MZO327688:MZO327838 MPS327688:MPS327838 MFW327688:MFW327838 LWA327688:LWA327838 LME327688:LME327838 LCI327688:LCI327838 KSM327688:KSM327838 KIQ327688:KIQ327838 JYU327688:JYU327838 JOY327688:JOY327838 JFC327688:JFC327838 IVG327688:IVG327838 ILK327688:ILK327838 IBO327688:IBO327838 HRS327688:HRS327838 HHW327688:HHW327838 GYA327688:GYA327838 GOE327688:GOE327838 GEI327688:GEI327838 FUM327688:FUM327838 FKQ327688:FKQ327838 FAU327688:FAU327838 EQY327688:EQY327838 EHC327688:EHC327838 DXG327688:DXG327838 DNK327688:DNK327838 DDO327688:DDO327838 CTS327688:CTS327838 CJW327688:CJW327838 CAA327688:CAA327838 BQE327688:BQE327838 BGI327688:BGI327838 AWM327688:AWM327838 AMQ327688:AMQ327838 ACU327688:ACU327838 SY327688:SY327838 JC327688:JC327838 G327688:G327838 WVO262152:WVO262302 WLS262152:WLS262302 WBW262152:WBW262302 VSA262152:VSA262302 VIE262152:VIE262302 UYI262152:UYI262302 UOM262152:UOM262302 UEQ262152:UEQ262302 TUU262152:TUU262302 TKY262152:TKY262302 TBC262152:TBC262302 SRG262152:SRG262302 SHK262152:SHK262302 RXO262152:RXO262302 RNS262152:RNS262302 RDW262152:RDW262302 QUA262152:QUA262302 QKE262152:QKE262302 QAI262152:QAI262302 PQM262152:PQM262302 PGQ262152:PGQ262302 OWU262152:OWU262302 OMY262152:OMY262302 ODC262152:ODC262302 NTG262152:NTG262302 NJK262152:NJK262302 MZO262152:MZO262302 MPS262152:MPS262302 MFW262152:MFW262302 LWA262152:LWA262302 LME262152:LME262302 LCI262152:LCI262302 KSM262152:KSM262302 KIQ262152:KIQ262302 JYU262152:JYU262302 JOY262152:JOY262302 JFC262152:JFC262302 IVG262152:IVG262302 ILK262152:ILK262302 IBO262152:IBO262302 HRS262152:HRS262302 HHW262152:HHW262302 GYA262152:GYA262302 GOE262152:GOE262302 GEI262152:GEI262302 FUM262152:FUM262302 FKQ262152:FKQ262302 FAU262152:FAU262302 EQY262152:EQY262302 EHC262152:EHC262302 DXG262152:DXG262302 DNK262152:DNK262302 DDO262152:DDO262302 CTS262152:CTS262302 CJW262152:CJW262302 CAA262152:CAA262302 BQE262152:BQE262302 BGI262152:BGI262302 AWM262152:AWM262302 AMQ262152:AMQ262302 ACU262152:ACU262302 SY262152:SY262302 JC262152:JC262302 G262152:G262302 WVO196616:WVO196766 WLS196616:WLS196766 WBW196616:WBW196766 VSA196616:VSA196766 VIE196616:VIE196766 UYI196616:UYI196766 UOM196616:UOM196766 UEQ196616:UEQ196766 TUU196616:TUU196766 TKY196616:TKY196766 TBC196616:TBC196766 SRG196616:SRG196766 SHK196616:SHK196766 RXO196616:RXO196766 RNS196616:RNS196766 RDW196616:RDW196766 QUA196616:QUA196766 QKE196616:QKE196766 QAI196616:QAI196766 PQM196616:PQM196766 PGQ196616:PGQ196766 OWU196616:OWU196766 OMY196616:OMY196766 ODC196616:ODC196766 NTG196616:NTG196766 NJK196616:NJK196766 MZO196616:MZO196766 MPS196616:MPS196766 MFW196616:MFW196766 LWA196616:LWA196766 LME196616:LME196766 LCI196616:LCI196766 KSM196616:KSM196766 KIQ196616:KIQ196766 JYU196616:JYU196766 JOY196616:JOY196766 JFC196616:JFC196766 IVG196616:IVG196766 ILK196616:ILK196766 IBO196616:IBO196766 HRS196616:HRS196766 HHW196616:HHW196766 GYA196616:GYA196766 GOE196616:GOE196766 GEI196616:GEI196766 FUM196616:FUM196766 FKQ196616:FKQ196766 FAU196616:FAU196766 EQY196616:EQY196766 EHC196616:EHC196766 DXG196616:DXG196766 DNK196616:DNK196766 DDO196616:DDO196766 CTS196616:CTS196766 CJW196616:CJW196766 CAA196616:CAA196766 BQE196616:BQE196766 BGI196616:BGI196766 AWM196616:AWM196766 AMQ196616:AMQ196766 ACU196616:ACU196766 SY196616:SY196766 JC196616:JC196766 G196616:G196766 WVO131080:WVO131230 WLS131080:WLS131230 WBW131080:WBW131230 VSA131080:VSA131230 VIE131080:VIE131230 UYI131080:UYI131230 UOM131080:UOM131230 UEQ131080:UEQ131230 TUU131080:TUU131230 TKY131080:TKY131230 TBC131080:TBC131230 SRG131080:SRG131230 SHK131080:SHK131230 RXO131080:RXO131230 RNS131080:RNS131230 RDW131080:RDW131230 QUA131080:QUA131230 QKE131080:QKE131230 QAI131080:QAI131230 PQM131080:PQM131230 PGQ131080:PGQ131230 OWU131080:OWU131230 OMY131080:OMY131230 ODC131080:ODC131230 NTG131080:NTG131230 NJK131080:NJK131230 MZO131080:MZO131230 MPS131080:MPS131230 MFW131080:MFW131230 LWA131080:LWA131230 LME131080:LME131230 LCI131080:LCI131230 KSM131080:KSM131230 KIQ131080:KIQ131230 JYU131080:JYU131230 JOY131080:JOY131230 JFC131080:JFC131230 IVG131080:IVG131230 ILK131080:ILK131230 IBO131080:IBO131230 HRS131080:HRS131230 HHW131080:HHW131230 GYA131080:GYA131230 GOE131080:GOE131230 GEI131080:GEI131230 FUM131080:FUM131230 FKQ131080:FKQ131230 FAU131080:FAU131230 EQY131080:EQY131230 EHC131080:EHC131230 DXG131080:DXG131230 DNK131080:DNK131230 DDO131080:DDO131230 CTS131080:CTS131230 CJW131080:CJW131230 CAA131080:CAA131230 BQE131080:BQE131230 BGI131080:BGI131230 AWM131080:AWM131230 AMQ131080:AMQ131230 ACU131080:ACU131230 SY131080:SY131230 JC131080:JC131230 G131080:G131230 WVO65544:WVO65694 WLS65544:WLS65694 WBW65544:WBW65694 VSA65544:VSA65694 VIE65544:VIE65694 UYI65544:UYI65694 UOM65544:UOM65694 UEQ65544:UEQ65694 TUU65544:TUU65694 TKY65544:TKY65694 TBC65544:TBC65694 SRG65544:SRG65694 SHK65544:SHK65694 RXO65544:RXO65694 RNS65544:RNS65694 RDW65544:RDW65694 QUA65544:QUA65694 QKE65544:QKE65694 QAI65544:QAI65694 PQM65544:PQM65694 PGQ65544:PGQ65694 OWU65544:OWU65694 OMY65544:OMY65694 ODC65544:ODC65694 NTG65544:NTG65694 NJK65544:NJK65694 MZO65544:MZO65694 MPS65544:MPS65694 MFW65544:MFW65694 LWA65544:LWA65694 LME65544:LME65694 LCI65544:LCI65694 KSM65544:KSM65694 KIQ65544:KIQ65694 JYU65544:JYU65694 JOY65544:JOY65694 JFC65544:JFC65694 IVG65544:IVG65694 ILK65544:ILK65694 IBO65544:IBO65694 HRS65544:HRS65694 HHW65544:HHW65694 GYA65544:GYA65694 GOE65544:GOE65694 GEI65544:GEI65694 FUM65544:FUM65694 FKQ65544:FKQ65694 FAU65544:FAU65694 EQY65544:EQY65694 EHC65544:EHC65694 DXG65544:DXG65694 DNK65544:DNK65694 DDO65544:DDO65694 CTS65544:CTS65694 CJW65544:CJW65694 CAA65544:CAA65694 BQE65544:BQE65694 BGI65544:BGI65694 AWM65544:AWM65694 AMQ65544:AMQ65694 ACU65544:ACU65694 SY65544:SY65694 JC65544:JC65694 G65544:G65694 WVO983048:WVO983198 WVU983048:WVU983198 WLY983048:WLY983198 WCC983048:WCC983198 VSG983048:VSG983198 VIK983048:VIK983198 UYO983048:UYO983198 UOS983048:UOS983198 UEW983048:UEW983198 TVA983048:TVA983198 TLE983048:TLE983198 TBI983048:TBI983198 SRM983048:SRM983198 SHQ983048:SHQ983198 RXU983048:RXU983198 RNY983048:RNY983198 REC983048:REC983198 QUG983048:QUG983198 QKK983048:QKK983198 QAO983048:QAO983198 PQS983048:PQS983198 PGW983048:PGW983198 OXA983048:OXA983198 ONE983048:ONE983198 ODI983048:ODI983198 NTM983048:NTM983198 NJQ983048:NJQ983198 MZU983048:MZU983198 MPY983048:MPY983198 MGC983048:MGC983198 LWG983048:LWG983198 LMK983048:LMK983198 LCO983048:LCO983198 KSS983048:KSS983198 KIW983048:KIW983198 JZA983048:JZA983198 JPE983048:JPE983198 JFI983048:JFI983198 IVM983048:IVM983198 ILQ983048:ILQ983198 IBU983048:IBU983198 HRY983048:HRY983198 HIC983048:HIC983198 GYG983048:GYG983198 GOK983048:GOK983198 GEO983048:GEO983198 FUS983048:FUS983198 FKW983048:FKW983198 FBA983048:FBA983198 ERE983048:ERE983198 EHI983048:EHI983198 DXM983048:DXM983198 DNQ983048:DNQ983198 DDU983048:DDU983198 CTY983048:CTY983198 CKC983048:CKC983198 CAG983048:CAG983198 BQK983048:BQK983198 BGO983048:BGO983198 AWS983048:AWS983198 AMW983048:AMW983198 ADA983048:ADA983198 TE983048:TE983198 JI983048:JI983198 M983048:M983198 WVU917512:WVU917662 WLY917512:WLY917662 WCC917512:WCC917662 VSG917512:VSG917662 VIK917512:VIK917662 UYO917512:UYO917662 UOS917512:UOS917662 UEW917512:UEW917662 TVA917512:TVA917662 TLE917512:TLE917662 TBI917512:TBI917662 SRM917512:SRM917662 SHQ917512:SHQ917662 RXU917512:RXU917662 RNY917512:RNY917662 REC917512:REC917662 QUG917512:QUG917662 QKK917512:QKK917662 QAO917512:QAO917662 PQS917512:PQS917662 PGW917512:PGW917662 OXA917512:OXA917662 ONE917512:ONE917662 ODI917512:ODI917662 NTM917512:NTM917662 NJQ917512:NJQ917662 MZU917512:MZU917662 MPY917512:MPY917662 MGC917512:MGC917662 LWG917512:LWG917662 LMK917512:LMK917662 LCO917512:LCO917662 KSS917512:KSS917662 KIW917512:KIW917662 JZA917512:JZA917662 JPE917512:JPE917662 JFI917512:JFI917662 IVM917512:IVM917662 ILQ917512:ILQ917662 IBU917512:IBU917662 HRY917512:HRY917662 HIC917512:HIC917662 GYG917512:GYG917662 GOK917512:GOK917662 GEO917512:GEO917662 FUS917512:FUS917662 FKW917512:FKW917662 FBA917512:FBA917662 ERE917512:ERE917662 EHI917512:EHI917662 DXM917512:DXM917662 DNQ917512:DNQ917662 DDU917512:DDU917662 CTY917512:CTY917662 CKC917512:CKC917662 CAG917512:CAG917662 BQK917512:BQK917662 BGO917512:BGO917662 AWS917512:AWS917662 AMW917512:AMW917662 ADA917512:ADA917662 TE917512:TE917662 JI917512:JI917662 M917512:M917662 WVU851976:WVU852126 WLY851976:WLY852126 WCC851976:WCC852126 VSG851976:VSG852126 VIK851976:VIK852126 UYO851976:UYO852126 UOS851976:UOS852126 UEW851976:UEW852126 TVA851976:TVA852126 TLE851976:TLE852126 TBI851976:TBI852126 SRM851976:SRM852126 SHQ851976:SHQ852126 RXU851976:RXU852126 RNY851976:RNY852126 REC851976:REC852126 QUG851976:QUG852126 QKK851976:QKK852126 QAO851976:QAO852126 PQS851976:PQS852126 PGW851976:PGW852126 OXA851976:OXA852126 ONE851976:ONE852126 ODI851976:ODI852126 NTM851976:NTM852126 NJQ851976:NJQ852126 MZU851976:MZU852126 MPY851976:MPY852126 MGC851976:MGC852126 LWG851976:LWG852126 LMK851976:LMK852126 LCO851976:LCO852126 KSS851976:KSS852126 KIW851976:KIW852126 JZA851976:JZA852126 JPE851976:JPE852126 JFI851976:JFI852126 IVM851976:IVM852126 ILQ851976:ILQ852126 IBU851976:IBU852126 HRY851976:HRY852126 HIC851976:HIC852126 GYG851976:GYG852126 GOK851976:GOK852126 GEO851976:GEO852126 FUS851976:FUS852126 FKW851976:FKW852126 FBA851976:FBA852126 ERE851976:ERE852126 EHI851976:EHI852126 DXM851976:DXM852126 DNQ851976:DNQ852126 DDU851976:DDU852126 CTY851976:CTY852126 CKC851976:CKC852126 CAG851976:CAG852126 BQK851976:BQK852126 BGO851976:BGO852126 AWS851976:AWS852126 AMW851976:AMW852126 ADA851976:ADA852126 TE851976:TE852126 JI851976:JI852126 M851976:M852126 WVU786440:WVU786590 WLY786440:WLY786590 WCC786440:WCC786590 VSG786440:VSG786590 VIK786440:VIK786590 UYO786440:UYO786590 UOS786440:UOS786590 UEW786440:UEW786590 TVA786440:TVA786590 TLE786440:TLE786590 TBI786440:TBI786590 SRM786440:SRM786590 SHQ786440:SHQ786590 RXU786440:RXU786590 RNY786440:RNY786590 REC786440:REC786590 QUG786440:QUG786590 QKK786440:QKK786590 QAO786440:QAO786590 PQS786440:PQS786590 PGW786440:PGW786590 OXA786440:OXA786590 ONE786440:ONE786590 ODI786440:ODI786590 NTM786440:NTM786590 NJQ786440:NJQ786590 MZU786440:MZU786590 MPY786440:MPY786590 MGC786440:MGC786590 LWG786440:LWG786590 LMK786440:LMK786590 LCO786440:LCO786590 KSS786440:KSS786590 KIW786440:KIW786590 JZA786440:JZA786590 JPE786440:JPE786590 JFI786440:JFI786590 IVM786440:IVM786590 ILQ786440:ILQ786590 IBU786440:IBU786590 HRY786440:HRY786590 HIC786440:HIC786590 GYG786440:GYG786590 GOK786440:GOK786590 GEO786440:GEO786590 FUS786440:FUS786590 FKW786440:FKW786590 FBA786440:FBA786590 ERE786440:ERE786590 EHI786440:EHI786590 DXM786440:DXM786590 DNQ786440:DNQ786590 DDU786440:DDU786590 CTY786440:CTY786590 CKC786440:CKC786590 CAG786440:CAG786590 BQK786440:BQK786590 BGO786440:BGO786590 AWS786440:AWS786590 AMW786440:AMW786590 ADA786440:ADA786590 TE786440:TE786590 JI786440:JI786590 M786440:M786590 WVU720904:WVU721054 WLY720904:WLY721054 WCC720904:WCC721054 VSG720904:VSG721054 VIK720904:VIK721054 UYO720904:UYO721054 UOS720904:UOS721054 UEW720904:UEW721054 TVA720904:TVA721054 TLE720904:TLE721054 TBI720904:TBI721054 SRM720904:SRM721054 SHQ720904:SHQ721054 RXU720904:RXU721054 RNY720904:RNY721054 REC720904:REC721054 QUG720904:QUG721054 QKK720904:QKK721054 QAO720904:QAO721054 PQS720904:PQS721054 PGW720904:PGW721054 OXA720904:OXA721054 ONE720904:ONE721054 ODI720904:ODI721054 NTM720904:NTM721054 NJQ720904:NJQ721054 MZU720904:MZU721054 MPY720904:MPY721054 MGC720904:MGC721054 LWG720904:LWG721054 LMK720904:LMK721054 LCO720904:LCO721054 KSS720904:KSS721054 KIW720904:KIW721054 JZA720904:JZA721054 JPE720904:JPE721054 JFI720904:JFI721054 IVM720904:IVM721054 ILQ720904:ILQ721054 IBU720904:IBU721054 HRY720904:HRY721054 HIC720904:HIC721054 GYG720904:GYG721054 GOK720904:GOK721054 GEO720904:GEO721054 FUS720904:FUS721054 FKW720904:FKW721054 FBA720904:FBA721054 ERE720904:ERE721054 EHI720904:EHI721054 DXM720904:DXM721054 DNQ720904:DNQ721054 DDU720904:DDU721054 CTY720904:CTY721054 CKC720904:CKC721054 CAG720904:CAG721054 BQK720904:BQK721054 BGO720904:BGO721054 AWS720904:AWS721054 AMW720904:AMW721054 ADA720904:ADA721054 TE720904:TE721054 JI720904:JI721054 M720904:M721054 WVU655368:WVU655518 WLY655368:WLY655518 WCC655368:WCC655518 VSG655368:VSG655518 VIK655368:VIK655518 UYO655368:UYO655518 UOS655368:UOS655518 UEW655368:UEW655518 TVA655368:TVA655518 TLE655368:TLE655518 TBI655368:TBI655518 SRM655368:SRM655518 SHQ655368:SHQ655518 RXU655368:RXU655518 RNY655368:RNY655518 REC655368:REC655518 QUG655368:QUG655518 QKK655368:QKK655518 QAO655368:QAO655518 PQS655368:PQS655518 PGW655368:PGW655518 OXA655368:OXA655518 ONE655368:ONE655518 ODI655368:ODI655518 NTM655368:NTM655518 NJQ655368:NJQ655518 MZU655368:MZU655518 MPY655368:MPY655518 MGC655368:MGC655518 LWG655368:LWG655518 LMK655368:LMK655518 LCO655368:LCO655518 KSS655368:KSS655518 KIW655368:KIW655518 JZA655368:JZA655518 JPE655368:JPE655518 JFI655368:JFI655518 IVM655368:IVM655518 ILQ655368:ILQ655518 IBU655368:IBU655518 HRY655368:HRY655518 HIC655368:HIC655518 GYG655368:GYG655518 GOK655368:GOK655518 GEO655368:GEO655518 FUS655368:FUS655518 FKW655368:FKW655518 FBA655368:FBA655518 ERE655368:ERE655518 EHI655368:EHI655518 DXM655368:DXM655518 DNQ655368:DNQ655518 DDU655368:DDU655518 CTY655368:CTY655518 CKC655368:CKC655518 CAG655368:CAG655518 BQK655368:BQK655518 BGO655368:BGO655518 AWS655368:AWS655518 AMW655368:AMW655518 ADA655368:ADA655518 TE655368:TE655518 JI655368:JI655518 M655368:M655518 WVU589832:WVU589982 WLY589832:WLY589982 WCC589832:WCC589982 VSG589832:VSG589982 VIK589832:VIK589982 UYO589832:UYO589982 UOS589832:UOS589982 UEW589832:UEW589982 TVA589832:TVA589982 TLE589832:TLE589982 TBI589832:TBI589982 SRM589832:SRM589982 SHQ589832:SHQ589982 RXU589832:RXU589982 RNY589832:RNY589982 REC589832:REC589982 QUG589832:QUG589982 QKK589832:QKK589982 QAO589832:QAO589982 PQS589832:PQS589982 PGW589832:PGW589982 OXA589832:OXA589982 ONE589832:ONE589982 ODI589832:ODI589982 NTM589832:NTM589982 NJQ589832:NJQ589982 MZU589832:MZU589982 MPY589832:MPY589982 MGC589832:MGC589982 LWG589832:LWG589982 LMK589832:LMK589982 LCO589832:LCO589982 KSS589832:KSS589982 KIW589832:KIW589982 JZA589832:JZA589982 JPE589832:JPE589982 JFI589832:JFI589982 IVM589832:IVM589982 ILQ589832:ILQ589982 IBU589832:IBU589982 HRY589832:HRY589982 HIC589832:HIC589982 GYG589832:GYG589982 GOK589832:GOK589982 GEO589832:GEO589982 FUS589832:FUS589982 FKW589832:FKW589982 FBA589832:FBA589982 ERE589832:ERE589982 EHI589832:EHI589982 DXM589832:DXM589982 DNQ589832:DNQ589982 DDU589832:DDU589982 CTY589832:CTY589982 CKC589832:CKC589982 CAG589832:CAG589982 BQK589832:BQK589982 BGO589832:BGO589982 AWS589832:AWS589982 AMW589832:AMW589982 ADA589832:ADA589982 TE589832:TE589982 JI589832:JI589982 M589832:M589982 WVU524296:WVU524446 WLY524296:WLY524446 WCC524296:WCC524446 VSG524296:VSG524446 VIK524296:VIK524446 UYO524296:UYO524446 UOS524296:UOS524446 UEW524296:UEW524446 TVA524296:TVA524446 TLE524296:TLE524446 TBI524296:TBI524446 SRM524296:SRM524446 SHQ524296:SHQ524446 RXU524296:RXU524446 RNY524296:RNY524446 REC524296:REC524446 QUG524296:QUG524446 QKK524296:QKK524446 QAO524296:QAO524446 PQS524296:PQS524446 PGW524296:PGW524446 OXA524296:OXA524446 ONE524296:ONE524446 ODI524296:ODI524446 NTM524296:NTM524446 NJQ524296:NJQ524446 MZU524296:MZU524446 MPY524296:MPY524446 MGC524296:MGC524446 LWG524296:LWG524446 LMK524296:LMK524446 LCO524296:LCO524446 KSS524296:KSS524446 KIW524296:KIW524446 JZA524296:JZA524446 JPE524296:JPE524446 JFI524296:JFI524446 IVM524296:IVM524446 ILQ524296:ILQ524446 IBU524296:IBU524446 HRY524296:HRY524446 HIC524296:HIC524446 GYG524296:GYG524446 GOK524296:GOK524446 GEO524296:GEO524446 FUS524296:FUS524446 FKW524296:FKW524446 FBA524296:FBA524446 ERE524296:ERE524446 EHI524296:EHI524446 DXM524296:DXM524446 DNQ524296:DNQ524446 DDU524296:DDU524446 CTY524296:CTY524446 CKC524296:CKC524446 CAG524296:CAG524446 BQK524296:BQK524446 BGO524296:BGO524446 AWS524296:AWS524446 AMW524296:AMW524446 ADA524296:ADA524446 TE524296:TE524446 JI524296:JI524446 M524296:M524446 WVU458760:WVU458910 WLY458760:WLY458910 WCC458760:WCC458910 VSG458760:VSG458910 VIK458760:VIK458910 UYO458760:UYO458910 UOS458760:UOS458910 UEW458760:UEW458910 TVA458760:TVA458910 TLE458760:TLE458910 TBI458760:TBI458910 SRM458760:SRM458910 SHQ458760:SHQ458910 RXU458760:RXU458910 RNY458760:RNY458910 REC458760:REC458910 QUG458760:QUG458910 QKK458760:QKK458910 QAO458760:QAO458910 PQS458760:PQS458910 PGW458760:PGW458910 OXA458760:OXA458910 ONE458760:ONE458910 ODI458760:ODI458910 NTM458760:NTM458910 NJQ458760:NJQ458910 MZU458760:MZU458910 MPY458760:MPY458910 MGC458760:MGC458910 LWG458760:LWG458910 LMK458760:LMK458910 LCO458760:LCO458910 KSS458760:KSS458910 KIW458760:KIW458910 JZA458760:JZA458910 JPE458760:JPE458910 JFI458760:JFI458910 IVM458760:IVM458910 ILQ458760:ILQ458910 IBU458760:IBU458910 HRY458760:HRY458910 HIC458760:HIC458910 GYG458760:GYG458910 GOK458760:GOK458910 GEO458760:GEO458910 FUS458760:FUS458910 FKW458760:FKW458910 FBA458760:FBA458910 ERE458760:ERE458910 EHI458760:EHI458910 DXM458760:DXM458910 DNQ458760:DNQ458910 DDU458760:DDU458910 CTY458760:CTY458910 CKC458760:CKC458910 CAG458760:CAG458910 BQK458760:BQK458910 BGO458760:BGO458910 AWS458760:AWS458910 AMW458760:AMW458910 ADA458760:ADA458910 TE458760:TE458910 JI458760:JI458910 M458760:M458910 WVU393224:WVU393374 WLY393224:WLY393374 WCC393224:WCC393374 VSG393224:VSG393374 VIK393224:VIK393374 UYO393224:UYO393374 UOS393224:UOS393374 UEW393224:UEW393374 TVA393224:TVA393374 TLE393224:TLE393374 TBI393224:TBI393374 SRM393224:SRM393374 SHQ393224:SHQ393374 RXU393224:RXU393374 RNY393224:RNY393374 REC393224:REC393374 QUG393224:QUG393374 QKK393224:QKK393374 QAO393224:QAO393374 PQS393224:PQS393374 PGW393224:PGW393374 OXA393224:OXA393374 ONE393224:ONE393374 ODI393224:ODI393374 NTM393224:NTM393374 NJQ393224:NJQ393374 MZU393224:MZU393374 MPY393224:MPY393374 MGC393224:MGC393374 LWG393224:LWG393374 LMK393224:LMK393374 LCO393224:LCO393374 KSS393224:KSS393374 KIW393224:KIW393374 JZA393224:JZA393374 JPE393224:JPE393374 JFI393224:JFI393374 IVM393224:IVM393374 ILQ393224:ILQ393374 IBU393224:IBU393374 HRY393224:HRY393374 HIC393224:HIC393374 GYG393224:GYG393374 GOK393224:GOK393374 GEO393224:GEO393374 FUS393224:FUS393374 FKW393224:FKW393374 FBA393224:FBA393374 ERE393224:ERE393374 EHI393224:EHI393374 DXM393224:DXM393374 DNQ393224:DNQ393374 DDU393224:DDU393374 CTY393224:CTY393374 CKC393224:CKC393374 CAG393224:CAG393374 BQK393224:BQK393374 BGO393224:BGO393374 AWS393224:AWS393374 AMW393224:AMW393374 ADA393224:ADA393374 TE393224:TE393374 JI393224:JI393374 M393224:M393374 WVU327688:WVU327838 WLY327688:WLY327838 WCC327688:WCC327838 VSG327688:VSG327838 VIK327688:VIK327838 UYO327688:UYO327838 UOS327688:UOS327838 UEW327688:UEW327838 TVA327688:TVA327838 TLE327688:TLE327838 TBI327688:TBI327838 SRM327688:SRM327838 SHQ327688:SHQ327838 RXU327688:RXU327838 RNY327688:RNY327838 REC327688:REC327838 QUG327688:QUG327838 QKK327688:QKK327838 QAO327688:QAO327838 PQS327688:PQS327838 PGW327688:PGW327838 OXA327688:OXA327838 ONE327688:ONE327838 ODI327688:ODI327838 NTM327688:NTM327838 NJQ327688:NJQ327838 MZU327688:MZU327838 MPY327688:MPY327838 MGC327688:MGC327838 LWG327688:LWG327838 LMK327688:LMK327838 LCO327688:LCO327838 KSS327688:KSS327838 KIW327688:KIW327838 JZA327688:JZA327838 JPE327688:JPE327838 JFI327688:JFI327838 IVM327688:IVM327838 ILQ327688:ILQ327838 IBU327688:IBU327838 HRY327688:HRY327838 HIC327688:HIC327838 GYG327688:GYG327838 GOK327688:GOK327838 GEO327688:GEO327838 FUS327688:FUS327838 FKW327688:FKW327838 FBA327688:FBA327838 ERE327688:ERE327838 EHI327688:EHI327838 DXM327688:DXM327838 DNQ327688:DNQ327838 DDU327688:DDU327838 CTY327688:CTY327838 CKC327688:CKC327838 CAG327688:CAG327838 BQK327688:BQK327838 BGO327688:BGO327838 AWS327688:AWS327838 AMW327688:AMW327838 ADA327688:ADA327838 TE327688:TE327838 JI327688:JI327838 M327688:M327838 WVU262152:WVU262302 WLY262152:WLY262302 WCC262152:WCC262302 VSG262152:VSG262302 VIK262152:VIK262302 UYO262152:UYO262302 UOS262152:UOS262302 UEW262152:UEW262302 TVA262152:TVA262302 TLE262152:TLE262302 TBI262152:TBI262302 SRM262152:SRM262302 SHQ262152:SHQ262302 RXU262152:RXU262302 RNY262152:RNY262302 REC262152:REC262302 QUG262152:QUG262302 QKK262152:QKK262302 QAO262152:QAO262302 PQS262152:PQS262302 PGW262152:PGW262302 OXA262152:OXA262302 ONE262152:ONE262302 ODI262152:ODI262302 NTM262152:NTM262302 NJQ262152:NJQ262302 MZU262152:MZU262302 MPY262152:MPY262302 MGC262152:MGC262302 LWG262152:LWG262302 LMK262152:LMK262302 LCO262152:LCO262302 KSS262152:KSS262302 KIW262152:KIW262302 JZA262152:JZA262302 JPE262152:JPE262302 JFI262152:JFI262302 IVM262152:IVM262302 ILQ262152:ILQ262302 IBU262152:IBU262302 HRY262152:HRY262302 HIC262152:HIC262302 GYG262152:GYG262302 GOK262152:GOK262302 GEO262152:GEO262302 FUS262152:FUS262302 FKW262152:FKW262302 FBA262152:FBA262302 ERE262152:ERE262302 EHI262152:EHI262302 DXM262152:DXM262302 DNQ262152:DNQ262302 DDU262152:DDU262302 CTY262152:CTY262302 CKC262152:CKC262302 CAG262152:CAG262302 BQK262152:BQK262302 BGO262152:BGO262302 AWS262152:AWS262302 AMW262152:AMW262302 ADA262152:ADA262302 TE262152:TE262302 JI262152:JI262302 M262152:M262302 WVU196616:WVU196766 WLY196616:WLY196766 WCC196616:WCC196766 VSG196616:VSG196766 VIK196616:VIK196766 UYO196616:UYO196766 UOS196616:UOS196766 UEW196616:UEW196766 TVA196616:TVA196766 TLE196616:TLE196766 TBI196616:TBI196766 SRM196616:SRM196766 SHQ196616:SHQ196766 RXU196616:RXU196766 RNY196616:RNY196766 REC196616:REC196766 QUG196616:QUG196766 QKK196616:QKK196766 QAO196616:QAO196766 PQS196616:PQS196766 PGW196616:PGW196766 OXA196616:OXA196766 ONE196616:ONE196766 ODI196616:ODI196766 NTM196616:NTM196766 NJQ196616:NJQ196766 MZU196616:MZU196766 MPY196616:MPY196766 MGC196616:MGC196766 LWG196616:LWG196766 LMK196616:LMK196766 LCO196616:LCO196766 KSS196616:KSS196766 KIW196616:KIW196766 JZA196616:JZA196766 JPE196616:JPE196766 JFI196616:JFI196766 IVM196616:IVM196766 ILQ196616:ILQ196766 IBU196616:IBU196766 HRY196616:HRY196766 HIC196616:HIC196766 GYG196616:GYG196766 GOK196616:GOK196766 GEO196616:GEO196766 FUS196616:FUS196766 FKW196616:FKW196766 FBA196616:FBA196766 ERE196616:ERE196766 EHI196616:EHI196766 DXM196616:DXM196766 DNQ196616:DNQ196766 DDU196616:DDU196766 CTY196616:CTY196766 CKC196616:CKC196766 CAG196616:CAG196766 BQK196616:BQK196766 BGO196616:BGO196766 AWS196616:AWS196766 AMW196616:AMW196766 ADA196616:ADA196766 TE196616:TE196766 JI196616:JI196766 M196616:M196766 WVU131080:WVU131230 WLY131080:WLY131230 WCC131080:WCC131230 VSG131080:VSG131230 VIK131080:VIK131230 UYO131080:UYO131230 UOS131080:UOS131230 UEW131080:UEW131230 TVA131080:TVA131230 TLE131080:TLE131230 TBI131080:TBI131230 SRM131080:SRM131230 SHQ131080:SHQ131230 RXU131080:RXU131230 RNY131080:RNY131230 REC131080:REC131230 QUG131080:QUG131230 QKK131080:QKK131230 QAO131080:QAO131230 PQS131080:PQS131230 PGW131080:PGW131230 OXA131080:OXA131230 ONE131080:ONE131230 ODI131080:ODI131230 NTM131080:NTM131230 NJQ131080:NJQ131230 MZU131080:MZU131230 MPY131080:MPY131230 MGC131080:MGC131230 LWG131080:LWG131230 LMK131080:LMK131230 LCO131080:LCO131230 KSS131080:KSS131230 KIW131080:KIW131230 JZA131080:JZA131230 JPE131080:JPE131230 JFI131080:JFI131230 IVM131080:IVM131230 ILQ131080:ILQ131230 IBU131080:IBU131230 HRY131080:HRY131230 HIC131080:HIC131230 GYG131080:GYG131230 GOK131080:GOK131230 GEO131080:GEO131230 FUS131080:FUS131230 FKW131080:FKW131230 FBA131080:FBA131230 ERE131080:ERE131230 EHI131080:EHI131230 DXM131080:DXM131230 DNQ131080:DNQ131230 DDU131080:DDU131230 CTY131080:CTY131230 CKC131080:CKC131230 CAG131080:CAG131230 BQK131080:BQK131230 BGO131080:BGO131230 AWS131080:AWS131230 AMW131080:AMW131230 ADA131080:ADA131230 TE131080:TE131230 JI131080:JI131230 M131080:M131230 WVU65544:WVU65694 WLY65544:WLY65694 WCC65544:WCC65694 VSG65544:VSG65694 VIK65544:VIK65694 UYO65544:UYO65694 UOS65544:UOS65694 UEW65544:UEW65694 TVA65544:TVA65694 TLE65544:TLE65694 TBI65544:TBI65694 SRM65544:SRM65694 SHQ65544:SHQ65694 RXU65544:RXU65694 RNY65544:RNY65694 REC65544:REC65694 QUG65544:QUG65694 QKK65544:QKK65694 QAO65544:QAO65694 PQS65544:PQS65694 PGW65544:PGW65694 OXA65544:OXA65694 ONE65544:ONE65694 ODI65544:ODI65694 NTM65544:NTM65694 NJQ65544:NJQ65694 MZU65544:MZU65694 MPY65544:MPY65694 MGC65544:MGC65694 LWG65544:LWG65694 LMK65544:LMK65694 LCO65544:LCO65694 KSS65544:KSS65694 KIW65544:KIW65694 JZA65544:JZA65694 JPE65544:JPE65694 JFI65544:JFI65694 IVM65544:IVM65694 ILQ65544:ILQ65694 IBU65544:IBU65694 HRY65544:HRY65694 HIC65544:HIC65694 GYG65544:GYG65694 GOK65544:GOK65694 GEO65544:GEO65694 FUS65544:FUS65694 FKW65544:FKW65694 FBA65544:FBA65694 ERE65544:ERE65694 EHI65544:EHI65694 DXM65544:DXM65694 DNQ65544:DNQ65694 DDU65544:DDU65694 CTY65544:CTY65694 CKC65544:CKC65694 CAG65544:CAG65694 BQK65544:BQK65694 BGO65544:BGO65694 AWS65544:AWS65694 AMW65544:AMW65694 ADA65544:ADA65694 TE65544:TE65694 JI65544:JI65694 M65544:M65694 JI6:JI158 M9:M158 WVO6:WVO158 WLS6:WLS158 WBW6:WBW158 VSA6:VSA158 VIE6:VIE158 UYI6:UYI158 UOM6:UOM158 UEQ6:UEQ158 TUU6:TUU158 TKY6:TKY158 TBC6:TBC158 SRG6:SRG158 SHK6:SHK158 RXO6:RXO158 RNS6:RNS158 RDW6:RDW158 QUA6:QUA158 QKE6:QKE158 QAI6:QAI158 PQM6:PQM158 PGQ6:PGQ158 OWU6:OWU158 OMY6:OMY158 ODC6:ODC158 NTG6:NTG158 NJK6:NJK158 MZO6:MZO158 MPS6:MPS158 MFW6:MFW158 LWA6:LWA158 LME6:LME158 LCI6:LCI158 KSM6:KSM158 KIQ6:KIQ158 JYU6:JYU158 JOY6:JOY158 JFC6:JFC158 IVG6:IVG158 ILK6:ILK158 IBO6:IBO158 HRS6:HRS158 HHW6:HHW158 GYA6:GYA158 GOE6:GOE158 GEI6:GEI158 FUM6:FUM158 FKQ6:FKQ158 FAU6:FAU158 EQY6:EQY158 EHC6:EHC158 DXG6:DXG158 DNK6:DNK158 DDO6:DDO158 CTS6:CTS158 CJW6:CJW158 CAA6:CAA158 BQE6:BQE158 BGI6:BGI158 AWM6:AWM158 AMQ6:AMQ158 ACU6:ACU158 SY6:SY158 JC6:JC158 WVU6:WVU158 WLY6:WLY158 WCC6:WCC158 VSG6:VSG158 VIK6:VIK158 UYO6:UYO158 UOS6:UOS158 UEW6:UEW158 TVA6:TVA158 TLE6:TLE158 TBI6:TBI158 SRM6:SRM158 SHQ6:SHQ158 RXU6:RXU158 RNY6:RNY158 REC6:REC158 QUG6:QUG158 QKK6:QKK158 QAO6:QAO158 PQS6:PQS158 PGW6:PGW158 OXA6:OXA158 ONE6:ONE158 ODI6:ODI158 NTM6:NTM158 NJQ6:NJQ158 MZU6:MZU158 MPY6:MPY158 MGC6:MGC158 LWG6:LWG158 LMK6:LMK158 LCO6:LCO158 KSS6:KSS158 KIW6:KIW158 JZA6:JZA158 JPE6:JPE158 JFI6:JFI158 IVM6:IVM158 ILQ6:ILQ158 IBU6:IBU158 HRY6:HRY158 HIC6:HIC158 GYG6:GYG158 GOK6:GOK158 GEO6:GEO158 FUS6:FUS158 FKW6:FKW158 FBA6:FBA158 ERE6:ERE158 EHI6:EHI158 DXM6:DXM158 DNQ6:DNQ158 DDU6:DDU158 CTY6:CTY158 CKC6:CKC158 CAG6:CAG158 BQK6:BQK158 BGO6:BGO158 AWS6:AWS158 AMW6:AMW158 ADA6:ADA158 TE6:TE158 G9:G158">
      <formula1>"昭,平"</formula1>
    </dataValidation>
    <dataValidation type="list" allowBlank="1" showInputMessage="1" showErrorMessage="1" sqref="WVN983048:WVN983198 WLR983048:WLR983198 WBV983048:WBV983198 VRZ983048:VRZ983198 VID983048:VID983198 UYH983048:UYH983198 UOL983048:UOL983198 UEP983048:UEP983198 TUT983048:TUT983198 TKX983048:TKX983198 TBB983048:TBB983198 SRF983048:SRF983198 SHJ983048:SHJ983198 RXN983048:RXN983198 RNR983048:RNR983198 RDV983048:RDV983198 QTZ983048:QTZ983198 QKD983048:QKD983198 QAH983048:QAH983198 PQL983048:PQL983198 PGP983048:PGP983198 OWT983048:OWT983198 OMX983048:OMX983198 ODB983048:ODB983198 NTF983048:NTF983198 NJJ983048:NJJ983198 MZN983048:MZN983198 MPR983048:MPR983198 MFV983048:MFV983198 LVZ983048:LVZ983198 LMD983048:LMD983198 LCH983048:LCH983198 KSL983048:KSL983198 KIP983048:KIP983198 JYT983048:JYT983198 JOX983048:JOX983198 JFB983048:JFB983198 IVF983048:IVF983198 ILJ983048:ILJ983198 IBN983048:IBN983198 HRR983048:HRR983198 HHV983048:HHV983198 GXZ983048:GXZ983198 GOD983048:GOD983198 GEH983048:GEH983198 FUL983048:FUL983198 FKP983048:FKP983198 FAT983048:FAT983198 EQX983048:EQX983198 EHB983048:EHB983198 DXF983048:DXF983198 DNJ983048:DNJ983198 DDN983048:DDN983198 CTR983048:CTR983198 CJV983048:CJV983198 BZZ983048:BZZ983198 BQD983048:BQD983198 BGH983048:BGH983198 AWL983048:AWL983198 AMP983048:AMP983198 ACT983048:ACT983198 SX983048:SX983198 JB983048:JB983198 F983048:F983198 WVN917512:WVN917662 WLR917512:WLR917662 WBV917512:WBV917662 VRZ917512:VRZ917662 VID917512:VID917662 UYH917512:UYH917662 UOL917512:UOL917662 UEP917512:UEP917662 TUT917512:TUT917662 TKX917512:TKX917662 TBB917512:TBB917662 SRF917512:SRF917662 SHJ917512:SHJ917662 RXN917512:RXN917662 RNR917512:RNR917662 RDV917512:RDV917662 QTZ917512:QTZ917662 QKD917512:QKD917662 QAH917512:QAH917662 PQL917512:PQL917662 PGP917512:PGP917662 OWT917512:OWT917662 OMX917512:OMX917662 ODB917512:ODB917662 NTF917512:NTF917662 NJJ917512:NJJ917662 MZN917512:MZN917662 MPR917512:MPR917662 MFV917512:MFV917662 LVZ917512:LVZ917662 LMD917512:LMD917662 LCH917512:LCH917662 KSL917512:KSL917662 KIP917512:KIP917662 JYT917512:JYT917662 JOX917512:JOX917662 JFB917512:JFB917662 IVF917512:IVF917662 ILJ917512:ILJ917662 IBN917512:IBN917662 HRR917512:HRR917662 HHV917512:HHV917662 GXZ917512:GXZ917662 GOD917512:GOD917662 GEH917512:GEH917662 FUL917512:FUL917662 FKP917512:FKP917662 FAT917512:FAT917662 EQX917512:EQX917662 EHB917512:EHB917662 DXF917512:DXF917662 DNJ917512:DNJ917662 DDN917512:DDN917662 CTR917512:CTR917662 CJV917512:CJV917662 BZZ917512:BZZ917662 BQD917512:BQD917662 BGH917512:BGH917662 AWL917512:AWL917662 AMP917512:AMP917662 ACT917512:ACT917662 SX917512:SX917662 JB917512:JB917662 F917512:F917662 WVN851976:WVN852126 WLR851976:WLR852126 WBV851976:WBV852126 VRZ851976:VRZ852126 VID851976:VID852126 UYH851976:UYH852126 UOL851976:UOL852126 UEP851976:UEP852126 TUT851976:TUT852126 TKX851976:TKX852126 TBB851976:TBB852126 SRF851976:SRF852126 SHJ851976:SHJ852126 RXN851976:RXN852126 RNR851976:RNR852126 RDV851976:RDV852126 QTZ851976:QTZ852126 QKD851976:QKD852126 QAH851976:QAH852126 PQL851976:PQL852126 PGP851976:PGP852126 OWT851976:OWT852126 OMX851976:OMX852126 ODB851976:ODB852126 NTF851976:NTF852126 NJJ851976:NJJ852126 MZN851976:MZN852126 MPR851976:MPR852126 MFV851976:MFV852126 LVZ851976:LVZ852126 LMD851976:LMD852126 LCH851976:LCH852126 KSL851976:KSL852126 KIP851976:KIP852126 JYT851976:JYT852126 JOX851976:JOX852126 JFB851976:JFB852126 IVF851976:IVF852126 ILJ851976:ILJ852126 IBN851976:IBN852126 HRR851976:HRR852126 HHV851976:HHV852126 GXZ851976:GXZ852126 GOD851976:GOD852126 GEH851976:GEH852126 FUL851976:FUL852126 FKP851976:FKP852126 FAT851976:FAT852126 EQX851976:EQX852126 EHB851976:EHB852126 DXF851976:DXF852126 DNJ851976:DNJ852126 DDN851976:DDN852126 CTR851976:CTR852126 CJV851976:CJV852126 BZZ851976:BZZ852126 BQD851976:BQD852126 BGH851976:BGH852126 AWL851976:AWL852126 AMP851976:AMP852126 ACT851976:ACT852126 SX851976:SX852126 JB851976:JB852126 F851976:F852126 WVN786440:WVN786590 WLR786440:WLR786590 WBV786440:WBV786590 VRZ786440:VRZ786590 VID786440:VID786590 UYH786440:UYH786590 UOL786440:UOL786590 UEP786440:UEP786590 TUT786440:TUT786590 TKX786440:TKX786590 TBB786440:TBB786590 SRF786440:SRF786590 SHJ786440:SHJ786590 RXN786440:RXN786590 RNR786440:RNR786590 RDV786440:RDV786590 QTZ786440:QTZ786590 QKD786440:QKD786590 QAH786440:QAH786590 PQL786440:PQL786590 PGP786440:PGP786590 OWT786440:OWT786590 OMX786440:OMX786590 ODB786440:ODB786590 NTF786440:NTF786590 NJJ786440:NJJ786590 MZN786440:MZN786590 MPR786440:MPR786590 MFV786440:MFV786590 LVZ786440:LVZ786590 LMD786440:LMD786590 LCH786440:LCH786590 KSL786440:KSL786590 KIP786440:KIP786590 JYT786440:JYT786590 JOX786440:JOX786590 JFB786440:JFB786590 IVF786440:IVF786590 ILJ786440:ILJ786590 IBN786440:IBN786590 HRR786440:HRR786590 HHV786440:HHV786590 GXZ786440:GXZ786590 GOD786440:GOD786590 GEH786440:GEH786590 FUL786440:FUL786590 FKP786440:FKP786590 FAT786440:FAT786590 EQX786440:EQX786590 EHB786440:EHB786590 DXF786440:DXF786590 DNJ786440:DNJ786590 DDN786440:DDN786590 CTR786440:CTR786590 CJV786440:CJV786590 BZZ786440:BZZ786590 BQD786440:BQD786590 BGH786440:BGH786590 AWL786440:AWL786590 AMP786440:AMP786590 ACT786440:ACT786590 SX786440:SX786590 JB786440:JB786590 F786440:F786590 WVN720904:WVN721054 WLR720904:WLR721054 WBV720904:WBV721054 VRZ720904:VRZ721054 VID720904:VID721054 UYH720904:UYH721054 UOL720904:UOL721054 UEP720904:UEP721054 TUT720904:TUT721054 TKX720904:TKX721054 TBB720904:TBB721054 SRF720904:SRF721054 SHJ720904:SHJ721054 RXN720904:RXN721054 RNR720904:RNR721054 RDV720904:RDV721054 QTZ720904:QTZ721054 QKD720904:QKD721054 QAH720904:QAH721054 PQL720904:PQL721054 PGP720904:PGP721054 OWT720904:OWT721054 OMX720904:OMX721054 ODB720904:ODB721054 NTF720904:NTF721054 NJJ720904:NJJ721054 MZN720904:MZN721054 MPR720904:MPR721054 MFV720904:MFV721054 LVZ720904:LVZ721054 LMD720904:LMD721054 LCH720904:LCH721054 KSL720904:KSL721054 KIP720904:KIP721054 JYT720904:JYT721054 JOX720904:JOX721054 JFB720904:JFB721054 IVF720904:IVF721054 ILJ720904:ILJ721054 IBN720904:IBN721054 HRR720904:HRR721054 HHV720904:HHV721054 GXZ720904:GXZ721054 GOD720904:GOD721054 GEH720904:GEH721054 FUL720904:FUL721054 FKP720904:FKP721054 FAT720904:FAT721054 EQX720904:EQX721054 EHB720904:EHB721054 DXF720904:DXF721054 DNJ720904:DNJ721054 DDN720904:DDN721054 CTR720904:CTR721054 CJV720904:CJV721054 BZZ720904:BZZ721054 BQD720904:BQD721054 BGH720904:BGH721054 AWL720904:AWL721054 AMP720904:AMP721054 ACT720904:ACT721054 SX720904:SX721054 JB720904:JB721054 F720904:F721054 WVN655368:WVN655518 WLR655368:WLR655518 WBV655368:WBV655518 VRZ655368:VRZ655518 VID655368:VID655518 UYH655368:UYH655518 UOL655368:UOL655518 UEP655368:UEP655518 TUT655368:TUT655518 TKX655368:TKX655518 TBB655368:TBB655518 SRF655368:SRF655518 SHJ655368:SHJ655518 RXN655368:RXN655518 RNR655368:RNR655518 RDV655368:RDV655518 QTZ655368:QTZ655518 QKD655368:QKD655518 QAH655368:QAH655518 PQL655368:PQL655518 PGP655368:PGP655518 OWT655368:OWT655518 OMX655368:OMX655518 ODB655368:ODB655518 NTF655368:NTF655518 NJJ655368:NJJ655518 MZN655368:MZN655518 MPR655368:MPR655518 MFV655368:MFV655518 LVZ655368:LVZ655518 LMD655368:LMD655518 LCH655368:LCH655518 KSL655368:KSL655518 KIP655368:KIP655518 JYT655368:JYT655518 JOX655368:JOX655518 JFB655368:JFB655518 IVF655368:IVF655518 ILJ655368:ILJ655518 IBN655368:IBN655518 HRR655368:HRR655518 HHV655368:HHV655518 GXZ655368:GXZ655518 GOD655368:GOD655518 GEH655368:GEH655518 FUL655368:FUL655518 FKP655368:FKP655518 FAT655368:FAT655518 EQX655368:EQX655518 EHB655368:EHB655518 DXF655368:DXF655518 DNJ655368:DNJ655518 DDN655368:DDN655518 CTR655368:CTR655518 CJV655368:CJV655518 BZZ655368:BZZ655518 BQD655368:BQD655518 BGH655368:BGH655518 AWL655368:AWL655518 AMP655368:AMP655518 ACT655368:ACT655518 SX655368:SX655518 JB655368:JB655518 F655368:F655518 WVN589832:WVN589982 WLR589832:WLR589982 WBV589832:WBV589982 VRZ589832:VRZ589982 VID589832:VID589982 UYH589832:UYH589982 UOL589832:UOL589982 UEP589832:UEP589982 TUT589832:TUT589982 TKX589832:TKX589982 TBB589832:TBB589982 SRF589832:SRF589982 SHJ589832:SHJ589982 RXN589832:RXN589982 RNR589832:RNR589982 RDV589832:RDV589982 QTZ589832:QTZ589982 QKD589832:QKD589982 QAH589832:QAH589982 PQL589832:PQL589982 PGP589832:PGP589982 OWT589832:OWT589982 OMX589832:OMX589982 ODB589832:ODB589982 NTF589832:NTF589982 NJJ589832:NJJ589982 MZN589832:MZN589982 MPR589832:MPR589982 MFV589832:MFV589982 LVZ589832:LVZ589982 LMD589832:LMD589982 LCH589832:LCH589982 KSL589832:KSL589982 KIP589832:KIP589982 JYT589832:JYT589982 JOX589832:JOX589982 JFB589832:JFB589982 IVF589832:IVF589982 ILJ589832:ILJ589982 IBN589832:IBN589982 HRR589832:HRR589982 HHV589832:HHV589982 GXZ589832:GXZ589982 GOD589832:GOD589982 GEH589832:GEH589982 FUL589832:FUL589982 FKP589832:FKP589982 FAT589832:FAT589982 EQX589832:EQX589982 EHB589832:EHB589982 DXF589832:DXF589982 DNJ589832:DNJ589982 DDN589832:DDN589982 CTR589832:CTR589982 CJV589832:CJV589982 BZZ589832:BZZ589982 BQD589832:BQD589982 BGH589832:BGH589982 AWL589832:AWL589982 AMP589832:AMP589982 ACT589832:ACT589982 SX589832:SX589982 JB589832:JB589982 F589832:F589982 WVN524296:WVN524446 WLR524296:WLR524446 WBV524296:WBV524446 VRZ524296:VRZ524446 VID524296:VID524446 UYH524296:UYH524446 UOL524296:UOL524446 UEP524296:UEP524446 TUT524296:TUT524446 TKX524296:TKX524446 TBB524296:TBB524446 SRF524296:SRF524446 SHJ524296:SHJ524446 RXN524296:RXN524446 RNR524296:RNR524446 RDV524296:RDV524446 QTZ524296:QTZ524446 QKD524296:QKD524446 QAH524296:QAH524446 PQL524296:PQL524446 PGP524296:PGP524446 OWT524296:OWT524446 OMX524296:OMX524446 ODB524296:ODB524446 NTF524296:NTF524446 NJJ524296:NJJ524446 MZN524296:MZN524446 MPR524296:MPR524446 MFV524296:MFV524446 LVZ524296:LVZ524446 LMD524296:LMD524446 LCH524296:LCH524446 KSL524296:KSL524446 KIP524296:KIP524446 JYT524296:JYT524446 JOX524296:JOX524446 JFB524296:JFB524446 IVF524296:IVF524446 ILJ524296:ILJ524446 IBN524296:IBN524446 HRR524296:HRR524446 HHV524296:HHV524446 GXZ524296:GXZ524446 GOD524296:GOD524446 GEH524296:GEH524446 FUL524296:FUL524446 FKP524296:FKP524446 FAT524296:FAT524446 EQX524296:EQX524446 EHB524296:EHB524446 DXF524296:DXF524446 DNJ524296:DNJ524446 DDN524296:DDN524446 CTR524296:CTR524446 CJV524296:CJV524446 BZZ524296:BZZ524446 BQD524296:BQD524446 BGH524296:BGH524446 AWL524296:AWL524446 AMP524296:AMP524446 ACT524296:ACT524446 SX524296:SX524446 JB524296:JB524446 F524296:F524446 WVN458760:WVN458910 WLR458760:WLR458910 WBV458760:WBV458910 VRZ458760:VRZ458910 VID458760:VID458910 UYH458760:UYH458910 UOL458760:UOL458910 UEP458760:UEP458910 TUT458760:TUT458910 TKX458760:TKX458910 TBB458760:TBB458910 SRF458760:SRF458910 SHJ458760:SHJ458910 RXN458760:RXN458910 RNR458760:RNR458910 RDV458760:RDV458910 QTZ458760:QTZ458910 QKD458760:QKD458910 QAH458760:QAH458910 PQL458760:PQL458910 PGP458760:PGP458910 OWT458760:OWT458910 OMX458760:OMX458910 ODB458760:ODB458910 NTF458760:NTF458910 NJJ458760:NJJ458910 MZN458760:MZN458910 MPR458760:MPR458910 MFV458760:MFV458910 LVZ458760:LVZ458910 LMD458760:LMD458910 LCH458760:LCH458910 KSL458760:KSL458910 KIP458760:KIP458910 JYT458760:JYT458910 JOX458760:JOX458910 JFB458760:JFB458910 IVF458760:IVF458910 ILJ458760:ILJ458910 IBN458760:IBN458910 HRR458760:HRR458910 HHV458760:HHV458910 GXZ458760:GXZ458910 GOD458760:GOD458910 GEH458760:GEH458910 FUL458760:FUL458910 FKP458760:FKP458910 FAT458760:FAT458910 EQX458760:EQX458910 EHB458760:EHB458910 DXF458760:DXF458910 DNJ458760:DNJ458910 DDN458760:DDN458910 CTR458760:CTR458910 CJV458760:CJV458910 BZZ458760:BZZ458910 BQD458760:BQD458910 BGH458760:BGH458910 AWL458760:AWL458910 AMP458760:AMP458910 ACT458760:ACT458910 SX458760:SX458910 JB458760:JB458910 F458760:F458910 WVN393224:WVN393374 WLR393224:WLR393374 WBV393224:WBV393374 VRZ393224:VRZ393374 VID393224:VID393374 UYH393224:UYH393374 UOL393224:UOL393374 UEP393224:UEP393374 TUT393224:TUT393374 TKX393224:TKX393374 TBB393224:TBB393374 SRF393224:SRF393374 SHJ393224:SHJ393374 RXN393224:RXN393374 RNR393224:RNR393374 RDV393224:RDV393374 QTZ393224:QTZ393374 QKD393224:QKD393374 QAH393224:QAH393374 PQL393224:PQL393374 PGP393224:PGP393374 OWT393224:OWT393374 OMX393224:OMX393374 ODB393224:ODB393374 NTF393224:NTF393374 NJJ393224:NJJ393374 MZN393224:MZN393374 MPR393224:MPR393374 MFV393224:MFV393374 LVZ393224:LVZ393374 LMD393224:LMD393374 LCH393224:LCH393374 KSL393224:KSL393374 KIP393224:KIP393374 JYT393224:JYT393374 JOX393224:JOX393374 JFB393224:JFB393374 IVF393224:IVF393374 ILJ393224:ILJ393374 IBN393224:IBN393374 HRR393224:HRR393374 HHV393224:HHV393374 GXZ393224:GXZ393374 GOD393224:GOD393374 GEH393224:GEH393374 FUL393224:FUL393374 FKP393224:FKP393374 FAT393224:FAT393374 EQX393224:EQX393374 EHB393224:EHB393374 DXF393224:DXF393374 DNJ393224:DNJ393374 DDN393224:DDN393374 CTR393224:CTR393374 CJV393224:CJV393374 BZZ393224:BZZ393374 BQD393224:BQD393374 BGH393224:BGH393374 AWL393224:AWL393374 AMP393224:AMP393374 ACT393224:ACT393374 SX393224:SX393374 JB393224:JB393374 F393224:F393374 WVN327688:WVN327838 WLR327688:WLR327838 WBV327688:WBV327838 VRZ327688:VRZ327838 VID327688:VID327838 UYH327688:UYH327838 UOL327688:UOL327838 UEP327688:UEP327838 TUT327688:TUT327838 TKX327688:TKX327838 TBB327688:TBB327838 SRF327688:SRF327838 SHJ327688:SHJ327838 RXN327688:RXN327838 RNR327688:RNR327838 RDV327688:RDV327838 QTZ327688:QTZ327838 QKD327688:QKD327838 QAH327688:QAH327838 PQL327688:PQL327838 PGP327688:PGP327838 OWT327688:OWT327838 OMX327688:OMX327838 ODB327688:ODB327838 NTF327688:NTF327838 NJJ327688:NJJ327838 MZN327688:MZN327838 MPR327688:MPR327838 MFV327688:MFV327838 LVZ327688:LVZ327838 LMD327688:LMD327838 LCH327688:LCH327838 KSL327688:KSL327838 KIP327688:KIP327838 JYT327688:JYT327838 JOX327688:JOX327838 JFB327688:JFB327838 IVF327688:IVF327838 ILJ327688:ILJ327838 IBN327688:IBN327838 HRR327688:HRR327838 HHV327688:HHV327838 GXZ327688:GXZ327838 GOD327688:GOD327838 GEH327688:GEH327838 FUL327688:FUL327838 FKP327688:FKP327838 FAT327688:FAT327838 EQX327688:EQX327838 EHB327688:EHB327838 DXF327688:DXF327838 DNJ327688:DNJ327838 DDN327688:DDN327838 CTR327688:CTR327838 CJV327688:CJV327838 BZZ327688:BZZ327838 BQD327688:BQD327838 BGH327688:BGH327838 AWL327688:AWL327838 AMP327688:AMP327838 ACT327688:ACT327838 SX327688:SX327838 JB327688:JB327838 F327688:F327838 WVN262152:WVN262302 WLR262152:WLR262302 WBV262152:WBV262302 VRZ262152:VRZ262302 VID262152:VID262302 UYH262152:UYH262302 UOL262152:UOL262302 UEP262152:UEP262302 TUT262152:TUT262302 TKX262152:TKX262302 TBB262152:TBB262302 SRF262152:SRF262302 SHJ262152:SHJ262302 RXN262152:RXN262302 RNR262152:RNR262302 RDV262152:RDV262302 QTZ262152:QTZ262302 QKD262152:QKD262302 QAH262152:QAH262302 PQL262152:PQL262302 PGP262152:PGP262302 OWT262152:OWT262302 OMX262152:OMX262302 ODB262152:ODB262302 NTF262152:NTF262302 NJJ262152:NJJ262302 MZN262152:MZN262302 MPR262152:MPR262302 MFV262152:MFV262302 LVZ262152:LVZ262302 LMD262152:LMD262302 LCH262152:LCH262302 KSL262152:KSL262302 KIP262152:KIP262302 JYT262152:JYT262302 JOX262152:JOX262302 JFB262152:JFB262302 IVF262152:IVF262302 ILJ262152:ILJ262302 IBN262152:IBN262302 HRR262152:HRR262302 HHV262152:HHV262302 GXZ262152:GXZ262302 GOD262152:GOD262302 GEH262152:GEH262302 FUL262152:FUL262302 FKP262152:FKP262302 FAT262152:FAT262302 EQX262152:EQX262302 EHB262152:EHB262302 DXF262152:DXF262302 DNJ262152:DNJ262302 DDN262152:DDN262302 CTR262152:CTR262302 CJV262152:CJV262302 BZZ262152:BZZ262302 BQD262152:BQD262302 BGH262152:BGH262302 AWL262152:AWL262302 AMP262152:AMP262302 ACT262152:ACT262302 SX262152:SX262302 JB262152:JB262302 F262152:F262302 WVN196616:WVN196766 WLR196616:WLR196766 WBV196616:WBV196766 VRZ196616:VRZ196766 VID196616:VID196766 UYH196616:UYH196766 UOL196616:UOL196766 UEP196616:UEP196766 TUT196616:TUT196766 TKX196616:TKX196766 TBB196616:TBB196766 SRF196616:SRF196766 SHJ196616:SHJ196766 RXN196616:RXN196766 RNR196616:RNR196766 RDV196616:RDV196766 QTZ196616:QTZ196766 QKD196616:QKD196766 QAH196616:QAH196766 PQL196616:PQL196766 PGP196616:PGP196766 OWT196616:OWT196766 OMX196616:OMX196766 ODB196616:ODB196766 NTF196616:NTF196766 NJJ196616:NJJ196766 MZN196616:MZN196766 MPR196616:MPR196766 MFV196616:MFV196766 LVZ196616:LVZ196766 LMD196616:LMD196766 LCH196616:LCH196766 KSL196616:KSL196766 KIP196616:KIP196766 JYT196616:JYT196766 JOX196616:JOX196766 JFB196616:JFB196766 IVF196616:IVF196766 ILJ196616:ILJ196766 IBN196616:IBN196766 HRR196616:HRR196766 HHV196616:HHV196766 GXZ196616:GXZ196766 GOD196616:GOD196766 GEH196616:GEH196766 FUL196616:FUL196766 FKP196616:FKP196766 FAT196616:FAT196766 EQX196616:EQX196766 EHB196616:EHB196766 DXF196616:DXF196766 DNJ196616:DNJ196766 DDN196616:DDN196766 CTR196616:CTR196766 CJV196616:CJV196766 BZZ196616:BZZ196766 BQD196616:BQD196766 BGH196616:BGH196766 AWL196616:AWL196766 AMP196616:AMP196766 ACT196616:ACT196766 SX196616:SX196766 JB196616:JB196766 F196616:F196766 WVN131080:WVN131230 WLR131080:WLR131230 WBV131080:WBV131230 VRZ131080:VRZ131230 VID131080:VID131230 UYH131080:UYH131230 UOL131080:UOL131230 UEP131080:UEP131230 TUT131080:TUT131230 TKX131080:TKX131230 TBB131080:TBB131230 SRF131080:SRF131230 SHJ131080:SHJ131230 RXN131080:RXN131230 RNR131080:RNR131230 RDV131080:RDV131230 QTZ131080:QTZ131230 QKD131080:QKD131230 QAH131080:QAH131230 PQL131080:PQL131230 PGP131080:PGP131230 OWT131080:OWT131230 OMX131080:OMX131230 ODB131080:ODB131230 NTF131080:NTF131230 NJJ131080:NJJ131230 MZN131080:MZN131230 MPR131080:MPR131230 MFV131080:MFV131230 LVZ131080:LVZ131230 LMD131080:LMD131230 LCH131080:LCH131230 KSL131080:KSL131230 KIP131080:KIP131230 JYT131080:JYT131230 JOX131080:JOX131230 JFB131080:JFB131230 IVF131080:IVF131230 ILJ131080:ILJ131230 IBN131080:IBN131230 HRR131080:HRR131230 HHV131080:HHV131230 GXZ131080:GXZ131230 GOD131080:GOD131230 GEH131080:GEH131230 FUL131080:FUL131230 FKP131080:FKP131230 FAT131080:FAT131230 EQX131080:EQX131230 EHB131080:EHB131230 DXF131080:DXF131230 DNJ131080:DNJ131230 DDN131080:DDN131230 CTR131080:CTR131230 CJV131080:CJV131230 BZZ131080:BZZ131230 BQD131080:BQD131230 BGH131080:BGH131230 AWL131080:AWL131230 AMP131080:AMP131230 ACT131080:ACT131230 SX131080:SX131230 JB131080:JB131230 F131080:F131230 WVN65544:WVN65694 WLR65544:WLR65694 WBV65544:WBV65694 VRZ65544:VRZ65694 VID65544:VID65694 UYH65544:UYH65694 UOL65544:UOL65694 UEP65544:UEP65694 TUT65544:TUT65694 TKX65544:TKX65694 TBB65544:TBB65694 SRF65544:SRF65694 SHJ65544:SHJ65694 RXN65544:RXN65694 RNR65544:RNR65694 RDV65544:RDV65694 QTZ65544:QTZ65694 QKD65544:QKD65694 QAH65544:QAH65694 PQL65544:PQL65694 PGP65544:PGP65694 OWT65544:OWT65694 OMX65544:OMX65694 ODB65544:ODB65694 NTF65544:NTF65694 NJJ65544:NJJ65694 MZN65544:MZN65694 MPR65544:MPR65694 MFV65544:MFV65694 LVZ65544:LVZ65694 LMD65544:LMD65694 LCH65544:LCH65694 KSL65544:KSL65694 KIP65544:KIP65694 JYT65544:JYT65694 JOX65544:JOX65694 JFB65544:JFB65694 IVF65544:IVF65694 ILJ65544:ILJ65694 IBN65544:IBN65694 HRR65544:HRR65694 HHV65544:HHV65694 GXZ65544:GXZ65694 GOD65544:GOD65694 GEH65544:GEH65694 FUL65544:FUL65694 FKP65544:FKP65694 FAT65544:FAT65694 EQX65544:EQX65694 EHB65544:EHB65694 DXF65544:DXF65694 DNJ65544:DNJ65694 DDN65544:DDN65694 CTR65544:CTR65694 CJV65544:CJV65694 BZZ65544:BZZ65694 BQD65544:BQD65694 BGH65544:BGH65694 AWL65544:AWL65694 AMP65544:AMP65694 ACT65544:ACT65694 SX65544:SX65694 JB65544:JB65694 F65544:F65694 JB6:JB158 WVN6:WVN158 WLR6:WLR158 WBV6:WBV158 VRZ6:VRZ158 VID6:VID158 UYH6:UYH158 UOL6:UOL158 UEP6:UEP158 TUT6:TUT158 TKX6:TKX158 TBB6:TBB158 SRF6:SRF158 SHJ6:SHJ158 RXN6:RXN158 RNR6:RNR158 RDV6:RDV158 QTZ6:QTZ158 QKD6:QKD158 QAH6:QAH158 PQL6:PQL158 PGP6:PGP158 OWT6:OWT158 OMX6:OMX158 ODB6:ODB158 NTF6:NTF158 NJJ6:NJJ158 MZN6:MZN158 MPR6:MPR158 MFV6:MFV158 LVZ6:LVZ158 LMD6:LMD158 LCH6:LCH158 KSL6:KSL158 KIP6:KIP158 JYT6:JYT158 JOX6:JOX158 JFB6:JFB158 IVF6:IVF158 ILJ6:ILJ158 IBN6:IBN158 HRR6:HRR158 HHV6:HHV158 GXZ6:GXZ158 GOD6:GOD158 GEH6:GEH158 FUL6:FUL158 FKP6:FKP158 FAT6:FAT158 EQX6:EQX158 EHB6:EHB158 DXF6:DXF158 DNJ6:DNJ158 DDN6:DDN158 CTR6:CTR158 CJV6:CJV158 BZZ6:BZZ158 BQD6:BQD158 BGH6:BGH158 AWL6:AWL158 AMP6:AMP158 ACT6:ACT158 SX6:SX158 F9:F158">
      <formula1>"男,女"</formula1>
    </dataValidation>
    <dataValidation type="list" allowBlank="1" showInputMessage="1" showErrorMessage="1" sqref="WVZ983048:WVZ983198 WMD983048:WMD983198 WCH983048:WCH983198 VSL983048:VSL983198 VIP983048:VIP983198 UYT983048:UYT983198 UOX983048:UOX983198 UFB983048:UFB983198 TVF983048:TVF983198 TLJ983048:TLJ983198 TBN983048:TBN983198 SRR983048:SRR983198 SHV983048:SHV983198 RXZ983048:RXZ983198 ROD983048:ROD983198 REH983048:REH983198 QUL983048:QUL983198 QKP983048:QKP983198 QAT983048:QAT983198 PQX983048:PQX983198 PHB983048:PHB983198 OXF983048:OXF983198 ONJ983048:ONJ983198 ODN983048:ODN983198 NTR983048:NTR983198 NJV983048:NJV983198 MZZ983048:MZZ983198 MQD983048:MQD983198 MGH983048:MGH983198 LWL983048:LWL983198 LMP983048:LMP983198 LCT983048:LCT983198 KSX983048:KSX983198 KJB983048:KJB983198 JZF983048:JZF983198 JPJ983048:JPJ983198 JFN983048:JFN983198 IVR983048:IVR983198 ILV983048:ILV983198 IBZ983048:IBZ983198 HSD983048:HSD983198 HIH983048:HIH983198 GYL983048:GYL983198 GOP983048:GOP983198 GET983048:GET983198 FUX983048:FUX983198 FLB983048:FLB983198 FBF983048:FBF983198 ERJ983048:ERJ983198 EHN983048:EHN983198 DXR983048:DXR983198 DNV983048:DNV983198 DDZ983048:DDZ983198 CUD983048:CUD983198 CKH983048:CKH983198 CAL983048:CAL983198 BQP983048:BQP983198 BGT983048:BGT983198 AWX983048:AWX983198 ANB983048:ANB983198 ADF983048:ADF983198 TJ983048:TJ983198 JN983048:JN983198 R983048:R983198 WVZ917512:WVZ917662 WMD917512:WMD917662 WCH917512:WCH917662 VSL917512:VSL917662 VIP917512:VIP917662 UYT917512:UYT917662 UOX917512:UOX917662 UFB917512:UFB917662 TVF917512:TVF917662 TLJ917512:TLJ917662 TBN917512:TBN917662 SRR917512:SRR917662 SHV917512:SHV917662 RXZ917512:RXZ917662 ROD917512:ROD917662 REH917512:REH917662 QUL917512:QUL917662 QKP917512:QKP917662 QAT917512:QAT917662 PQX917512:PQX917662 PHB917512:PHB917662 OXF917512:OXF917662 ONJ917512:ONJ917662 ODN917512:ODN917662 NTR917512:NTR917662 NJV917512:NJV917662 MZZ917512:MZZ917662 MQD917512:MQD917662 MGH917512:MGH917662 LWL917512:LWL917662 LMP917512:LMP917662 LCT917512:LCT917662 KSX917512:KSX917662 KJB917512:KJB917662 JZF917512:JZF917662 JPJ917512:JPJ917662 JFN917512:JFN917662 IVR917512:IVR917662 ILV917512:ILV917662 IBZ917512:IBZ917662 HSD917512:HSD917662 HIH917512:HIH917662 GYL917512:GYL917662 GOP917512:GOP917662 GET917512:GET917662 FUX917512:FUX917662 FLB917512:FLB917662 FBF917512:FBF917662 ERJ917512:ERJ917662 EHN917512:EHN917662 DXR917512:DXR917662 DNV917512:DNV917662 DDZ917512:DDZ917662 CUD917512:CUD917662 CKH917512:CKH917662 CAL917512:CAL917662 BQP917512:BQP917662 BGT917512:BGT917662 AWX917512:AWX917662 ANB917512:ANB917662 ADF917512:ADF917662 TJ917512:TJ917662 JN917512:JN917662 R917512:R917662 WVZ851976:WVZ852126 WMD851976:WMD852126 WCH851976:WCH852126 VSL851976:VSL852126 VIP851976:VIP852126 UYT851976:UYT852126 UOX851976:UOX852126 UFB851976:UFB852126 TVF851976:TVF852126 TLJ851976:TLJ852126 TBN851976:TBN852126 SRR851976:SRR852126 SHV851976:SHV852126 RXZ851976:RXZ852126 ROD851976:ROD852126 REH851976:REH852126 QUL851976:QUL852126 QKP851976:QKP852126 QAT851976:QAT852126 PQX851976:PQX852126 PHB851976:PHB852126 OXF851976:OXF852126 ONJ851976:ONJ852126 ODN851976:ODN852126 NTR851976:NTR852126 NJV851976:NJV852126 MZZ851976:MZZ852126 MQD851976:MQD852126 MGH851976:MGH852126 LWL851976:LWL852126 LMP851976:LMP852126 LCT851976:LCT852126 KSX851976:KSX852126 KJB851976:KJB852126 JZF851976:JZF852126 JPJ851976:JPJ852126 JFN851976:JFN852126 IVR851976:IVR852126 ILV851976:ILV852126 IBZ851976:IBZ852126 HSD851976:HSD852126 HIH851976:HIH852126 GYL851976:GYL852126 GOP851976:GOP852126 GET851976:GET852126 FUX851976:FUX852126 FLB851976:FLB852126 FBF851976:FBF852126 ERJ851976:ERJ852126 EHN851976:EHN852126 DXR851976:DXR852126 DNV851976:DNV852126 DDZ851976:DDZ852126 CUD851976:CUD852126 CKH851976:CKH852126 CAL851976:CAL852126 BQP851976:BQP852126 BGT851976:BGT852126 AWX851976:AWX852126 ANB851976:ANB852126 ADF851976:ADF852126 TJ851976:TJ852126 JN851976:JN852126 R851976:R852126 WVZ786440:WVZ786590 WMD786440:WMD786590 WCH786440:WCH786590 VSL786440:VSL786590 VIP786440:VIP786590 UYT786440:UYT786590 UOX786440:UOX786590 UFB786440:UFB786590 TVF786440:TVF786590 TLJ786440:TLJ786590 TBN786440:TBN786590 SRR786440:SRR786590 SHV786440:SHV786590 RXZ786440:RXZ786590 ROD786440:ROD786590 REH786440:REH786590 QUL786440:QUL786590 QKP786440:QKP786590 QAT786440:QAT786590 PQX786440:PQX786590 PHB786440:PHB786590 OXF786440:OXF786590 ONJ786440:ONJ786590 ODN786440:ODN786590 NTR786440:NTR786590 NJV786440:NJV786590 MZZ786440:MZZ786590 MQD786440:MQD786590 MGH786440:MGH786590 LWL786440:LWL786590 LMP786440:LMP786590 LCT786440:LCT786590 KSX786440:KSX786590 KJB786440:KJB786590 JZF786440:JZF786590 JPJ786440:JPJ786590 JFN786440:JFN786590 IVR786440:IVR786590 ILV786440:ILV786590 IBZ786440:IBZ786590 HSD786440:HSD786590 HIH786440:HIH786590 GYL786440:GYL786590 GOP786440:GOP786590 GET786440:GET786590 FUX786440:FUX786590 FLB786440:FLB786590 FBF786440:FBF786590 ERJ786440:ERJ786590 EHN786440:EHN786590 DXR786440:DXR786590 DNV786440:DNV786590 DDZ786440:DDZ786590 CUD786440:CUD786590 CKH786440:CKH786590 CAL786440:CAL786590 BQP786440:BQP786590 BGT786440:BGT786590 AWX786440:AWX786590 ANB786440:ANB786590 ADF786440:ADF786590 TJ786440:TJ786590 JN786440:JN786590 R786440:R786590 WVZ720904:WVZ721054 WMD720904:WMD721054 WCH720904:WCH721054 VSL720904:VSL721054 VIP720904:VIP721054 UYT720904:UYT721054 UOX720904:UOX721054 UFB720904:UFB721054 TVF720904:TVF721054 TLJ720904:TLJ721054 TBN720904:TBN721054 SRR720904:SRR721054 SHV720904:SHV721054 RXZ720904:RXZ721054 ROD720904:ROD721054 REH720904:REH721054 QUL720904:QUL721054 QKP720904:QKP721054 QAT720904:QAT721054 PQX720904:PQX721054 PHB720904:PHB721054 OXF720904:OXF721054 ONJ720904:ONJ721054 ODN720904:ODN721054 NTR720904:NTR721054 NJV720904:NJV721054 MZZ720904:MZZ721054 MQD720904:MQD721054 MGH720904:MGH721054 LWL720904:LWL721054 LMP720904:LMP721054 LCT720904:LCT721054 KSX720904:KSX721054 KJB720904:KJB721054 JZF720904:JZF721054 JPJ720904:JPJ721054 JFN720904:JFN721054 IVR720904:IVR721054 ILV720904:ILV721054 IBZ720904:IBZ721054 HSD720904:HSD721054 HIH720904:HIH721054 GYL720904:GYL721054 GOP720904:GOP721054 GET720904:GET721054 FUX720904:FUX721054 FLB720904:FLB721054 FBF720904:FBF721054 ERJ720904:ERJ721054 EHN720904:EHN721054 DXR720904:DXR721054 DNV720904:DNV721054 DDZ720904:DDZ721054 CUD720904:CUD721054 CKH720904:CKH721054 CAL720904:CAL721054 BQP720904:BQP721054 BGT720904:BGT721054 AWX720904:AWX721054 ANB720904:ANB721054 ADF720904:ADF721054 TJ720904:TJ721054 JN720904:JN721054 R720904:R721054 WVZ655368:WVZ655518 WMD655368:WMD655518 WCH655368:WCH655518 VSL655368:VSL655518 VIP655368:VIP655518 UYT655368:UYT655518 UOX655368:UOX655518 UFB655368:UFB655518 TVF655368:TVF655518 TLJ655368:TLJ655518 TBN655368:TBN655518 SRR655368:SRR655518 SHV655368:SHV655518 RXZ655368:RXZ655518 ROD655368:ROD655518 REH655368:REH655518 QUL655368:QUL655518 QKP655368:QKP655518 QAT655368:QAT655518 PQX655368:PQX655518 PHB655368:PHB655518 OXF655368:OXF655518 ONJ655368:ONJ655518 ODN655368:ODN655518 NTR655368:NTR655518 NJV655368:NJV655518 MZZ655368:MZZ655518 MQD655368:MQD655518 MGH655368:MGH655518 LWL655368:LWL655518 LMP655368:LMP655518 LCT655368:LCT655518 KSX655368:KSX655518 KJB655368:KJB655518 JZF655368:JZF655518 JPJ655368:JPJ655518 JFN655368:JFN655518 IVR655368:IVR655518 ILV655368:ILV655518 IBZ655368:IBZ655518 HSD655368:HSD655518 HIH655368:HIH655518 GYL655368:GYL655518 GOP655368:GOP655518 GET655368:GET655518 FUX655368:FUX655518 FLB655368:FLB655518 FBF655368:FBF655518 ERJ655368:ERJ655518 EHN655368:EHN655518 DXR655368:DXR655518 DNV655368:DNV655518 DDZ655368:DDZ655518 CUD655368:CUD655518 CKH655368:CKH655518 CAL655368:CAL655518 BQP655368:BQP655518 BGT655368:BGT655518 AWX655368:AWX655518 ANB655368:ANB655518 ADF655368:ADF655518 TJ655368:TJ655518 JN655368:JN655518 R655368:R655518 WVZ589832:WVZ589982 WMD589832:WMD589982 WCH589832:WCH589982 VSL589832:VSL589982 VIP589832:VIP589982 UYT589832:UYT589982 UOX589832:UOX589982 UFB589832:UFB589982 TVF589832:TVF589982 TLJ589832:TLJ589982 TBN589832:TBN589982 SRR589832:SRR589982 SHV589832:SHV589982 RXZ589832:RXZ589982 ROD589832:ROD589982 REH589832:REH589982 QUL589832:QUL589982 QKP589832:QKP589982 QAT589832:QAT589982 PQX589832:PQX589982 PHB589832:PHB589982 OXF589832:OXF589982 ONJ589832:ONJ589982 ODN589832:ODN589982 NTR589832:NTR589982 NJV589832:NJV589982 MZZ589832:MZZ589982 MQD589832:MQD589982 MGH589832:MGH589982 LWL589832:LWL589982 LMP589832:LMP589982 LCT589832:LCT589982 KSX589832:KSX589982 KJB589832:KJB589982 JZF589832:JZF589982 JPJ589832:JPJ589982 JFN589832:JFN589982 IVR589832:IVR589982 ILV589832:ILV589982 IBZ589832:IBZ589982 HSD589832:HSD589982 HIH589832:HIH589982 GYL589832:GYL589982 GOP589832:GOP589982 GET589832:GET589982 FUX589832:FUX589982 FLB589832:FLB589982 FBF589832:FBF589982 ERJ589832:ERJ589982 EHN589832:EHN589982 DXR589832:DXR589982 DNV589832:DNV589982 DDZ589832:DDZ589982 CUD589832:CUD589982 CKH589832:CKH589982 CAL589832:CAL589982 BQP589832:BQP589982 BGT589832:BGT589982 AWX589832:AWX589982 ANB589832:ANB589982 ADF589832:ADF589982 TJ589832:TJ589982 JN589832:JN589982 R589832:R589982 WVZ524296:WVZ524446 WMD524296:WMD524446 WCH524296:WCH524446 VSL524296:VSL524446 VIP524296:VIP524446 UYT524296:UYT524446 UOX524296:UOX524446 UFB524296:UFB524446 TVF524296:TVF524446 TLJ524296:TLJ524446 TBN524296:TBN524446 SRR524296:SRR524446 SHV524296:SHV524446 RXZ524296:RXZ524446 ROD524296:ROD524446 REH524296:REH524446 QUL524296:QUL524446 QKP524296:QKP524446 QAT524296:QAT524446 PQX524296:PQX524446 PHB524296:PHB524446 OXF524296:OXF524446 ONJ524296:ONJ524446 ODN524296:ODN524446 NTR524296:NTR524446 NJV524296:NJV524446 MZZ524296:MZZ524446 MQD524296:MQD524446 MGH524296:MGH524446 LWL524296:LWL524446 LMP524296:LMP524446 LCT524296:LCT524446 KSX524296:KSX524446 KJB524296:KJB524446 JZF524296:JZF524446 JPJ524296:JPJ524446 JFN524296:JFN524446 IVR524296:IVR524446 ILV524296:ILV524446 IBZ524296:IBZ524446 HSD524296:HSD524446 HIH524296:HIH524446 GYL524296:GYL524446 GOP524296:GOP524446 GET524296:GET524446 FUX524296:FUX524446 FLB524296:FLB524446 FBF524296:FBF524446 ERJ524296:ERJ524446 EHN524296:EHN524446 DXR524296:DXR524446 DNV524296:DNV524446 DDZ524296:DDZ524446 CUD524296:CUD524446 CKH524296:CKH524446 CAL524296:CAL524446 BQP524296:BQP524446 BGT524296:BGT524446 AWX524296:AWX524446 ANB524296:ANB524446 ADF524296:ADF524446 TJ524296:TJ524446 JN524296:JN524446 R524296:R524446 WVZ458760:WVZ458910 WMD458760:WMD458910 WCH458760:WCH458910 VSL458760:VSL458910 VIP458760:VIP458910 UYT458760:UYT458910 UOX458760:UOX458910 UFB458760:UFB458910 TVF458760:TVF458910 TLJ458760:TLJ458910 TBN458760:TBN458910 SRR458760:SRR458910 SHV458760:SHV458910 RXZ458760:RXZ458910 ROD458760:ROD458910 REH458760:REH458910 QUL458760:QUL458910 QKP458760:QKP458910 QAT458760:QAT458910 PQX458760:PQX458910 PHB458760:PHB458910 OXF458760:OXF458910 ONJ458760:ONJ458910 ODN458760:ODN458910 NTR458760:NTR458910 NJV458760:NJV458910 MZZ458760:MZZ458910 MQD458760:MQD458910 MGH458760:MGH458910 LWL458760:LWL458910 LMP458760:LMP458910 LCT458760:LCT458910 KSX458760:KSX458910 KJB458760:KJB458910 JZF458760:JZF458910 JPJ458760:JPJ458910 JFN458760:JFN458910 IVR458760:IVR458910 ILV458760:ILV458910 IBZ458760:IBZ458910 HSD458760:HSD458910 HIH458760:HIH458910 GYL458760:GYL458910 GOP458760:GOP458910 GET458760:GET458910 FUX458760:FUX458910 FLB458760:FLB458910 FBF458760:FBF458910 ERJ458760:ERJ458910 EHN458760:EHN458910 DXR458760:DXR458910 DNV458760:DNV458910 DDZ458760:DDZ458910 CUD458760:CUD458910 CKH458760:CKH458910 CAL458760:CAL458910 BQP458760:BQP458910 BGT458760:BGT458910 AWX458760:AWX458910 ANB458760:ANB458910 ADF458760:ADF458910 TJ458760:TJ458910 JN458760:JN458910 R458760:R458910 WVZ393224:WVZ393374 WMD393224:WMD393374 WCH393224:WCH393374 VSL393224:VSL393374 VIP393224:VIP393374 UYT393224:UYT393374 UOX393224:UOX393374 UFB393224:UFB393374 TVF393224:TVF393374 TLJ393224:TLJ393374 TBN393224:TBN393374 SRR393224:SRR393374 SHV393224:SHV393374 RXZ393224:RXZ393374 ROD393224:ROD393374 REH393224:REH393374 QUL393224:QUL393374 QKP393224:QKP393374 QAT393224:QAT393374 PQX393224:PQX393374 PHB393224:PHB393374 OXF393224:OXF393374 ONJ393224:ONJ393374 ODN393224:ODN393374 NTR393224:NTR393374 NJV393224:NJV393374 MZZ393224:MZZ393374 MQD393224:MQD393374 MGH393224:MGH393374 LWL393224:LWL393374 LMP393224:LMP393374 LCT393224:LCT393374 KSX393224:KSX393374 KJB393224:KJB393374 JZF393224:JZF393374 JPJ393224:JPJ393374 JFN393224:JFN393374 IVR393224:IVR393374 ILV393224:ILV393374 IBZ393224:IBZ393374 HSD393224:HSD393374 HIH393224:HIH393374 GYL393224:GYL393374 GOP393224:GOP393374 GET393224:GET393374 FUX393224:FUX393374 FLB393224:FLB393374 FBF393224:FBF393374 ERJ393224:ERJ393374 EHN393224:EHN393374 DXR393224:DXR393374 DNV393224:DNV393374 DDZ393224:DDZ393374 CUD393224:CUD393374 CKH393224:CKH393374 CAL393224:CAL393374 BQP393224:BQP393374 BGT393224:BGT393374 AWX393224:AWX393374 ANB393224:ANB393374 ADF393224:ADF393374 TJ393224:TJ393374 JN393224:JN393374 R393224:R393374 WVZ327688:WVZ327838 WMD327688:WMD327838 WCH327688:WCH327838 VSL327688:VSL327838 VIP327688:VIP327838 UYT327688:UYT327838 UOX327688:UOX327838 UFB327688:UFB327838 TVF327688:TVF327838 TLJ327688:TLJ327838 TBN327688:TBN327838 SRR327688:SRR327838 SHV327688:SHV327838 RXZ327688:RXZ327838 ROD327688:ROD327838 REH327688:REH327838 QUL327688:QUL327838 QKP327688:QKP327838 QAT327688:QAT327838 PQX327688:PQX327838 PHB327688:PHB327838 OXF327688:OXF327838 ONJ327688:ONJ327838 ODN327688:ODN327838 NTR327688:NTR327838 NJV327688:NJV327838 MZZ327688:MZZ327838 MQD327688:MQD327838 MGH327688:MGH327838 LWL327688:LWL327838 LMP327688:LMP327838 LCT327688:LCT327838 KSX327688:KSX327838 KJB327688:KJB327838 JZF327688:JZF327838 JPJ327688:JPJ327838 JFN327688:JFN327838 IVR327688:IVR327838 ILV327688:ILV327838 IBZ327688:IBZ327838 HSD327688:HSD327838 HIH327688:HIH327838 GYL327688:GYL327838 GOP327688:GOP327838 GET327688:GET327838 FUX327688:FUX327838 FLB327688:FLB327838 FBF327688:FBF327838 ERJ327688:ERJ327838 EHN327688:EHN327838 DXR327688:DXR327838 DNV327688:DNV327838 DDZ327688:DDZ327838 CUD327688:CUD327838 CKH327688:CKH327838 CAL327688:CAL327838 BQP327688:BQP327838 BGT327688:BGT327838 AWX327688:AWX327838 ANB327688:ANB327838 ADF327688:ADF327838 TJ327688:TJ327838 JN327688:JN327838 R327688:R327838 WVZ262152:WVZ262302 WMD262152:WMD262302 WCH262152:WCH262302 VSL262152:VSL262302 VIP262152:VIP262302 UYT262152:UYT262302 UOX262152:UOX262302 UFB262152:UFB262302 TVF262152:TVF262302 TLJ262152:TLJ262302 TBN262152:TBN262302 SRR262152:SRR262302 SHV262152:SHV262302 RXZ262152:RXZ262302 ROD262152:ROD262302 REH262152:REH262302 QUL262152:QUL262302 QKP262152:QKP262302 QAT262152:QAT262302 PQX262152:PQX262302 PHB262152:PHB262302 OXF262152:OXF262302 ONJ262152:ONJ262302 ODN262152:ODN262302 NTR262152:NTR262302 NJV262152:NJV262302 MZZ262152:MZZ262302 MQD262152:MQD262302 MGH262152:MGH262302 LWL262152:LWL262302 LMP262152:LMP262302 LCT262152:LCT262302 KSX262152:KSX262302 KJB262152:KJB262302 JZF262152:JZF262302 JPJ262152:JPJ262302 JFN262152:JFN262302 IVR262152:IVR262302 ILV262152:ILV262302 IBZ262152:IBZ262302 HSD262152:HSD262302 HIH262152:HIH262302 GYL262152:GYL262302 GOP262152:GOP262302 GET262152:GET262302 FUX262152:FUX262302 FLB262152:FLB262302 FBF262152:FBF262302 ERJ262152:ERJ262302 EHN262152:EHN262302 DXR262152:DXR262302 DNV262152:DNV262302 DDZ262152:DDZ262302 CUD262152:CUD262302 CKH262152:CKH262302 CAL262152:CAL262302 BQP262152:BQP262302 BGT262152:BGT262302 AWX262152:AWX262302 ANB262152:ANB262302 ADF262152:ADF262302 TJ262152:TJ262302 JN262152:JN262302 R262152:R262302 WVZ196616:WVZ196766 WMD196616:WMD196766 WCH196616:WCH196766 VSL196616:VSL196766 VIP196616:VIP196766 UYT196616:UYT196766 UOX196616:UOX196766 UFB196616:UFB196766 TVF196616:TVF196766 TLJ196616:TLJ196766 TBN196616:TBN196766 SRR196616:SRR196766 SHV196616:SHV196766 RXZ196616:RXZ196766 ROD196616:ROD196766 REH196616:REH196766 QUL196616:QUL196766 QKP196616:QKP196766 QAT196616:QAT196766 PQX196616:PQX196766 PHB196616:PHB196766 OXF196616:OXF196766 ONJ196616:ONJ196766 ODN196616:ODN196766 NTR196616:NTR196766 NJV196616:NJV196766 MZZ196616:MZZ196766 MQD196616:MQD196766 MGH196616:MGH196766 LWL196616:LWL196766 LMP196616:LMP196766 LCT196616:LCT196766 KSX196616:KSX196766 KJB196616:KJB196766 JZF196616:JZF196766 JPJ196616:JPJ196766 JFN196616:JFN196766 IVR196616:IVR196766 ILV196616:ILV196766 IBZ196616:IBZ196766 HSD196616:HSD196766 HIH196616:HIH196766 GYL196616:GYL196766 GOP196616:GOP196766 GET196616:GET196766 FUX196616:FUX196766 FLB196616:FLB196766 FBF196616:FBF196766 ERJ196616:ERJ196766 EHN196616:EHN196766 DXR196616:DXR196766 DNV196616:DNV196766 DDZ196616:DDZ196766 CUD196616:CUD196766 CKH196616:CKH196766 CAL196616:CAL196766 BQP196616:BQP196766 BGT196616:BGT196766 AWX196616:AWX196766 ANB196616:ANB196766 ADF196616:ADF196766 TJ196616:TJ196766 JN196616:JN196766 R196616:R196766 WVZ131080:WVZ131230 WMD131080:WMD131230 WCH131080:WCH131230 VSL131080:VSL131230 VIP131080:VIP131230 UYT131080:UYT131230 UOX131080:UOX131230 UFB131080:UFB131230 TVF131080:TVF131230 TLJ131080:TLJ131230 TBN131080:TBN131230 SRR131080:SRR131230 SHV131080:SHV131230 RXZ131080:RXZ131230 ROD131080:ROD131230 REH131080:REH131230 QUL131080:QUL131230 QKP131080:QKP131230 QAT131080:QAT131230 PQX131080:PQX131230 PHB131080:PHB131230 OXF131080:OXF131230 ONJ131080:ONJ131230 ODN131080:ODN131230 NTR131080:NTR131230 NJV131080:NJV131230 MZZ131080:MZZ131230 MQD131080:MQD131230 MGH131080:MGH131230 LWL131080:LWL131230 LMP131080:LMP131230 LCT131080:LCT131230 KSX131080:KSX131230 KJB131080:KJB131230 JZF131080:JZF131230 JPJ131080:JPJ131230 JFN131080:JFN131230 IVR131080:IVR131230 ILV131080:ILV131230 IBZ131080:IBZ131230 HSD131080:HSD131230 HIH131080:HIH131230 GYL131080:GYL131230 GOP131080:GOP131230 GET131080:GET131230 FUX131080:FUX131230 FLB131080:FLB131230 FBF131080:FBF131230 ERJ131080:ERJ131230 EHN131080:EHN131230 DXR131080:DXR131230 DNV131080:DNV131230 DDZ131080:DDZ131230 CUD131080:CUD131230 CKH131080:CKH131230 CAL131080:CAL131230 BQP131080:BQP131230 BGT131080:BGT131230 AWX131080:AWX131230 ANB131080:ANB131230 ADF131080:ADF131230 TJ131080:TJ131230 JN131080:JN131230 R131080:R131230 WVZ65544:WVZ65694 WMD65544:WMD65694 WCH65544:WCH65694 VSL65544:VSL65694 VIP65544:VIP65694 UYT65544:UYT65694 UOX65544:UOX65694 UFB65544:UFB65694 TVF65544:TVF65694 TLJ65544:TLJ65694 TBN65544:TBN65694 SRR65544:SRR65694 SHV65544:SHV65694 RXZ65544:RXZ65694 ROD65544:ROD65694 REH65544:REH65694 QUL65544:QUL65694 QKP65544:QKP65694 QAT65544:QAT65694 PQX65544:PQX65694 PHB65544:PHB65694 OXF65544:OXF65694 ONJ65544:ONJ65694 ODN65544:ODN65694 NTR65544:NTR65694 NJV65544:NJV65694 MZZ65544:MZZ65694 MQD65544:MQD65694 MGH65544:MGH65694 LWL65544:LWL65694 LMP65544:LMP65694 LCT65544:LCT65694 KSX65544:KSX65694 KJB65544:KJB65694 JZF65544:JZF65694 JPJ65544:JPJ65694 JFN65544:JFN65694 IVR65544:IVR65694 ILV65544:ILV65694 IBZ65544:IBZ65694 HSD65544:HSD65694 HIH65544:HIH65694 GYL65544:GYL65694 GOP65544:GOP65694 GET65544:GET65694 FUX65544:FUX65694 FLB65544:FLB65694 FBF65544:FBF65694 ERJ65544:ERJ65694 EHN65544:EHN65694 DXR65544:DXR65694 DNV65544:DNV65694 DDZ65544:DDZ65694 CUD65544:CUD65694 CKH65544:CKH65694 CAL65544:CAL65694 BQP65544:BQP65694 BGT65544:BGT65694 AWX65544:AWX65694 ANB65544:ANB65694 ADF65544:ADF65694 TJ65544:TJ65694 JN65544:JN65694 R65544:R65694 JN6:JN158 WVZ6:WVZ158 WMD6:WMD158 WCH6:WCH158 VSL6:VSL158 VIP6:VIP158 UYT6:UYT158 UOX6:UOX158 UFB6:UFB158 TVF6:TVF158 TLJ6:TLJ158 TBN6:TBN158 SRR6:SRR158 SHV6:SHV158 RXZ6:RXZ158 ROD6:ROD158 REH6:REH158 QUL6:QUL158 QKP6:QKP158 QAT6:QAT158 PQX6:PQX158 PHB6:PHB158 OXF6:OXF158 ONJ6:ONJ158 ODN6:ODN158 NTR6:NTR158 NJV6:NJV158 MZZ6:MZZ158 MQD6:MQD158 MGH6:MGH158 LWL6:LWL158 LMP6:LMP158 LCT6:LCT158 KSX6:KSX158 KJB6:KJB158 JZF6:JZF158 JPJ6:JPJ158 JFN6:JFN158 IVR6:IVR158 ILV6:ILV158 IBZ6:IBZ158 HSD6:HSD158 HIH6:HIH158 GYL6:GYL158 GOP6:GOP158 GET6:GET158 FUX6:FUX158 FLB6:FLB158 FBF6:FBF158 ERJ6:ERJ158 EHN6:EHN158 DXR6:DXR158 DNV6:DNV158 DDZ6:DDZ158 CUD6:CUD158 CKH6:CKH158 CAL6:CAL158 BQP6:BQP158 BGT6:BGT158 AWX6:AWX158 ANB6:ANB158 ADF6:ADF158 TJ6:TJ158 R9:R158">
      <formula1>"県,区,市"</formula1>
    </dataValidation>
    <dataValidation imeMode="off" allowBlank="1" showInputMessage="1" showErrorMessage="1" sqref="AA9:AA158 H9:J158 C9:C158 T9:U158 N9:P158 Y9:Y158 W9:W158"/>
    <dataValidation imeMode="on" allowBlank="1" showInputMessage="1" showErrorMessage="1" sqref="E9:E158 V9:V158 S9:S158"/>
    <dataValidation type="list" imeMode="on" allowBlank="1" showInputMessage="1" showErrorMessage="1" sqref="Q9:Q158">
      <formula1>$AM$4:$AM$31</formula1>
    </dataValidation>
    <dataValidation type="list" allowBlank="1" showInputMessage="1" showErrorMessage="1" sqref="L9:L158">
      <formula1>$AL$29:$AL$34</formula1>
    </dataValidation>
    <dataValidation type="list" allowBlank="1" showInputMessage="1" showErrorMessage="1" sqref="B9:B158">
      <formula1>$AN$9:$AN$17</formula1>
    </dataValidation>
  </dataValidations>
  <pageMargins left="0.74803149606299213" right="0.74803149606299213" top="0.98425196850393704" bottom="0.98425196850393704" header="0.51181102362204722" footer="0.51181102362204722"/>
  <pageSetup paperSize="9" scale="55" orientation="landscape" horizontalDpi="4294967293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CC66FF"/>
  </sheetPr>
  <dimension ref="A1:AO39"/>
  <sheetViews>
    <sheetView view="pageBreakPreview" zoomScaleNormal="100" zoomScaleSheetLayoutView="100" workbookViewId="0"/>
  </sheetViews>
  <sheetFormatPr defaultRowHeight="13.5"/>
  <cols>
    <col min="1" max="41" width="2.375" style="351" customWidth="1"/>
    <col min="42" max="42" width="2.5" style="351" customWidth="1"/>
    <col min="43" max="62" width="2.125" style="351" customWidth="1"/>
    <col min="63" max="186" width="9" style="351"/>
    <col min="187" max="198" width="2.125" style="351" customWidth="1"/>
    <col min="199" max="204" width="2" style="351" customWidth="1"/>
    <col min="205" max="242" width="2.125" style="351" customWidth="1"/>
    <col min="243" max="243" width="3.5" style="351" customWidth="1"/>
    <col min="244" max="318" width="2.125" style="351" customWidth="1"/>
    <col min="319" max="442" width="9" style="351"/>
    <col min="443" max="454" width="2.125" style="351" customWidth="1"/>
    <col min="455" max="460" width="2" style="351" customWidth="1"/>
    <col min="461" max="498" width="2.125" style="351" customWidth="1"/>
    <col min="499" max="499" width="3.5" style="351" customWidth="1"/>
    <col min="500" max="574" width="2.125" style="351" customWidth="1"/>
    <col min="575" max="698" width="9" style="351"/>
    <col min="699" max="710" width="2.125" style="351" customWidth="1"/>
    <col min="711" max="716" width="2" style="351" customWidth="1"/>
    <col min="717" max="754" width="2.125" style="351" customWidth="1"/>
    <col min="755" max="755" width="3.5" style="351" customWidth="1"/>
    <col min="756" max="830" width="2.125" style="351" customWidth="1"/>
    <col min="831" max="954" width="9" style="351"/>
    <col min="955" max="966" width="2.125" style="351" customWidth="1"/>
    <col min="967" max="972" width="2" style="351" customWidth="1"/>
    <col min="973" max="1010" width="2.125" style="351" customWidth="1"/>
    <col min="1011" max="1011" width="3.5" style="351" customWidth="1"/>
    <col min="1012" max="1086" width="2.125" style="351" customWidth="1"/>
    <col min="1087" max="1210" width="9" style="351"/>
    <col min="1211" max="1222" width="2.125" style="351" customWidth="1"/>
    <col min="1223" max="1228" width="2" style="351" customWidth="1"/>
    <col min="1229" max="1266" width="2.125" style="351" customWidth="1"/>
    <col min="1267" max="1267" width="3.5" style="351" customWidth="1"/>
    <col min="1268" max="1342" width="2.125" style="351" customWidth="1"/>
    <col min="1343" max="1466" width="9" style="351"/>
    <col min="1467" max="1478" width="2.125" style="351" customWidth="1"/>
    <col min="1479" max="1484" width="2" style="351" customWidth="1"/>
    <col min="1485" max="1522" width="2.125" style="351" customWidth="1"/>
    <col min="1523" max="1523" width="3.5" style="351" customWidth="1"/>
    <col min="1524" max="1598" width="2.125" style="351" customWidth="1"/>
    <col min="1599" max="1722" width="9" style="351"/>
    <col min="1723" max="1734" width="2.125" style="351" customWidth="1"/>
    <col min="1735" max="1740" width="2" style="351" customWidth="1"/>
    <col min="1741" max="1778" width="2.125" style="351" customWidth="1"/>
    <col min="1779" max="1779" width="3.5" style="351" customWidth="1"/>
    <col min="1780" max="1854" width="2.125" style="351" customWidth="1"/>
    <col min="1855" max="1978" width="9" style="351"/>
    <col min="1979" max="1990" width="2.125" style="351" customWidth="1"/>
    <col min="1991" max="1996" width="2" style="351" customWidth="1"/>
    <col min="1997" max="2034" width="2.125" style="351" customWidth="1"/>
    <col min="2035" max="2035" width="3.5" style="351" customWidth="1"/>
    <col min="2036" max="2110" width="2.125" style="351" customWidth="1"/>
    <col min="2111" max="2234" width="9" style="351"/>
    <col min="2235" max="2246" width="2.125" style="351" customWidth="1"/>
    <col min="2247" max="2252" width="2" style="351" customWidth="1"/>
    <col min="2253" max="2290" width="2.125" style="351" customWidth="1"/>
    <col min="2291" max="2291" width="3.5" style="351" customWidth="1"/>
    <col min="2292" max="2366" width="2.125" style="351" customWidth="1"/>
    <col min="2367" max="2490" width="9" style="351"/>
    <col min="2491" max="2502" width="2.125" style="351" customWidth="1"/>
    <col min="2503" max="2508" width="2" style="351" customWidth="1"/>
    <col min="2509" max="2546" width="2.125" style="351" customWidth="1"/>
    <col min="2547" max="2547" width="3.5" style="351" customWidth="1"/>
    <col min="2548" max="2622" width="2.125" style="351" customWidth="1"/>
    <col min="2623" max="2746" width="9" style="351"/>
    <col min="2747" max="2758" width="2.125" style="351" customWidth="1"/>
    <col min="2759" max="2764" width="2" style="351" customWidth="1"/>
    <col min="2765" max="2802" width="2.125" style="351" customWidth="1"/>
    <col min="2803" max="2803" width="3.5" style="351" customWidth="1"/>
    <col min="2804" max="2878" width="2.125" style="351" customWidth="1"/>
    <col min="2879" max="3002" width="9" style="351"/>
    <col min="3003" max="3014" width="2.125" style="351" customWidth="1"/>
    <col min="3015" max="3020" width="2" style="351" customWidth="1"/>
    <col min="3021" max="3058" width="2.125" style="351" customWidth="1"/>
    <col min="3059" max="3059" width="3.5" style="351" customWidth="1"/>
    <col min="3060" max="3134" width="2.125" style="351" customWidth="1"/>
    <col min="3135" max="3258" width="9" style="351"/>
    <col min="3259" max="3270" width="2.125" style="351" customWidth="1"/>
    <col min="3271" max="3276" width="2" style="351" customWidth="1"/>
    <col min="3277" max="3314" width="2.125" style="351" customWidth="1"/>
    <col min="3315" max="3315" width="3.5" style="351" customWidth="1"/>
    <col min="3316" max="3390" width="2.125" style="351" customWidth="1"/>
    <col min="3391" max="3514" width="9" style="351"/>
    <col min="3515" max="3526" width="2.125" style="351" customWidth="1"/>
    <col min="3527" max="3532" width="2" style="351" customWidth="1"/>
    <col min="3533" max="3570" width="2.125" style="351" customWidth="1"/>
    <col min="3571" max="3571" width="3.5" style="351" customWidth="1"/>
    <col min="3572" max="3646" width="2.125" style="351" customWidth="1"/>
    <col min="3647" max="3770" width="9" style="351"/>
    <col min="3771" max="3782" width="2.125" style="351" customWidth="1"/>
    <col min="3783" max="3788" width="2" style="351" customWidth="1"/>
    <col min="3789" max="3826" width="2.125" style="351" customWidth="1"/>
    <col min="3827" max="3827" width="3.5" style="351" customWidth="1"/>
    <col min="3828" max="3902" width="2.125" style="351" customWidth="1"/>
    <col min="3903" max="4026" width="9" style="351"/>
    <col min="4027" max="4038" width="2.125" style="351" customWidth="1"/>
    <col min="4039" max="4044" width="2" style="351" customWidth="1"/>
    <col min="4045" max="4082" width="2.125" style="351" customWidth="1"/>
    <col min="4083" max="4083" width="3.5" style="351" customWidth="1"/>
    <col min="4084" max="4158" width="2.125" style="351" customWidth="1"/>
    <col min="4159" max="4282" width="9" style="351"/>
    <col min="4283" max="4294" width="2.125" style="351" customWidth="1"/>
    <col min="4295" max="4300" width="2" style="351" customWidth="1"/>
    <col min="4301" max="4338" width="2.125" style="351" customWidth="1"/>
    <col min="4339" max="4339" width="3.5" style="351" customWidth="1"/>
    <col min="4340" max="4414" width="2.125" style="351" customWidth="1"/>
    <col min="4415" max="4538" width="9" style="351"/>
    <col min="4539" max="4550" width="2.125" style="351" customWidth="1"/>
    <col min="4551" max="4556" width="2" style="351" customWidth="1"/>
    <col min="4557" max="4594" width="2.125" style="351" customWidth="1"/>
    <col min="4595" max="4595" width="3.5" style="351" customWidth="1"/>
    <col min="4596" max="4670" width="2.125" style="351" customWidth="1"/>
    <col min="4671" max="4794" width="9" style="351"/>
    <col min="4795" max="4806" width="2.125" style="351" customWidth="1"/>
    <col min="4807" max="4812" width="2" style="351" customWidth="1"/>
    <col min="4813" max="4850" width="2.125" style="351" customWidth="1"/>
    <col min="4851" max="4851" width="3.5" style="351" customWidth="1"/>
    <col min="4852" max="4926" width="2.125" style="351" customWidth="1"/>
    <col min="4927" max="5050" width="9" style="351"/>
    <col min="5051" max="5062" width="2.125" style="351" customWidth="1"/>
    <col min="5063" max="5068" width="2" style="351" customWidth="1"/>
    <col min="5069" max="5106" width="2.125" style="351" customWidth="1"/>
    <col min="5107" max="5107" width="3.5" style="351" customWidth="1"/>
    <col min="5108" max="5182" width="2.125" style="351" customWidth="1"/>
    <col min="5183" max="5306" width="9" style="351"/>
    <col min="5307" max="5318" width="2.125" style="351" customWidth="1"/>
    <col min="5319" max="5324" width="2" style="351" customWidth="1"/>
    <col min="5325" max="5362" width="2.125" style="351" customWidth="1"/>
    <col min="5363" max="5363" width="3.5" style="351" customWidth="1"/>
    <col min="5364" max="5438" width="2.125" style="351" customWidth="1"/>
    <col min="5439" max="5562" width="9" style="351"/>
    <col min="5563" max="5574" width="2.125" style="351" customWidth="1"/>
    <col min="5575" max="5580" width="2" style="351" customWidth="1"/>
    <col min="5581" max="5618" width="2.125" style="351" customWidth="1"/>
    <col min="5619" max="5619" width="3.5" style="351" customWidth="1"/>
    <col min="5620" max="5694" width="2.125" style="351" customWidth="1"/>
    <col min="5695" max="5818" width="9" style="351"/>
    <col min="5819" max="5830" width="2.125" style="351" customWidth="1"/>
    <col min="5831" max="5836" width="2" style="351" customWidth="1"/>
    <col min="5837" max="5874" width="2.125" style="351" customWidth="1"/>
    <col min="5875" max="5875" width="3.5" style="351" customWidth="1"/>
    <col min="5876" max="5950" width="2.125" style="351" customWidth="1"/>
    <col min="5951" max="6074" width="9" style="351"/>
    <col min="6075" max="6086" width="2.125" style="351" customWidth="1"/>
    <col min="6087" max="6092" width="2" style="351" customWidth="1"/>
    <col min="6093" max="6130" width="2.125" style="351" customWidth="1"/>
    <col min="6131" max="6131" width="3.5" style="351" customWidth="1"/>
    <col min="6132" max="6206" width="2.125" style="351" customWidth="1"/>
    <col min="6207" max="6330" width="9" style="351"/>
    <col min="6331" max="6342" width="2.125" style="351" customWidth="1"/>
    <col min="6343" max="6348" width="2" style="351" customWidth="1"/>
    <col min="6349" max="6386" width="2.125" style="351" customWidth="1"/>
    <col min="6387" max="6387" width="3.5" style="351" customWidth="1"/>
    <col min="6388" max="6462" width="2.125" style="351" customWidth="1"/>
    <col min="6463" max="6586" width="9" style="351"/>
    <col min="6587" max="6598" width="2.125" style="351" customWidth="1"/>
    <col min="6599" max="6604" width="2" style="351" customWidth="1"/>
    <col min="6605" max="6642" width="2.125" style="351" customWidth="1"/>
    <col min="6643" max="6643" width="3.5" style="351" customWidth="1"/>
    <col min="6644" max="6718" width="2.125" style="351" customWidth="1"/>
    <col min="6719" max="6842" width="9" style="351"/>
    <col min="6843" max="6854" width="2.125" style="351" customWidth="1"/>
    <col min="6855" max="6860" width="2" style="351" customWidth="1"/>
    <col min="6861" max="6898" width="2.125" style="351" customWidth="1"/>
    <col min="6899" max="6899" width="3.5" style="351" customWidth="1"/>
    <col min="6900" max="6974" width="2.125" style="351" customWidth="1"/>
    <col min="6975" max="7098" width="9" style="351"/>
    <col min="7099" max="7110" width="2.125" style="351" customWidth="1"/>
    <col min="7111" max="7116" width="2" style="351" customWidth="1"/>
    <col min="7117" max="7154" width="2.125" style="351" customWidth="1"/>
    <col min="7155" max="7155" width="3.5" style="351" customWidth="1"/>
    <col min="7156" max="7230" width="2.125" style="351" customWidth="1"/>
    <col min="7231" max="7354" width="9" style="351"/>
    <col min="7355" max="7366" width="2.125" style="351" customWidth="1"/>
    <col min="7367" max="7372" width="2" style="351" customWidth="1"/>
    <col min="7373" max="7410" width="2.125" style="351" customWidth="1"/>
    <col min="7411" max="7411" width="3.5" style="351" customWidth="1"/>
    <col min="7412" max="7486" width="2.125" style="351" customWidth="1"/>
    <col min="7487" max="7610" width="9" style="351"/>
    <col min="7611" max="7622" width="2.125" style="351" customWidth="1"/>
    <col min="7623" max="7628" width="2" style="351" customWidth="1"/>
    <col min="7629" max="7666" width="2.125" style="351" customWidth="1"/>
    <col min="7667" max="7667" width="3.5" style="351" customWidth="1"/>
    <col min="7668" max="7742" width="2.125" style="351" customWidth="1"/>
    <col min="7743" max="7866" width="9" style="351"/>
    <col min="7867" max="7878" width="2.125" style="351" customWidth="1"/>
    <col min="7879" max="7884" width="2" style="351" customWidth="1"/>
    <col min="7885" max="7922" width="2.125" style="351" customWidth="1"/>
    <col min="7923" max="7923" width="3.5" style="351" customWidth="1"/>
    <col min="7924" max="7998" width="2.125" style="351" customWidth="1"/>
    <col min="7999" max="8122" width="9" style="351"/>
    <col min="8123" max="8134" width="2.125" style="351" customWidth="1"/>
    <col min="8135" max="8140" width="2" style="351" customWidth="1"/>
    <col min="8141" max="8178" width="2.125" style="351" customWidth="1"/>
    <col min="8179" max="8179" width="3.5" style="351" customWidth="1"/>
    <col min="8180" max="8254" width="2.125" style="351" customWidth="1"/>
    <col min="8255" max="8378" width="9" style="351"/>
    <col min="8379" max="8390" width="2.125" style="351" customWidth="1"/>
    <col min="8391" max="8396" width="2" style="351" customWidth="1"/>
    <col min="8397" max="8434" width="2.125" style="351" customWidth="1"/>
    <col min="8435" max="8435" width="3.5" style="351" customWidth="1"/>
    <col min="8436" max="8510" width="2.125" style="351" customWidth="1"/>
    <col min="8511" max="8634" width="9" style="351"/>
    <col min="8635" max="8646" width="2.125" style="351" customWidth="1"/>
    <col min="8647" max="8652" width="2" style="351" customWidth="1"/>
    <col min="8653" max="8690" width="2.125" style="351" customWidth="1"/>
    <col min="8691" max="8691" width="3.5" style="351" customWidth="1"/>
    <col min="8692" max="8766" width="2.125" style="351" customWidth="1"/>
    <col min="8767" max="8890" width="9" style="351"/>
    <col min="8891" max="8902" width="2.125" style="351" customWidth="1"/>
    <col min="8903" max="8908" width="2" style="351" customWidth="1"/>
    <col min="8909" max="8946" width="2.125" style="351" customWidth="1"/>
    <col min="8947" max="8947" width="3.5" style="351" customWidth="1"/>
    <col min="8948" max="9022" width="2.125" style="351" customWidth="1"/>
    <col min="9023" max="9146" width="9" style="351"/>
    <col min="9147" max="9158" width="2.125" style="351" customWidth="1"/>
    <col min="9159" max="9164" width="2" style="351" customWidth="1"/>
    <col min="9165" max="9202" width="2.125" style="351" customWidth="1"/>
    <col min="9203" max="9203" width="3.5" style="351" customWidth="1"/>
    <col min="9204" max="9278" width="2.125" style="351" customWidth="1"/>
    <col min="9279" max="9402" width="9" style="351"/>
    <col min="9403" max="9414" width="2.125" style="351" customWidth="1"/>
    <col min="9415" max="9420" width="2" style="351" customWidth="1"/>
    <col min="9421" max="9458" width="2.125" style="351" customWidth="1"/>
    <col min="9459" max="9459" width="3.5" style="351" customWidth="1"/>
    <col min="9460" max="9534" width="2.125" style="351" customWidth="1"/>
    <col min="9535" max="9658" width="9" style="351"/>
    <col min="9659" max="9670" width="2.125" style="351" customWidth="1"/>
    <col min="9671" max="9676" width="2" style="351" customWidth="1"/>
    <col min="9677" max="9714" width="2.125" style="351" customWidth="1"/>
    <col min="9715" max="9715" width="3.5" style="351" customWidth="1"/>
    <col min="9716" max="9790" width="2.125" style="351" customWidth="1"/>
    <col min="9791" max="9914" width="9" style="351"/>
    <col min="9915" max="9926" width="2.125" style="351" customWidth="1"/>
    <col min="9927" max="9932" width="2" style="351" customWidth="1"/>
    <col min="9933" max="9970" width="2.125" style="351" customWidth="1"/>
    <col min="9971" max="9971" width="3.5" style="351" customWidth="1"/>
    <col min="9972" max="10046" width="2.125" style="351" customWidth="1"/>
    <col min="10047" max="10170" width="9" style="351"/>
    <col min="10171" max="10182" width="2.125" style="351" customWidth="1"/>
    <col min="10183" max="10188" width="2" style="351" customWidth="1"/>
    <col min="10189" max="10226" width="2.125" style="351" customWidth="1"/>
    <col min="10227" max="10227" width="3.5" style="351" customWidth="1"/>
    <col min="10228" max="10302" width="2.125" style="351" customWidth="1"/>
    <col min="10303" max="10426" width="9" style="351"/>
    <col min="10427" max="10438" width="2.125" style="351" customWidth="1"/>
    <col min="10439" max="10444" width="2" style="351" customWidth="1"/>
    <col min="10445" max="10482" width="2.125" style="351" customWidth="1"/>
    <col min="10483" max="10483" width="3.5" style="351" customWidth="1"/>
    <col min="10484" max="10558" width="2.125" style="351" customWidth="1"/>
    <col min="10559" max="10682" width="9" style="351"/>
    <col min="10683" max="10694" width="2.125" style="351" customWidth="1"/>
    <col min="10695" max="10700" width="2" style="351" customWidth="1"/>
    <col min="10701" max="10738" width="2.125" style="351" customWidth="1"/>
    <col min="10739" max="10739" width="3.5" style="351" customWidth="1"/>
    <col min="10740" max="10814" width="2.125" style="351" customWidth="1"/>
    <col min="10815" max="10938" width="9" style="351"/>
    <col min="10939" max="10950" width="2.125" style="351" customWidth="1"/>
    <col min="10951" max="10956" width="2" style="351" customWidth="1"/>
    <col min="10957" max="10994" width="2.125" style="351" customWidth="1"/>
    <col min="10995" max="10995" width="3.5" style="351" customWidth="1"/>
    <col min="10996" max="11070" width="2.125" style="351" customWidth="1"/>
    <col min="11071" max="11194" width="9" style="351"/>
    <col min="11195" max="11206" width="2.125" style="351" customWidth="1"/>
    <col min="11207" max="11212" width="2" style="351" customWidth="1"/>
    <col min="11213" max="11250" width="2.125" style="351" customWidth="1"/>
    <col min="11251" max="11251" width="3.5" style="351" customWidth="1"/>
    <col min="11252" max="11326" width="2.125" style="351" customWidth="1"/>
    <col min="11327" max="11450" width="9" style="351"/>
    <col min="11451" max="11462" width="2.125" style="351" customWidth="1"/>
    <col min="11463" max="11468" width="2" style="351" customWidth="1"/>
    <col min="11469" max="11506" width="2.125" style="351" customWidth="1"/>
    <col min="11507" max="11507" width="3.5" style="351" customWidth="1"/>
    <col min="11508" max="11582" width="2.125" style="351" customWidth="1"/>
    <col min="11583" max="11706" width="9" style="351"/>
    <col min="11707" max="11718" width="2.125" style="351" customWidth="1"/>
    <col min="11719" max="11724" width="2" style="351" customWidth="1"/>
    <col min="11725" max="11762" width="2.125" style="351" customWidth="1"/>
    <col min="11763" max="11763" width="3.5" style="351" customWidth="1"/>
    <col min="11764" max="11838" width="2.125" style="351" customWidth="1"/>
    <col min="11839" max="11962" width="9" style="351"/>
    <col min="11963" max="11974" width="2.125" style="351" customWidth="1"/>
    <col min="11975" max="11980" width="2" style="351" customWidth="1"/>
    <col min="11981" max="12018" width="2.125" style="351" customWidth="1"/>
    <col min="12019" max="12019" width="3.5" style="351" customWidth="1"/>
    <col min="12020" max="12094" width="2.125" style="351" customWidth="1"/>
    <col min="12095" max="12218" width="9" style="351"/>
    <col min="12219" max="12230" width="2.125" style="351" customWidth="1"/>
    <col min="12231" max="12236" width="2" style="351" customWidth="1"/>
    <col min="12237" max="12274" width="2.125" style="351" customWidth="1"/>
    <col min="12275" max="12275" width="3.5" style="351" customWidth="1"/>
    <col min="12276" max="12350" width="2.125" style="351" customWidth="1"/>
    <col min="12351" max="12474" width="9" style="351"/>
    <col min="12475" max="12486" width="2.125" style="351" customWidth="1"/>
    <col min="12487" max="12492" width="2" style="351" customWidth="1"/>
    <col min="12493" max="12530" width="2.125" style="351" customWidth="1"/>
    <col min="12531" max="12531" width="3.5" style="351" customWidth="1"/>
    <col min="12532" max="12606" width="2.125" style="351" customWidth="1"/>
    <col min="12607" max="12730" width="9" style="351"/>
    <col min="12731" max="12742" width="2.125" style="351" customWidth="1"/>
    <col min="12743" max="12748" width="2" style="351" customWidth="1"/>
    <col min="12749" max="12786" width="2.125" style="351" customWidth="1"/>
    <col min="12787" max="12787" width="3.5" style="351" customWidth="1"/>
    <col min="12788" max="12862" width="2.125" style="351" customWidth="1"/>
    <col min="12863" max="12986" width="9" style="351"/>
    <col min="12987" max="12998" width="2.125" style="351" customWidth="1"/>
    <col min="12999" max="13004" width="2" style="351" customWidth="1"/>
    <col min="13005" max="13042" width="2.125" style="351" customWidth="1"/>
    <col min="13043" max="13043" width="3.5" style="351" customWidth="1"/>
    <col min="13044" max="13118" width="2.125" style="351" customWidth="1"/>
    <col min="13119" max="13242" width="9" style="351"/>
    <col min="13243" max="13254" width="2.125" style="351" customWidth="1"/>
    <col min="13255" max="13260" width="2" style="351" customWidth="1"/>
    <col min="13261" max="13298" width="2.125" style="351" customWidth="1"/>
    <col min="13299" max="13299" width="3.5" style="351" customWidth="1"/>
    <col min="13300" max="13374" width="2.125" style="351" customWidth="1"/>
    <col min="13375" max="13498" width="9" style="351"/>
    <col min="13499" max="13510" width="2.125" style="351" customWidth="1"/>
    <col min="13511" max="13516" width="2" style="351" customWidth="1"/>
    <col min="13517" max="13554" width="2.125" style="351" customWidth="1"/>
    <col min="13555" max="13555" width="3.5" style="351" customWidth="1"/>
    <col min="13556" max="13630" width="2.125" style="351" customWidth="1"/>
    <col min="13631" max="13754" width="9" style="351"/>
    <col min="13755" max="13766" width="2.125" style="351" customWidth="1"/>
    <col min="13767" max="13772" width="2" style="351" customWidth="1"/>
    <col min="13773" max="13810" width="2.125" style="351" customWidth="1"/>
    <col min="13811" max="13811" width="3.5" style="351" customWidth="1"/>
    <col min="13812" max="13886" width="2.125" style="351" customWidth="1"/>
    <col min="13887" max="14010" width="9" style="351"/>
    <col min="14011" max="14022" width="2.125" style="351" customWidth="1"/>
    <col min="14023" max="14028" width="2" style="351" customWidth="1"/>
    <col min="14029" max="14066" width="2.125" style="351" customWidth="1"/>
    <col min="14067" max="14067" width="3.5" style="351" customWidth="1"/>
    <col min="14068" max="14142" width="2.125" style="351" customWidth="1"/>
    <col min="14143" max="14266" width="9" style="351"/>
    <col min="14267" max="14278" width="2.125" style="351" customWidth="1"/>
    <col min="14279" max="14284" width="2" style="351" customWidth="1"/>
    <col min="14285" max="14322" width="2.125" style="351" customWidth="1"/>
    <col min="14323" max="14323" width="3.5" style="351" customWidth="1"/>
    <col min="14324" max="14398" width="2.125" style="351" customWidth="1"/>
    <col min="14399" max="14522" width="9" style="351"/>
    <col min="14523" max="14534" width="2.125" style="351" customWidth="1"/>
    <col min="14535" max="14540" width="2" style="351" customWidth="1"/>
    <col min="14541" max="14578" width="2.125" style="351" customWidth="1"/>
    <col min="14579" max="14579" width="3.5" style="351" customWidth="1"/>
    <col min="14580" max="14654" width="2.125" style="351" customWidth="1"/>
    <col min="14655" max="14778" width="9" style="351"/>
    <col min="14779" max="14790" width="2.125" style="351" customWidth="1"/>
    <col min="14791" max="14796" width="2" style="351" customWidth="1"/>
    <col min="14797" max="14834" width="2.125" style="351" customWidth="1"/>
    <col min="14835" max="14835" width="3.5" style="351" customWidth="1"/>
    <col min="14836" max="14910" width="2.125" style="351" customWidth="1"/>
    <col min="14911" max="15034" width="9" style="351"/>
    <col min="15035" max="15046" width="2.125" style="351" customWidth="1"/>
    <col min="15047" max="15052" width="2" style="351" customWidth="1"/>
    <col min="15053" max="15090" width="2.125" style="351" customWidth="1"/>
    <col min="15091" max="15091" width="3.5" style="351" customWidth="1"/>
    <col min="15092" max="15166" width="2.125" style="351" customWidth="1"/>
    <col min="15167" max="15290" width="9" style="351"/>
    <col min="15291" max="15302" width="2.125" style="351" customWidth="1"/>
    <col min="15303" max="15308" width="2" style="351" customWidth="1"/>
    <col min="15309" max="15346" width="2.125" style="351" customWidth="1"/>
    <col min="15347" max="15347" width="3.5" style="351" customWidth="1"/>
    <col min="15348" max="15422" width="2.125" style="351" customWidth="1"/>
    <col min="15423" max="15546" width="9" style="351"/>
    <col min="15547" max="15558" width="2.125" style="351" customWidth="1"/>
    <col min="15559" max="15564" width="2" style="351" customWidth="1"/>
    <col min="15565" max="15602" width="2.125" style="351" customWidth="1"/>
    <col min="15603" max="15603" width="3.5" style="351" customWidth="1"/>
    <col min="15604" max="15678" width="2.125" style="351" customWidth="1"/>
    <col min="15679" max="15802" width="9" style="351"/>
    <col min="15803" max="15814" width="2.125" style="351" customWidth="1"/>
    <col min="15815" max="15820" width="2" style="351" customWidth="1"/>
    <col min="15821" max="15858" width="2.125" style="351" customWidth="1"/>
    <col min="15859" max="15859" width="3.5" style="351" customWidth="1"/>
    <col min="15860" max="15934" width="2.125" style="351" customWidth="1"/>
    <col min="15935" max="16058" width="9" style="351"/>
    <col min="16059" max="16070" width="2.125" style="351" customWidth="1"/>
    <col min="16071" max="16076" width="2" style="351" customWidth="1"/>
    <col min="16077" max="16114" width="2.125" style="351" customWidth="1"/>
    <col min="16115" max="16115" width="3.5" style="351" customWidth="1"/>
    <col min="16116" max="16190" width="2.125" style="351" customWidth="1"/>
    <col min="16191" max="16384" width="9" style="351"/>
  </cols>
  <sheetData>
    <row r="1" spans="1:41" s="194" customFormat="1" ht="27" customHeight="1">
      <c r="A1" s="199"/>
      <c r="B1" s="199"/>
      <c r="C1" s="199"/>
      <c r="D1" s="1067" t="s">
        <v>5</v>
      </c>
      <c r="E1" s="1067"/>
      <c r="F1" s="1067"/>
      <c r="G1" s="1067"/>
      <c r="H1" s="1204"/>
      <c r="I1" s="1204"/>
      <c r="J1" s="199"/>
      <c r="K1" s="199"/>
      <c r="L1" s="199"/>
      <c r="M1" s="199"/>
      <c r="N1" s="1007" t="s">
        <v>8</v>
      </c>
      <c r="O1" s="1007"/>
      <c r="P1" s="1007"/>
      <c r="Q1" s="1070">
        <v>11</v>
      </c>
      <c r="R1" s="1070"/>
      <c r="S1" s="199" t="s">
        <v>3</v>
      </c>
      <c r="T1" s="1070">
        <v>29</v>
      </c>
      <c r="U1" s="1070"/>
      <c r="V1" s="199" t="s">
        <v>4</v>
      </c>
      <c r="W1" s="268" t="s">
        <v>1872</v>
      </c>
      <c r="X1" s="269" t="s">
        <v>2794</v>
      </c>
      <c r="Y1" s="199" t="s">
        <v>1873</v>
      </c>
      <c r="Z1" s="1007" t="s">
        <v>1874</v>
      </c>
      <c r="AA1" s="1007"/>
      <c r="AB1" s="1007"/>
      <c r="AC1" s="1007"/>
      <c r="AD1" s="1007"/>
      <c r="AE1" s="1007"/>
      <c r="AF1" s="1007"/>
      <c r="AG1" s="1006"/>
      <c r="AH1" s="1006"/>
      <c r="AI1" s="1202" t="s">
        <v>2101</v>
      </c>
      <c r="AJ1" s="1203"/>
      <c r="AK1" s="1203"/>
      <c r="AL1" s="1203"/>
      <c r="AM1" s="1203"/>
      <c r="AN1" s="1203"/>
      <c r="AO1" s="1203"/>
    </row>
    <row r="2" spans="1:41" s="194" customFormat="1" ht="27" customHeight="1">
      <c r="A2" s="199"/>
      <c r="B2" s="199"/>
      <c r="C2" s="199"/>
      <c r="D2" s="1205">
        <f>基本情報入力!B3</f>
        <v>0</v>
      </c>
      <c r="E2" s="1201"/>
      <c r="F2" s="1201"/>
      <c r="G2" s="316" t="s">
        <v>6</v>
      </c>
      <c r="H2" s="1201">
        <f>基本情報入力!D3</f>
        <v>0</v>
      </c>
      <c r="I2" s="1201"/>
      <c r="J2" s="1206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</row>
    <row r="3" spans="1:41" s="194" customFormat="1" ht="27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</row>
    <row r="4" spans="1:41" s="194" customFormat="1" ht="15.75" customHeight="1">
      <c r="A4" s="199"/>
      <c r="B4" s="199"/>
      <c r="C4" s="199"/>
      <c r="D4" s="199"/>
      <c r="E4" s="237" t="s">
        <v>0</v>
      </c>
      <c r="F4" s="293"/>
      <c r="G4" s="293"/>
      <c r="H4" s="1207">
        <v>28</v>
      </c>
      <c r="I4" s="1208"/>
      <c r="J4" s="237" t="s">
        <v>1981</v>
      </c>
      <c r="K4" s="293"/>
      <c r="L4" s="293"/>
      <c r="M4" s="270" t="s">
        <v>2102</v>
      </c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37"/>
      <c r="AJ4" s="318"/>
      <c r="AK4" s="318"/>
      <c r="AL4" s="318"/>
      <c r="AM4" s="318"/>
      <c r="AN4" s="237"/>
      <c r="AO4" s="199"/>
    </row>
    <row r="5" spans="1:41" s="194" customFormat="1" ht="15.75" customHeight="1">
      <c r="A5" s="199"/>
      <c r="B5" s="199"/>
      <c r="C5" s="199"/>
      <c r="D5" s="199"/>
      <c r="E5" s="237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</row>
    <row r="6" spans="1:41" s="194" customFormat="1" ht="27" customHeight="1">
      <c r="A6" s="199"/>
      <c r="B6" s="199"/>
      <c r="C6" s="199"/>
      <c r="D6" s="199"/>
      <c r="E6" s="199"/>
      <c r="F6" s="294" t="s">
        <v>10</v>
      </c>
      <c r="G6" s="294"/>
      <c r="H6" s="294"/>
      <c r="I6" s="294"/>
      <c r="J6" s="199"/>
      <c r="K6" s="1070" t="str">
        <f>基本情報入力!B5</f>
        <v/>
      </c>
      <c r="L6" s="1070"/>
      <c r="M6" s="1070"/>
      <c r="N6" s="1070"/>
      <c r="O6" s="1070"/>
      <c r="P6" s="1070"/>
      <c r="Q6" s="1070"/>
      <c r="R6" s="1070"/>
      <c r="S6" s="1070"/>
      <c r="T6" s="1070"/>
      <c r="U6" s="1070"/>
      <c r="V6" s="1070"/>
      <c r="W6" s="1070"/>
      <c r="X6" s="1070"/>
      <c r="Y6" s="1070"/>
      <c r="Z6" s="1070"/>
      <c r="AA6" s="1070"/>
      <c r="AB6" s="1070"/>
      <c r="AC6" s="1070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</row>
    <row r="7" spans="1:41" s="194" customFormat="1" ht="27" customHeight="1">
      <c r="A7" s="199"/>
      <c r="B7" s="199"/>
      <c r="C7" s="199"/>
      <c r="D7" s="199"/>
      <c r="E7" s="199"/>
      <c r="F7" s="294" t="s">
        <v>12</v>
      </c>
      <c r="G7" s="294"/>
      <c r="H7" s="294"/>
      <c r="I7" s="294"/>
      <c r="J7" s="199"/>
      <c r="K7" s="1070">
        <f>基本情報入力!B9</f>
        <v>0</v>
      </c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0"/>
      <c r="Y7" s="1070"/>
      <c r="Z7" s="1070"/>
      <c r="AA7" s="1070"/>
      <c r="AB7" s="1070"/>
      <c r="AC7" s="1070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</row>
    <row r="8" spans="1:41" s="194" customFormat="1" ht="27" customHeight="1">
      <c r="A8" s="199"/>
      <c r="B8" s="199"/>
      <c r="C8" s="199"/>
      <c r="D8" s="199"/>
      <c r="E8" s="199"/>
      <c r="F8" s="294" t="s">
        <v>1982</v>
      </c>
      <c r="G8" s="294"/>
      <c r="H8" s="294"/>
      <c r="I8" s="294"/>
      <c r="J8" s="199"/>
      <c r="K8" s="1070">
        <f>基本情報入力!B12</f>
        <v>0</v>
      </c>
      <c r="L8" s="1070"/>
      <c r="M8" s="1070"/>
      <c r="N8" s="1070"/>
      <c r="O8" s="1070"/>
      <c r="P8" s="1070"/>
      <c r="Q8" s="1070"/>
      <c r="R8" s="1070"/>
      <c r="S8" s="1070"/>
      <c r="T8" s="1070"/>
      <c r="U8" s="1070"/>
      <c r="V8" s="1070"/>
      <c r="W8" s="1070"/>
      <c r="X8" s="1070"/>
      <c r="Y8" s="1070"/>
      <c r="Z8" s="1070"/>
      <c r="AA8" s="1070"/>
      <c r="AB8" s="1070"/>
      <c r="AC8" s="1070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</row>
    <row r="9" spans="1:41" s="194" customFormat="1" ht="27" customHeight="1">
      <c r="A9" s="199"/>
      <c r="B9" s="199"/>
      <c r="C9" s="199"/>
      <c r="D9" s="313" t="s">
        <v>1983</v>
      </c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</row>
    <row r="10" spans="1:41" s="194" customFormat="1" ht="27" customHeight="1">
      <c r="A10" s="199"/>
      <c r="B10" s="199"/>
      <c r="C10" s="199"/>
      <c r="D10" s="1209"/>
      <c r="E10" s="1210"/>
      <c r="F10" s="1210"/>
      <c r="G10" s="1211"/>
      <c r="H10" s="1052" t="s">
        <v>1984</v>
      </c>
      <c r="I10" s="990"/>
      <c r="J10" s="990"/>
      <c r="K10" s="990"/>
      <c r="L10" s="990"/>
      <c r="M10" s="1212"/>
      <c r="N10" s="1052" t="s">
        <v>1985</v>
      </c>
      <c r="O10" s="1053"/>
      <c r="P10" s="1053"/>
      <c r="Q10" s="1053"/>
      <c r="R10" s="1053"/>
      <c r="S10" s="1053"/>
      <c r="T10" s="1054"/>
      <c r="U10" s="1052" t="s">
        <v>1986</v>
      </c>
      <c r="V10" s="990"/>
      <c r="W10" s="990"/>
      <c r="X10" s="990"/>
      <c r="Y10" s="990"/>
      <c r="Z10" s="990"/>
      <c r="AA10" s="1212"/>
      <c r="AB10" s="1052" t="s">
        <v>1987</v>
      </c>
      <c r="AC10" s="1053"/>
      <c r="AD10" s="1053"/>
      <c r="AE10" s="1053"/>
      <c r="AF10" s="1053"/>
      <c r="AG10" s="1053"/>
      <c r="AH10" s="1054"/>
      <c r="AI10" s="1052" t="s">
        <v>1988</v>
      </c>
      <c r="AJ10" s="1053"/>
      <c r="AK10" s="1053"/>
      <c r="AL10" s="1053"/>
      <c r="AM10" s="1053"/>
      <c r="AN10" s="1053"/>
      <c r="AO10" s="319"/>
    </row>
    <row r="11" spans="1:41" s="194" customFormat="1" ht="27" customHeight="1">
      <c r="A11" s="199"/>
      <c r="B11" s="199"/>
      <c r="C11" s="199"/>
      <c r="D11" s="1052" t="s">
        <v>31</v>
      </c>
      <c r="E11" s="990"/>
      <c r="F11" s="990"/>
      <c r="G11" s="1212"/>
      <c r="H11" s="1052">
        <f>SUM(K36:L39)</f>
        <v>0</v>
      </c>
      <c r="I11" s="1053"/>
      <c r="J11" s="1053"/>
      <c r="K11" s="1053"/>
      <c r="L11" s="1053"/>
      <c r="M11" s="1054"/>
      <c r="N11" s="1052">
        <f>SUM(M36:M39)</f>
        <v>0</v>
      </c>
      <c r="O11" s="1053"/>
      <c r="P11" s="1053"/>
      <c r="Q11" s="1053"/>
      <c r="R11" s="1053"/>
      <c r="S11" s="1053"/>
      <c r="T11" s="1054"/>
      <c r="U11" s="1052">
        <f>SUM(N36:N39)</f>
        <v>0</v>
      </c>
      <c r="V11" s="1053"/>
      <c r="W11" s="1053"/>
      <c r="X11" s="1053"/>
      <c r="Y11" s="1053"/>
      <c r="Z11" s="1053"/>
      <c r="AA11" s="1054"/>
      <c r="AB11" s="1052">
        <f>SUM(O36:O39)</f>
        <v>0</v>
      </c>
      <c r="AC11" s="1053"/>
      <c r="AD11" s="1053"/>
      <c r="AE11" s="1053"/>
      <c r="AF11" s="1053"/>
      <c r="AG11" s="1053"/>
      <c r="AH11" s="1054"/>
      <c r="AI11" s="1052">
        <f>SUM(H11:AH11)</f>
        <v>0</v>
      </c>
      <c r="AJ11" s="1053"/>
      <c r="AK11" s="1053"/>
      <c r="AL11" s="1053"/>
      <c r="AM11" s="1053"/>
      <c r="AN11" s="1053"/>
      <c r="AO11" s="320"/>
    </row>
    <row r="12" spans="1:41" s="194" customFormat="1" ht="27" customHeight="1">
      <c r="A12" s="199"/>
      <c r="B12" s="199"/>
      <c r="C12" s="199"/>
      <c r="D12" s="1052" t="s">
        <v>32</v>
      </c>
      <c r="E12" s="990"/>
      <c r="F12" s="990"/>
      <c r="G12" s="1212"/>
      <c r="H12" s="1052">
        <f>SUM(R36:S39)</f>
        <v>0</v>
      </c>
      <c r="I12" s="1053"/>
      <c r="J12" s="1053"/>
      <c r="K12" s="1053"/>
      <c r="L12" s="1053"/>
      <c r="M12" s="1054"/>
      <c r="N12" s="1052">
        <f>SUM(T36:T39)</f>
        <v>0</v>
      </c>
      <c r="O12" s="1053"/>
      <c r="P12" s="1053"/>
      <c r="Q12" s="1053"/>
      <c r="R12" s="1053"/>
      <c r="S12" s="1053"/>
      <c r="T12" s="1054"/>
      <c r="U12" s="1052">
        <f>SUM(U36:U39)</f>
        <v>0</v>
      </c>
      <c r="V12" s="1053"/>
      <c r="W12" s="1053"/>
      <c r="X12" s="1053"/>
      <c r="Y12" s="1053"/>
      <c r="Z12" s="1053"/>
      <c r="AA12" s="1054"/>
      <c r="AB12" s="1052">
        <f>SUM(V36:V39)</f>
        <v>0</v>
      </c>
      <c r="AC12" s="1053"/>
      <c r="AD12" s="1053"/>
      <c r="AE12" s="1053"/>
      <c r="AF12" s="1053"/>
      <c r="AG12" s="1053"/>
      <c r="AH12" s="1054"/>
      <c r="AI12" s="1052">
        <f>SUM(H12:AH12)</f>
        <v>0</v>
      </c>
      <c r="AJ12" s="1053"/>
      <c r="AK12" s="1053"/>
      <c r="AL12" s="1053"/>
      <c r="AM12" s="1053"/>
      <c r="AN12" s="1053"/>
      <c r="AO12" s="320"/>
    </row>
    <row r="13" spans="1:41" s="194" customFormat="1" ht="27" customHeight="1">
      <c r="A13" s="199"/>
      <c r="B13" s="199"/>
      <c r="C13" s="199"/>
      <c r="D13" s="1052" t="s">
        <v>1988</v>
      </c>
      <c r="E13" s="990"/>
      <c r="F13" s="990"/>
      <c r="G13" s="1212"/>
      <c r="H13" s="1052">
        <f>SUM(H11:M12)</f>
        <v>0</v>
      </c>
      <c r="I13" s="1053"/>
      <c r="J13" s="1053"/>
      <c r="K13" s="1053"/>
      <c r="L13" s="1053"/>
      <c r="M13" s="1054"/>
      <c r="N13" s="1052">
        <f>SUM(N11:T12)</f>
        <v>0</v>
      </c>
      <c r="O13" s="1053"/>
      <c r="P13" s="1053"/>
      <c r="Q13" s="1053"/>
      <c r="R13" s="1053"/>
      <c r="S13" s="1053"/>
      <c r="T13" s="1054"/>
      <c r="U13" s="1052">
        <f>SUM(U11:AA12)</f>
        <v>0</v>
      </c>
      <c r="V13" s="1053"/>
      <c r="W13" s="1053"/>
      <c r="X13" s="1053"/>
      <c r="Y13" s="1053"/>
      <c r="Z13" s="1053"/>
      <c r="AA13" s="1054"/>
      <c r="AB13" s="1052">
        <f>SUM(AB11:AH12)</f>
        <v>0</v>
      </c>
      <c r="AC13" s="1053"/>
      <c r="AD13" s="1053"/>
      <c r="AE13" s="1053"/>
      <c r="AF13" s="1053"/>
      <c r="AG13" s="1053"/>
      <c r="AH13" s="1054"/>
      <c r="AI13" s="1052">
        <f>SUM(AI11:AO12)</f>
        <v>0</v>
      </c>
      <c r="AJ13" s="1053"/>
      <c r="AK13" s="1053"/>
      <c r="AL13" s="1053"/>
      <c r="AM13" s="1053"/>
      <c r="AN13" s="1053"/>
      <c r="AO13" s="320"/>
    </row>
    <row r="14" spans="1:41" s="194" customFormat="1" ht="27" customHeight="1">
      <c r="A14" s="199"/>
      <c r="B14" s="199"/>
      <c r="C14" s="199"/>
      <c r="D14" s="199"/>
      <c r="E14" s="199"/>
      <c r="F14" s="199"/>
      <c r="G14" s="199"/>
      <c r="H14" s="1213" t="s">
        <v>1989</v>
      </c>
      <c r="I14" s="1213"/>
      <c r="J14" s="1213"/>
      <c r="K14" s="1213"/>
      <c r="L14" s="1213"/>
      <c r="M14" s="1214"/>
      <c r="N14" s="1052">
        <f>SUM(N13:AH13)</f>
        <v>0</v>
      </c>
      <c r="O14" s="1053"/>
      <c r="P14" s="1053"/>
      <c r="Q14" s="1053"/>
      <c r="R14" s="1053"/>
      <c r="S14" s="1053"/>
      <c r="T14" s="1053"/>
      <c r="U14" s="1053"/>
      <c r="V14" s="1053"/>
      <c r="W14" s="1053"/>
      <c r="X14" s="1053"/>
      <c r="Y14" s="1053"/>
      <c r="Z14" s="1053"/>
      <c r="AA14" s="1053"/>
      <c r="AB14" s="1053"/>
      <c r="AC14" s="1053"/>
      <c r="AD14" s="1053"/>
      <c r="AE14" s="1053"/>
      <c r="AF14" s="1053"/>
      <c r="AG14" s="1053"/>
      <c r="AH14" s="1054"/>
      <c r="AI14" s="199"/>
      <c r="AJ14" s="199"/>
      <c r="AK14" s="199"/>
      <c r="AL14" s="199"/>
      <c r="AM14" s="199"/>
      <c r="AN14" s="199"/>
      <c r="AO14" s="199"/>
    </row>
    <row r="15" spans="1:41" s="194" customFormat="1" ht="27" customHeight="1">
      <c r="A15" s="199"/>
      <c r="B15" s="199"/>
      <c r="C15" s="199"/>
      <c r="D15" s="313" t="s">
        <v>1990</v>
      </c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</row>
    <row r="16" spans="1:41" s="194" customFormat="1" ht="27" customHeight="1">
      <c r="A16" s="199"/>
      <c r="B16" s="199"/>
      <c r="C16" s="199"/>
      <c r="D16" s="199"/>
      <c r="E16" s="199"/>
      <c r="F16" s="199"/>
      <c r="G16" s="199" t="s">
        <v>1991</v>
      </c>
      <c r="H16" s="199"/>
      <c r="I16" s="199"/>
      <c r="J16" s="1052">
        <f>AI13</f>
        <v>0</v>
      </c>
      <c r="K16" s="1053"/>
      <c r="L16" s="1053"/>
      <c r="M16" s="1053"/>
      <c r="N16" s="1054"/>
      <c r="O16" s="199"/>
      <c r="P16" s="199" t="s">
        <v>1992</v>
      </c>
      <c r="Q16" s="199"/>
      <c r="R16" s="199"/>
      <c r="S16" s="199"/>
      <c r="T16" s="199"/>
      <c r="U16" s="199"/>
      <c r="V16" s="199"/>
      <c r="W16" s="199"/>
      <c r="X16" s="199"/>
      <c r="Y16" s="199"/>
      <c r="Z16" s="1215">
        <f>J16*1700</f>
        <v>0</v>
      </c>
      <c r="AA16" s="1053"/>
      <c r="AB16" s="1053"/>
      <c r="AC16" s="1053"/>
      <c r="AD16" s="1053"/>
      <c r="AE16" s="1054"/>
      <c r="AF16" s="199"/>
      <c r="AG16" s="199" t="s">
        <v>1993</v>
      </c>
      <c r="AH16" s="199"/>
      <c r="AI16" s="199"/>
      <c r="AJ16" s="199"/>
      <c r="AK16" s="199"/>
      <c r="AL16" s="199"/>
      <c r="AM16" s="199"/>
      <c r="AN16" s="199"/>
      <c r="AO16" s="199"/>
    </row>
    <row r="17" spans="1:41" s="194" customFormat="1" ht="27" customHeight="1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</row>
    <row r="18" spans="1:41" s="194" customFormat="1" ht="27" customHeight="1">
      <c r="A18" s="199"/>
      <c r="B18" s="199"/>
      <c r="C18" s="199"/>
      <c r="D18" s="199"/>
      <c r="E18" s="199"/>
      <c r="F18" s="199"/>
      <c r="G18" s="294" t="s">
        <v>1994</v>
      </c>
      <c r="H18" s="294"/>
      <c r="I18" s="199"/>
      <c r="J18" s="1052">
        <f>AI13</f>
        <v>0</v>
      </c>
      <c r="K18" s="1053"/>
      <c r="L18" s="1053"/>
      <c r="M18" s="1053"/>
      <c r="N18" s="1054"/>
      <c r="O18" s="199"/>
      <c r="P18" s="199" t="s">
        <v>1995</v>
      </c>
      <c r="Q18" s="199"/>
      <c r="R18" s="199"/>
      <c r="S18" s="199"/>
      <c r="T18" s="199"/>
      <c r="U18" s="199"/>
      <c r="V18" s="199"/>
      <c r="W18" s="199"/>
      <c r="X18" s="199"/>
      <c r="Y18" s="199"/>
      <c r="Z18" s="1215">
        <f>J18*300</f>
        <v>0</v>
      </c>
      <c r="AA18" s="1216"/>
      <c r="AB18" s="1216"/>
      <c r="AC18" s="1216"/>
      <c r="AD18" s="1216"/>
      <c r="AE18" s="1217"/>
      <c r="AF18" s="199"/>
      <c r="AG18" s="199" t="s">
        <v>1993</v>
      </c>
      <c r="AH18" s="199"/>
      <c r="AI18" s="199"/>
      <c r="AJ18" s="199"/>
      <c r="AK18" s="199"/>
      <c r="AL18" s="199"/>
      <c r="AM18" s="199"/>
      <c r="AN18" s="199"/>
      <c r="AO18" s="199"/>
    </row>
    <row r="19" spans="1:41" s="194" customFormat="1" ht="60" customHeight="1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</row>
    <row r="20" spans="1:41" s="194" customFormat="1" ht="27" customHeight="1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</row>
    <row r="21" spans="1:41" s="194" customFormat="1" ht="27" customHeight="1">
      <c r="A21" s="199"/>
      <c r="B21" s="1094" t="s">
        <v>1996</v>
      </c>
      <c r="C21" s="1095"/>
      <c r="D21" s="1095"/>
      <c r="E21" s="1218"/>
      <c r="F21" s="289"/>
      <c r="G21" s="289"/>
      <c r="H21" s="1221" t="str">
        <f>K6</f>
        <v/>
      </c>
      <c r="I21" s="1221"/>
      <c r="J21" s="1221"/>
      <c r="K21" s="1221"/>
      <c r="L21" s="1221"/>
      <c r="M21" s="1221"/>
      <c r="N21" s="1221"/>
      <c r="O21" s="1221"/>
      <c r="P21" s="1221"/>
      <c r="Q21" s="1221"/>
      <c r="R21" s="1221"/>
      <c r="S21" s="289"/>
      <c r="T21" s="289" t="s">
        <v>1997</v>
      </c>
      <c r="U21" s="289"/>
      <c r="V21" s="289"/>
      <c r="W21" s="289"/>
      <c r="X21" s="289"/>
      <c r="Y21" s="289"/>
      <c r="Z21" s="289"/>
      <c r="AA21" s="289"/>
      <c r="AB21" s="289"/>
      <c r="AC21" s="289" t="s">
        <v>0</v>
      </c>
      <c r="AD21" s="289"/>
      <c r="AE21" s="289"/>
      <c r="AF21" s="1221">
        <f>H4</f>
        <v>28</v>
      </c>
      <c r="AG21" s="1222"/>
      <c r="AH21" s="289" t="s">
        <v>2</v>
      </c>
      <c r="AI21" s="1221">
        <f>Q1</f>
        <v>11</v>
      </c>
      <c r="AJ21" s="1222"/>
      <c r="AK21" s="289" t="s">
        <v>3</v>
      </c>
      <c r="AL21" s="1221">
        <f>T1</f>
        <v>29</v>
      </c>
      <c r="AM21" s="1222"/>
      <c r="AN21" s="289" t="s">
        <v>4</v>
      </c>
      <c r="AO21" s="290"/>
    </row>
    <row r="22" spans="1:41" s="194" customFormat="1" ht="27" customHeight="1">
      <c r="A22" s="199"/>
      <c r="B22" s="1096"/>
      <c r="C22" s="1097"/>
      <c r="D22" s="1097"/>
      <c r="E22" s="1219"/>
      <c r="F22" s="257"/>
      <c r="G22" s="257"/>
      <c r="H22" s="257" t="s">
        <v>1998</v>
      </c>
      <c r="I22" s="257"/>
      <c r="J22" s="257"/>
      <c r="K22" s="1223">
        <f>Z16</f>
        <v>0</v>
      </c>
      <c r="L22" s="1223"/>
      <c r="M22" s="1223"/>
      <c r="N22" s="1223"/>
      <c r="O22" s="1223"/>
      <c r="P22" s="1223"/>
      <c r="Q22" s="1223"/>
      <c r="R22" s="1223"/>
      <c r="S22" s="1223"/>
      <c r="T22" s="257" t="s">
        <v>1999</v>
      </c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91"/>
    </row>
    <row r="23" spans="1:41" s="194" customFormat="1" ht="27" customHeight="1">
      <c r="A23" s="199"/>
      <c r="B23" s="1096"/>
      <c r="C23" s="1097"/>
      <c r="D23" s="1097"/>
      <c r="E23" s="1219"/>
      <c r="F23" s="257"/>
      <c r="G23" s="257"/>
      <c r="H23" s="257"/>
      <c r="I23" s="257" t="s">
        <v>2000</v>
      </c>
      <c r="J23" s="257"/>
      <c r="K23" s="257"/>
      <c r="L23" s="257"/>
      <c r="M23" s="257"/>
      <c r="N23" s="257"/>
      <c r="O23" s="257"/>
      <c r="P23" s="1082">
        <f>J16</f>
        <v>0</v>
      </c>
      <c r="Q23" s="1082"/>
      <c r="R23" s="1082"/>
      <c r="S23" s="257" t="s">
        <v>2001</v>
      </c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91"/>
    </row>
    <row r="24" spans="1:41" s="194" customFormat="1" ht="27" customHeight="1">
      <c r="A24" s="199"/>
      <c r="B24" s="1096"/>
      <c r="C24" s="1097"/>
      <c r="D24" s="1097"/>
      <c r="E24" s="1219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1081" t="s">
        <v>1</v>
      </c>
      <c r="V24" s="1081"/>
      <c r="W24" s="1081"/>
      <c r="X24" s="1081"/>
      <c r="Y24" s="1081"/>
      <c r="Z24" s="1081"/>
      <c r="AA24" s="1081"/>
      <c r="AB24" s="1081"/>
      <c r="AC24" s="1081"/>
      <c r="AD24" s="1081"/>
      <c r="AE24" s="1081"/>
      <c r="AF24" s="1081"/>
      <c r="AG24" s="1081"/>
      <c r="AH24" s="1081"/>
      <c r="AI24" s="1081"/>
      <c r="AJ24" s="1081"/>
      <c r="AK24" s="257"/>
      <c r="AL24" s="257"/>
      <c r="AM24" s="257"/>
      <c r="AN24" s="257"/>
      <c r="AO24" s="291"/>
    </row>
    <row r="25" spans="1:41" s="194" customFormat="1" ht="27" customHeight="1">
      <c r="A25" s="199"/>
      <c r="B25" s="1096"/>
      <c r="C25" s="1097"/>
      <c r="D25" s="1097"/>
      <c r="E25" s="1219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1081" t="s">
        <v>27</v>
      </c>
      <c r="AA25" s="1224"/>
      <c r="AB25" s="1224"/>
      <c r="AC25" s="1224"/>
      <c r="AD25" s="1224"/>
      <c r="AE25" s="1224"/>
      <c r="AF25" s="1224"/>
      <c r="AG25" s="1224"/>
      <c r="AH25" s="1224"/>
      <c r="AI25" s="1224"/>
      <c r="AJ25" s="1224"/>
      <c r="AK25" s="257"/>
      <c r="AL25" s="257" t="s">
        <v>13</v>
      </c>
      <c r="AM25" s="257"/>
      <c r="AN25" s="257"/>
      <c r="AO25" s="291"/>
    </row>
    <row r="26" spans="1:41" s="194" customFormat="1" ht="27" customHeight="1">
      <c r="A26" s="199"/>
      <c r="B26" s="1098"/>
      <c r="C26" s="1099"/>
      <c r="D26" s="1099"/>
      <c r="E26" s="1220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1092" t="s">
        <v>28</v>
      </c>
      <c r="AA26" s="1092"/>
      <c r="AB26" s="1092"/>
      <c r="AC26" s="1092"/>
      <c r="AD26" s="1092"/>
      <c r="AE26" s="1092"/>
      <c r="AF26" s="1092"/>
      <c r="AG26" s="1092"/>
      <c r="AH26" s="1092"/>
      <c r="AI26" s="1092"/>
      <c r="AJ26" s="1092"/>
      <c r="AK26" s="263"/>
      <c r="AL26" s="263" t="s">
        <v>13</v>
      </c>
      <c r="AM26" s="263"/>
      <c r="AN26" s="263"/>
      <c r="AO26" s="273"/>
    </row>
    <row r="27" spans="1:41" s="194" customFormat="1" ht="15" customHeight="1">
      <c r="A27" s="199"/>
      <c r="B27" s="199"/>
      <c r="C27" s="199"/>
      <c r="D27" s="257"/>
      <c r="E27" s="257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</row>
    <row r="28" spans="1:41" s="194" customFormat="1" ht="27" customHeight="1">
      <c r="A28" s="199"/>
      <c r="B28" s="1094" t="s">
        <v>1996</v>
      </c>
      <c r="C28" s="1095"/>
      <c r="D28" s="1095"/>
      <c r="E28" s="1218"/>
      <c r="F28" s="289"/>
      <c r="G28" s="289"/>
      <c r="H28" s="1221" t="str">
        <f>K6</f>
        <v/>
      </c>
      <c r="I28" s="1221"/>
      <c r="J28" s="1221"/>
      <c r="K28" s="1221"/>
      <c r="L28" s="1221"/>
      <c r="M28" s="1221"/>
      <c r="N28" s="1221"/>
      <c r="O28" s="1221"/>
      <c r="P28" s="1221"/>
      <c r="Q28" s="1221"/>
      <c r="R28" s="1221"/>
      <c r="S28" s="289"/>
      <c r="T28" s="289" t="s">
        <v>1997</v>
      </c>
      <c r="U28" s="289"/>
      <c r="V28" s="289"/>
      <c r="W28" s="289"/>
      <c r="X28" s="289"/>
      <c r="Y28" s="289"/>
      <c r="Z28" s="289"/>
      <c r="AA28" s="289"/>
      <c r="AB28" s="289"/>
      <c r="AC28" s="289" t="s">
        <v>0</v>
      </c>
      <c r="AD28" s="289"/>
      <c r="AE28" s="289"/>
      <c r="AF28" s="1221">
        <f>AF21</f>
        <v>28</v>
      </c>
      <c r="AG28" s="1222"/>
      <c r="AH28" s="289" t="s">
        <v>2</v>
      </c>
      <c r="AI28" s="1221">
        <f>AI21</f>
        <v>11</v>
      </c>
      <c r="AJ28" s="1222"/>
      <c r="AK28" s="289" t="s">
        <v>3</v>
      </c>
      <c r="AL28" s="1221">
        <f>AL21</f>
        <v>29</v>
      </c>
      <c r="AM28" s="1222"/>
      <c r="AN28" s="289" t="s">
        <v>4</v>
      </c>
      <c r="AO28" s="290"/>
    </row>
    <row r="29" spans="1:41" s="194" customFormat="1" ht="27" customHeight="1">
      <c r="A29" s="199"/>
      <c r="B29" s="1096"/>
      <c r="C29" s="1097"/>
      <c r="D29" s="1097"/>
      <c r="E29" s="1219"/>
      <c r="F29" s="257"/>
      <c r="G29" s="257"/>
      <c r="H29" s="257" t="s">
        <v>1998</v>
      </c>
      <c r="I29" s="257"/>
      <c r="J29" s="257"/>
      <c r="K29" s="1223">
        <f>Z18</f>
        <v>0</v>
      </c>
      <c r="L29" s="1223"/>
      <c r="M29" s="1223"/>
      <c r="N29" s="1223"/>
      <c r="O29" s="1223"/>
      <c r="P29" s="1223"/>
      <c r="Q29" s="1223"/>
      <c r="R29" s="1223"/>
      <c r="S29" s="1223"/>
      <c r="T29" s="257" t="s">
        <v>1999</v>
      </c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91"/>
    </row>
    <row r="30" spans="1:41" s="194" customFormat="1" ht="27" customHeight="1">
      <c r="A30" s="199"/>
      <c r="B30" s="1096"/>
      <c r="C30" s="1097"/>
      <c r="D30" s="1097"/>
      <c r="E30" s="1219"/>
      <c r="F30" s="257"/>
      <c r="G30" s="257"/>
      <c r="H30" s="257"/>
      <c r="I30" s="257" t="s">
        <v>2002</v>
      </c>
      <c r="J30" s="257"/>
      <c r="K30" s="257"/>
      <c r="L30" s="257"/>
      <c r="M30" s="257"/>
      <c r="N30" s="257"/>
      <c r="O30" s="257"/>
      <c r="P30" s="1082">
        <f>J18</f>
        <v>0</v>
      </c>
      <c r="Q30" s="1082"/>
      <c r="R30" s="1082"/>
      <c r="S30" s="257" t="s">
        <v>2001</v>
      </c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91"/>
    </row>
    <row r="31" spans="1:41" s="194" customFormat="1" ht="27" customHeight="1">
      <c r="A31" s="199"/>
      <c r="B31" s="1096"/>
      <c r="C31" s="1097"/>
      <c r="D31" s="1097"/>
      <c r="E31" s="1219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1081" t="s">
        <v>1</v>
      </c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257"/>
      <c r="AL31" s="257"/>
      <c r="AM31" s="257"/>
      <c r="AN31" s="257"/>
      <c r="AO31" s="291"/>
    </row>
    <row r="32" spans="1:41" s="194" customFormat="1" ht="27" customHeight="1">
      <c r="A32" s="199"/>
      <c r="B32" s="1096"/>
      <c r="C32" s="1097"/>
      <c r="D32" s="1097"/>
      <c r="E32" s="1219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1081" t="s">
        <v>27</v>
      </c>
      <c r="AA32" s="1224"/>
      <c r="AB32" s="1224"/>
      <c r="AC32" s="1224"/>
      <c r="AD32" s="1224"/>
      <c r="AE32" s="1224"/>
      <c r="AF32" s="1224"/>
      <c r="AG32" s="1224"/>
      <c r="AH32" s="1224"/>
      <c r="AI32" s="1224"/>
      <c r="AJ32" s="1224"/>
      <c r="AK32" s="257"/>
      <c r="AL32" s="257" t="s">
        <v>13</v>
      </c>
      <c r="AM32" s="257"/>
      <c r="AN32" s="257"/>
      <c r="AO32" s="291"/>
    </row>
    <row r="33" spans="1:41" s="194" customFormat="1" ht="27" customHeight="1">
      <c r="A33" s="199"/>
      <c r="B33" s="1098"/>
      <c r="C33" s="1099"/>
      <c r="D33" s="1099"/>
      <c r="E33" s="1220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092" t="s">
        <v>28</v>
      </c>
      <c r="AA33" s="1092"/>
      <c r="AB33" s="1092"/>
      <c r="AC33" s="1092"/>
      <c r="AD33" s="1092"/>
      <c r="AE33" s="1092"/>
      <c r="AF33" s="1092"/>
      <c r="AG33" s="1092"/>
      <c r="AH33" s="1092"/>
      <c r="AI33" s="1092"/>
      <c r="AJ33" s="1092"/>
      <c r="AK33" s="263"/>
      <c r="AL33" s="263" t="s">
        <v>13</v>
      </c>
      <c r="AM33" s="263"/>
      <c r="AN33" s="263"/>
      <c r="AO33" s="273"/>
    </row>
    <row r="34" spans="1:41" s="194" customFormat="1" ht="27" customHeight="1">
      <c r="E34" s="214"/>
      <c r="F34" s="214"/>
      <c r="G34" s="214"/>
      <c r="H34" s="214"/>
      <c r="I34" s="214"/>
      <c r="J34" s="1225" t="s">
        <v>2076</v>
      </c>
      <c r="K34" s="1225"/>
      <c r="L34" s="1225"/>
      <c r="M34" s="1225"/>
      <c r="N34" s="1225"/>
      <c r="O34" s="1225"/>
      <c r="P34" s="214"/>
      <c r="Q34" s="1225" t="s">
        <v>2085</v>
      </c>
      <c r="R34" s="1225"/>
      <c r="S34" s="1225"/>
      <c r="T34" s="1225"/>
      <c r="U34" s="1225"/>
      <c r="V34" s="1225"/>
      <c r="W34" s="214"/>
    </row>
    <row r="35" spans="1:41" s="194" customFormat="1" ht="27" customHeight="1">
      <c r="E35" s="214" t="s">
        <v>2099</v>
      </c>
      <c r="F35" s="214"/>
      <c r="G35" s="214"/>
      <c r="H35" s="214"/>
      <c r="I35" s="214"/>
      <c r="J35" s="214"/>
      <c r="K35" s="214" t="s">
        <v>2100</v>
      </c>
      <c r="L35" s="214" t="s">
        <v>2999</v>
      </c>
      <c r="M35" s="214" t="s">
        <v>3000</v>
      </c>
      <c r="N35" s="214" t="s">
        <v>1986</v>
      </c>
      <c r="O35" s="214" t="s">
        <v>1987</v>
      </c>
      <c r="P35" s="214"/>
      <c r="Q35" s="214"/>
      <c r="R35" s="214" t="s">
        <v>2100</v>
      </c>
      <c r="S35" s="214" t="s">
        <v>2999</v>
      </c>
      <c r="T35" s="214" t="s">
        <v>3000</v>
      </c>
      <c r="U35" s="214" t="s">
        <v>1986</v>
      </c>
      <c r="V35" s="214" t="s">
        <v>1987</v>
      </c>
      <c r="W35" s="214"/>
    </row>
    <row r="36" spans="1:41" s="194" customFormat="1" ht="27" customHeight="1">
      <c r="E36" s="214"/>
      <c r="F36" s="214"/>
      <c r="G36" s="214"/>
      <c r="H36" s="214">
        <v>1</v>
      </c>
      <c r="I36" s="1225"/>
      <c r="J36" s="1225"/>
      <c r="K36" s="214">
        <f>COUNTIFS(個人登録①11.29!$K$7:$K$21,個人登録②11.29!$J$34,個人登録①11.29!$U$7:$U$21,個人登録②11.29!K$35)</f>
        <v>0</v>
      </c>
      <c r="L36" s="214">
        <f>COUNTIFS(個人登録①11.29!$K$7:$K$21,個人登録②11.29!$J$34,個人登録①11.29!$U$7:$U$21,個人登録②11.29!L$35)</f>
        <v>0</v>
      </c>
      <c r="M36" s="214">
        <f>COUNTIFS(個人登録①11.29!$K$7:$K$21,個人登録②11.29!$J$34,個人登録①11.29!$U$7:$U$21,個人登録②11.29!M$35)</f>
        <v>0</v>
      </c>
      <c r="N36" s="214">
        <f>COUNTIFS(個人登録①11.29!$K$7:$K$21,個人登録②11.29!$J$34,個人登録①11.29!$U$7:$U$21,個人登録②11.29!N$35)</f>
        <v>0</v>
      </c>
      <c r="O36" s="214">
        <f>COUNTIFS(個人登録①11.29!$K$7:$K$21,個人登録②11.29!$J$34,個人登録①11.29!$U$7:$U$21,個人登録②11.29!O$35)</f>
        <v>0</v>
      </c>
      <c r="P36" s="214"/>
      <c r="Q36" s="214"/>
      <c r="R36" s="214">
        <f>COUNTIFS(個人登録①11.29!$K$7:$K$21,個人登録②11.29!$Q$34,個人登録①11.29!$U$7:$U$21,個人登録②11.29!R$35)</f>
        <v>0</v>
      </c>
      <c r="S36" s="214">
        <f>COUNTIFS(個人登録①11.29!$K$7:$K$21,個人登録②11.29!$Q$34,個人登録①11.29!$U$7:$U$21,個人登録②11.29!S$35)</f>
        <v>0</v>
      </c>
      <c r="T36" s="214">
        <f>COUNTIFS(個人登録①11.29!$K$7:$K$21,個人登録②11.29!$Q$34,個人登録①11.29!$U$7:$U$21,個人登録②11.29!T$35)</f>
        <v>0</v>
      </c>
      <c r="U36" s="214">
        <f>COUNTIFS(個人登録①11.29!$K$7:$K$21,個人登録②11.29!$Q$34,個人登録①11.29!$U$7:$U$21,個人登録②11.29!U$35)</f>
        <v>0</v>
      </c>
      <c r="V36" s="214">
        <f>COUNTIFS(個人登録①11.29!$K$7:$K$21,個人登録②11.29!$Q$34,個人登録①11.29!$U$7:$U$21,個人登録②11.29!V$35)</f>
        <v>0</v>
      </c>
      <c r="W36" s="214"/>
      <c r="Z36" s="1135"/>
      <c r="AA36" s="1135"/>
      <c r="AB36" s="1135"/>
      <c r="AC36" s="1135"/>
      <c r="AD36" s="1135"/>
      <c r="AE36" s="1135"/>
      <c r="AF36" s="1135"/>
      <c r="AG36" s="321"/>
      <c r="AH36" s="1135"/>
      <c r="AI36" s="1135"/>
      <c r="AJ36" s="1135"/>
      <c r="AK36" s="1135"/>
      <c r="AL36" s="1135"/>
    </row>
    <row r="37" spans="1:41" s="194" customFormat="1" ht="27" customHeight="1">
      <c r="E37" s="214"/>
      <c r="F37" s="214"/>
      <c r="G37" s="214"/>
      <c r="H37" s="214">
        <v>2</v>
      </c>
      <c r="I37" s="1225"/>
      <c r="J37" s="1225"/>
      <c r="K37" s="214">
        <f>COUNTIFS(個人登録①11.29!$K$29:$K$43,個人登録②11.29!$J$34,個人登録①11.29!$U$29:$U$43,個人登録②11.29!K$35)</f>
        <v>0</v>
      </c>
      <c r="L37" s="214">
        <f>COUNTIFS(個人登録①11.29!$K$29:$K$43,個人登録②11.29!$J$34,個人登録①11.29!$U$29:$U$43,個人登録②11.29!L$35)</f>
        <v>0</v>
      </c>
      <c r="M37" s="214">
        <f>COUNTIFS(個人登録①11.29!$K$29:$K$43,個人登録②11.29!$J$34,個人登録①11.29!$U$29:$U$43,個人登録②11.29!M$35)</f>
        <v>0</v>
      </c>
      <c r="N37" s="214">
        <f>COUNTIFS(個人登録①11.29!$K$29:$K$43,個人登録②11.29!$J$34,個人登録①11.29!$U$29:$U$43,個人登録②11.29!N$35)</f>
        <v>0</v>
      </c>
      <c r="O37" s="214">
        <f>COUNTIFS(個人登録①11.29!$K$29:$K$43,個人登録②11.29!$J$34,個人登録①11.29!$U$29:$U$43,個人登録②11.29!O$35)</f>
        <v>0</v>
      </c>
      <c r="P37" s="214"/>
      <c r="Q37" s="214"/>
      <c r="R37" s="214">
        <f>COUNTIFS(個人登録①11.29!$K$29:$K$43,個人登録②11.29!$Q$34,個人登録①11.29!$U$29:$U$43,個人登録②11.29!R$35)</f>
        <v>0</v>
      </c>
      <c r="S37" s="214">
        <f>COUNTIFS(個人登録①11.29!$K$29:$K$43,個人登録②11.29!$Q$34,個人登録①11.29!$U$29:$U$43,個人登録②11.29!S$35)</f>
        <v>0</v>
      </c>
      <c r="T37" s="214">
        <f>COUNTIFS(個人登録①11.29!$K$29:$K$43,個人登録②11.29!$Q$34,個人登録①11.29!$U$29:$U$43,個人登録②11.29!T$35)</f>
        <v>0</v>
      </c>
      <c r="U37" s="214">
        <f>COUNTIFS(個人登録①11.29!$K$29:$K$43,個人登録②11.29!$Q$34,個人登録①11.29!$U$29:$U$43,個人登録②11.29!U$35)</f>
        <v>0</v>
      </c>
      <c r="V37" s="214">
        <f>COUNTIFS(個人登録①11.29!$K$29:$K$43,個人登録②11.29!$Q$34,個人登録①11.29!$U$29:$U$43,個人登録②11.29!V$35)</f>
        <v>0</v>
      </c>
      <c r="W37" s="214"/>
    </row>
    <row r="38" spans="1:41" s="194" customFormat="1" ht="27" customHeight="1">
      <c r="E38" s="214"/>
      <c r="F38" s="214"/>
      <c r="G38" s="214"/>
      <c r="H38" s="214">
        <v>3</v>
      </c>
      <c r="I38" s="1225"/>
      <c r="J38" s="1225"/>
      <c r="K38" s="214">
        <f>COUNTIFS(個人登録①11.29!$K$51:$K$65,個人登録②11.29!$J$34,個人登録①11.29!$U$51:$U$65,個人登録②11.29!K$35)</f>
        <v>0</v>
      </c>
      <c r="L38" s="214">
        <f>COUNTIFS(個人登録①11.29!$K$51:$K$65,個人登録②11.29!$J$34,個人登録①11.29!$U$51:$U$65,個人登録②11.29!L$35)</f>
        <v>0</v>
      </c>
      <c r="M38" s="214">
        <f>COUNTIFS(個人登録①11.29!$K$51:$K$65,個人登録②11.29!$J$34,個人登録①11.29!$U$51:$U$65,個人登録②11.29!M$35)</f>
        <v>0</v>
      </c>
      <c r="N38" s="214">
        <f>COUNTIFS(個人登録①11.29!$K$51:$K$65,個人登録②11.29!$J$34,個人登録①11.29!$U$51:$U$65,個人登録②11.29!N$35)</f>
        <v>0</v>
      </c>
      <c r="O38" s="214">
        <f>COUNTIFS(個人登録①11.29!$K$51:$K$65,個人登録②11.29!$J$34,個人登録①11.29!$U$51:$U$65,個人登録②11.29!O$35)</f>
        <v>0</v>
      </c>
      <c r="P38" s="214"/>
      <c r="Q38" s="214"/>
      <c r="R38" s="214">
        <f>COUNTIFS(個人登録①11.29!$K$51:$K$65,個人登録②11.29!$Q$34,個人登録①11.29!$U$51:$U$65,個人登録②11.29!R$35)</f>
        <v>0</v>
      </c>
      <c r="S38" s="214">
        <f>COUNTIFS(個人登録①11.29!$K$51:$K$65,個人登録②11.29!$Q$34,個人登録①11.29!$U$51:$U$65,個人登録②11.29!S$35)</f>
        <v>0</v>
      </c>
      <c r="T38" s="214">
        <f>COUNTIFS(個人登録①11.29!$K$51:$K$65,個人登録②11.29!$Q$34,個人登録①11.29!$U$51:$U$65,個人登録②11.29!T$35)</f>
        <v>0</v>
      </c>
      <c r="U38" s="214">
        <f>COUNTIFS(個人登録①11.29!$K$51:$K$65,個人登録②11.29!$Q$34,個人登録①11.29!$U$51:$U$65,個人登録②11.29!U$35)</f>
        <v>0</v>
      </c>
      <c r="V38" s="214">
        <f>COUNTIFS(個人登録①11.29!$K$51:$K$65,個人登録②11.29!$Q$34,個人登録①11.29!$U$51:$U$65,個人登録②11.29!V$35)</f>
        <v>0</v>
      </c>
      <c r="W38" s="214"/>
    </row>
    <row r="39" spans="1:41" s="194" customFormat="1" ht="27" customHeight="1">
      <c r="E39" s="214"/>
      <c r="F39" s="214"/>
      <c r="G39" s="214"/>
      <c r="H39" s="214">
        <v>4</v>
      </c>
      <c r="I39" s="1225"/>
      <c r="J39" s="1225"/>
      <c r="K39" s="214">
        <f>COUNTIFS(個人登録①11.29!$K$73:$K$87,個人登録②11.29!$J$34,個人登録①11.29!$U$73:$U$87,個人登録②11.29!K$35)</f>
        <v>0</v>
      </c>
      <c r="L39" s="214">
        <f>COUNTIFS(個人登録①11.29!$K$73:$K$87,個人登録②11.29!$J$34,個人登録①11.29!$U$73:$U$87,個人登録②11.29!L$35)</f>
        <v>0</v>
      </c>
      <c r="M39" s="214">
        <f>COUNTIFS(個人登録①11.29!$K$73:$K$87,個人登録②11.29!$J$34,個人登録①11.29!$U$73:$U$87,個人登録②11.29!M$35)</f>
        <v>0</v>
      </c>
      <c r="N39" s="214">
        <f>COUNTIFS(個人登録①11.29!$K$73:$K$87,個人登録②11.29!$J$34,個人登録①11.29!$U$73:$U$87,個人登録②11.29!N$35)</f>
        <v>0</v>
      </c>
      <c r="O39" s="214">
        <f>COUNTIFS(個人登録①11.29!$K$73:$K$87,個人登録②11.29!$J$34,個人登録①11.29!$U$73:$U$87,個人登録②11.29!O$35)</f>
        <v>0</v>
      </c>
      <c r="P39" s="214"/>
      <c r="Q39" s="214"/>
      <c r="R39" s="214">
        <f>COUNTIFS(個人登録①11.29!$K$73:$K$87,個人登録②11.29!$Q$34,個人登録①11.29!$U$73:$U$87,個人登録②11.29!R$35)</f>
        <v>0</v>
      </c>
      <c r="S39" s="214">
        <f>COUNTIFS(個人登録①11.29!$K$73:$K$87,個人登録②11.29!$Q$34,個人登録①11.29!$U$73:$U$87,個人登録②11.29!S$35)</f>
        <v>0</v>
      </c>
      <c r="T39" s="214">
        <f>COUNTIFS(個人登録①11.29!$K$73:$K$87,個人登録②11.29!$Q$34,個人登録①11.29!$U$73:$U$87,個人登録②11.29!T$35)</f>
        <v>0</v>
      </c>
      <c r="U39" s="214">
        <f>COUNTIFS(個人登録①11.29!$K$73:$K$87,個人登録②11.29!$Q$34,個人登録①11.29!$U$73:$U$87,個人登録②11.29!U$35)</f>
        <v>0</v>
      </c>
      <c r="V39" s="214">
        <f>COUNTIFS(個人登録①11.29!$K$73:$K$87,個人登録②11.29!$Q$34,個人登録①11.29!$U$73:$U$87,個人登録②11.29!V$35)</f>
        <v>0</v>
      </c>
      <c r="W39" s="214"/>
    </row>
  </sheetData>
  <sheetProtection password="F282" sheet="1" objects="1" scenarios="1"/>
  <mergeCells count="70">
    <mergeCell ref="AI1:AO1"/>
    <mergeCell ref="K8:AC8"/>
    <mergeCell ref="D1:I1"/>
    <mergeCell ref="N1:P1"/>
    <mergeCell ref="Q1:R1"/>
    <mergeCell ref="T1:U1"/>
    <mergeCell ref="Z1:AH1"/>
    <mergeCell ref="D2:F2"/>
    <mergeCell ref="H2:J2"/>
    <mergeCell ref="H4:I4"/>
    <mergeCell ref="K6:AC6"/>
    <mergeCell ref="K7:AC7"/>
    <mergeCell ref="AI11:AN11"/>
    <mergeCell ref="D10:G10"/>
    <mergeCell ref="H10:M10"/>
    <mergeCell ref="N10:T10"/>
    <mergeCell ref="U10:AA10"/>
    <mergeCell ref="AB10:AH10"/>
    <mergeCell ref="AI10:AN10"/>
    <mergeCell ref="D11:G11"/>
    <mergeCell ref="H11:M11"/>
    <mergeCell ref="N11:T11"/>
    <mergeCell ref="U11:AA11"/>
    <mergeCell ref="AB11:AH11"/>
    <mergeCell ref="AI13:AN13"/>
    <mergeCell ref="D12:G12"/>
    <mergeCell ref="H12:M12"/>
    <mergeCell ref="N12:T12"/>
    <mergeCell ref="U12:AA12"/>
    <mergeCell ref="AB12:AH12"/>
    <mergeCell ref="AI12:AN12"/>
    <mergeCell ref="D13:G13"/>
    <mergeCell ref="H13:M13"/>
    <mergeCell ref="N13:T13"/>
    <mergeCell ref="U13:AA13"/>
    <mergeCell ref="AB13:AH13"/>
    <mergeCell ref="H14:M14"/>
    <mergeCell ref="N14:AH14"/>
    <mergeCell ref="J16:N16"/>
    <mergeCell ref="Z16:AE16"/>
    <mergeCell ref="J18:N18"/>
    <mergeCell ref="Z18:AE18"/>
    <mergeCell ref="B21:E26"/>
    <mergeCell ref="H21:R21"/>
    <mergeCell ref="AF21:AG21"/>
    <mergeCell ref="AI21:AJ21"/>
    <mergeCell ref="AL21:AM21"/>
    <mergeCell ref="K22:S22"/>
    <mergeCell ref="P23:R23"/>
    <mergeCell ref="U24:AJ24"/>
    <mergeCell ref="Z25:AJ25"/>
    <mergeCell ref="Z26:AJ26"/>
    <mergeCell ref="Z36:AF36"/>
    <mergeCell ref="AH36:AL36"/>
    <mergeCell ref="I37:J37"/>
    <mergeCell ref="B28:E33"/>
    <mergeCell ref="H28:R28"/>
    <mergeCell ref="AF28:AG28"/>
    <mergeCell ref="AI28:AJ28"/>
    <mergeCell ref="AL28:AM28"/>
    <mergeCell ref="K29:S29"/>
    <mergeCell ref="P30:R30"/>
    <mergeCell ref="U31:AJ31"/>
    <mergeCell ref="Z32:AJ32"/>
    <mergeCell ref="Z33:AJ33"/>
    <mergeCell ref="I38:J38"/>
    <mergeCell ref="I39:J39"/>
    <mergeCell ref="J34:O34"/>
    <mergeCell ref="Q34:V34"/>
    <mergeCell ref="I36:J36"/>
  </mergeCells>
  <phoneticPr fontId="2"/>
  <pageMargins left="0.7" right="0.7" top="0.75" bottom="0.75" header="0.3" footer="0.3"/>
  <pageSetup paperSize="9" scale="90" orientation="portrait" horizontalDpi="4294967293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rgb="FFCC66FF"/>
  </sheetPr>
  <dimension ref="A1:DB137"/>
  <sheetViews>
    <sheetView zoomScale="85" zoomScaleNormal="85" zoomScaleSheetLayoutView="100" workbookViewId="0">
      <pane ySplit="1" topLeftCell="A2" activePane="bottomLeft" state="frozen"/>
      <selection pane="bottomLeft" activeCell="A2" sqref="A2"/>
    </sheetView>
  </sheetViews>
  <sheetFormatPr defaultRowHeight="13.5"/>
  <cols>
    <col min="1" max="1" width="7.875" style="194" customWidth="1"/>
    <col min="2" max="3" width="7.875" style="194" hidden="1" customWidth="1"/>
    <col min="4" max="4" width="16.5" style="194" customWidth="1"/>
    <col min="5" max="5" width="4.375" style="194" customWidth="1"/>
    <col min="6" max="45" width="2.125" style="194" customWidth="1"/>
    <col min="46" max="46" width="3" style="194" customWidth="1"/>
    <col min="47" max="105" width="2.125" style="194" customWidth="1"/>
    <col min="106" max="16384" width="9" style="194"/>
  </cols>
  <sheetData>
    <row r="1" spans="1:106" ht="48" customHeight="1" thickBot="1">
      <c r="A1" s="1638" t="str">
        <f>IF(OR($A$22&lt;&gt;"",$A$68&lt;&gt;""),CE2,"")</f>
        <v/>
      </c>
      <c r="B1" s="1638"/>
      <c r="C1" s="1638"/>
      <c r="D1" s="1638"/>
      <c r="E1" s="1638"/>
      <c r="G1" s="1197" t="str">
        <f>IF(OR($A$22&lt;&gt;"",$A$68&lt;&gt;""),CE1,"")</f>
        <v/>
      </c>
      <c r="H1" s="1197"/>
      <c r="I1" s="1197"/>
      <c r="J1" s="1197"/>
      <c r="K1" s="1197"/>
      <c r="L1" s="1197"/>
      <c r="M1" s="1197"/>
      <c r="N1" s="1197"/>
      <c r="O1" s="1197"/>
      <c r="P1" s="1197"/>
      <c r="Q1" s="1197"/>
      <c r="R1" s="1197"/>
      <c r="S1" s="1197"/>
      <c r="T1" s="1197"/>
      <c r="U1" s="1197"/>
      <c r="V1" s="1197"/>
      <c r="W1" s="1197"/>
      <c r="X1" s="1197"/>
      <c r="Y1" s="1197"/>
      <c r="Z1" s="1197"/>
      <c r="AA1" s="1197"/>
      <c r="AB1" s="1197"/>
      <c r="AC1" s="1197"/>
      <c r="AD1" s="1197"/>
      <c r="AE1" s="1197"/>
      <c r="AF1" s="1197"/>
      <c r="AG1" s="1197"/>
      <c r="AH1" s="1197"/>
      <c r="AI1" s="1197"/>
      <c r="AJ1" s="1197"/>
      <c r="AK1" s="1197"/>
      <c r="AL1" s="1197"/>
      <c r="AM1" s="1197"/>
      <c r="AN1" s="1197"/>
      <c r="AO1" s="1197"/>
      <c r="AP1" s="1197"/>
      <c r="AQ1" s="1197"/>
      <c r="AR1" s="1197"/>
      <c r="AS1" s="1197"/>
      <c r="AT1" s="1197"/>
      <c r="AU1" s="1197"/>
      <c r="AV1" s="1197"/>
      <c r="AW1" s="1197"/>
      <c r="AX1" s="1197"/>
      <c r="CE1" s="1198" t="s">
        <v>2988</v>
      </c>
      <c r="CF1" s="1199"/>
      <c r="CG1" s="1199"/>
      <c r="CH1" s="1199"/>
      <c r="CI1" s="1199"/>
      <c r="CJ1" s="1199"/>
      <c r="CK1" s="1199"/>
      <c r="CL1" s="1199"/>
      <c r="CM1" s="1199"/>
      <c r="CN1" s="1199"/>
      <c r="CO1" s="1199"/>
      <c r="CP1" s="1199"/>
      <c r="CQ1" s="1199"/>
      <c r="CR1" s="1199"/>
      <c r="CS1" s="1199"/>
      <c r="CT1" s="1199"/>
      <c r="CU1" s="1199"/>
      <c r="CV1" s="1199"/>
      <c r="CW1" s="1199"/>
      <c r="CX1" s="1199"/>
      <c r="CY1" s="1199"/>
      <c r="CZ1" s="1199"/>
      <c r="DA1" s="1199"/>
      <c r="DB1" s="1199"/>
    </row>
    <row r="2" spans="1:106" ht="15.75" customHeight="1"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256"/>
      <c r="W2" s="257"/>
      <c r="X2" s="257"/>
      <c r="Y2" s="258"/>
      <c r="Z2" s="256" t="s">
        <v>5</v>
      </c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1107" t="str">
        <f>IF(COUNTA(A22:A28)=3,"3人",IF(COUNTA(A22:A28)=4,"4人",""))</f>
        <v/>
      </c>
      <c r="AP2" s="1107"/>
      <c r="AQ2" s="1108"/>
      <c r="AR2" s="1420" t="s">
        <v>31</v>
      </c>
      <c r="AS2" s="1421"/>
      <c r="AT2" s="1421"/>
      <c r="AU2" s="1421"/>
      <c r="AV2" s="1422"/>
      <c r="CE2" s="1199" t="s">
        <v>2987</v>
      </c>
      <c r="CF2" s="1199"/>
      <c r="CG2" s="1199"/>
      <c r="CH2" s="1199"/>
      <c r="CI2" s="1199"/>
      <c r="CJ2" s="1199"/>
      <c r="CK2" s="1199"/>
      <c r="CL2" s="1199"/>
      <c r="CM2" s="1199"/>
      <c r="CN2" s="1199"/>
      <c r="CO2" s="1199"/>
      <c r="CP2" s="1199"/>
      <c r="CQ2" s="1199"/>
      <c r="CR2" s="1199"/>
      <c r="CS2" s="1199"/>
      <c r="CT2" s="1199"/>
      <c r="CU2" s="1199"/>
      <c r="CV2" s="1199"/>
      <c r="CW2" s="1199"/>
      <c r="CX2" s="1199"/>
      <c r="CY2" s="1199"/>
      <c r="CZ2" s="1199"/>
      <c r="DA2" s="1199"/>
      <c r="DB2" s="1199"/>
    </row>
    <row r="3" spans="1:106" ht="15.75" customHeight="1" thickBot="1">
      <c r="A3" s="214" t="s">
        <v>2008</v>
      </c>
      <c r="B3" s="214"/>
      <c r="C3" s="214"/>
      <c r="D3" s="214" t="s">
        <v>2009</v>
      </c>
      <c r="E3" s="214" t="s">
        <v>2291</v>
      </c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256"/>
      <c r="W3" s="257"/>
      <c r="X3" s="257"/>
      <c r="Y3" s="258"/>
      <c r="Z3" s="1115">
        <f>G8</f>
        <v>0</v>
      </c>
      <c r="AA3" s="1116"/>
      <c r="AB3" s="260" t="s">
        <v>6</v>
      </c>
      <c r="AC3" s="1116">
        <f>K8</f>
        <v>0</v>
      </c>
      <c r="AD3" s="1116"/>
      <c r="AE3" s="1117"/>
      <c r="AF3" s="1118" t="str">
        <f>基本情報入力!$I$5</f>
        <v/>
      </c>
      <c r="AG3" s="1082"/>
      <c r="AH3" s="1082"/>
      <c r="AI3" s="1082"/>
      <c r="AJ3" s="1082"/>
      <c r="AK3" s="1082"/>
      <c r="AL3" s="1082"/>
      <c r="AM3" s="1082"/>
      <c r="AN3" s="1082"/>
      <c r="AO3" s="1082"/>
      <c r="AP3" s="1082"/>
      <c r="AQ3" s="1119"/>
      <c r="AR3" s="1423"/>
      <c r="AS3" s="1424"/>
      <c r="AT3" s="1424"/>
      <c r="AU3" s="1424"/>
      <c r="AV3" s="1425"/>
    </row>
    <row r="4" spans="1:106" ht="15.75" customHeight="1">
      <c r="A4" s="214"/>
      <c r="B4" s="214"/>
      <c r="C4" s="214"/>
      <c r="D4" s="214"/>
      <c r="E4" s="214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256"/>
      <c r="W4" s="256"/>
      <c r="X4" s="256"/>
      <c r="Y4" s="261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 t="s">
        <v>7</v>
      </c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3"/>
    </row>
    <row r="5" spans="1:106" ht="9.75" customHeight="1">
      <c r="A5" s="214" t="s">
        <v>2005</v>
      </c>
      <c r="B5" s="214"/>
      <c r="C5" s="214"/>
      <c r="D5" s="214">
        <v>28</v>
      </c>
      <c r="E5" s="214" t="s">
        <v>2</v>
      </c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</row>
    <row r="6" spans="1:106" ht="15.75" customHeight="1">
      <c r="A6" s="214"/>
      <c r="B6" s="214"/>
      <c r="C6" s="214"/>
      <c r="D6" s="214">
        <v>11</v>
      </c>
      <c r="E6" s="214" t="s">
        <v>1889</v>
      </c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414" t="str">
        <f>E3</f>
        <v>⑥</v>
      </c>
      <c r="AM6" s="1414"/>
      <c r="AN6" s="205" t="s">
        <v>2095</v>
      </c>
      <c r="AO6" s="199"/>
      <c r="AP6" s="199"/>
      <c r="AQ6" s="199"/>
      <c r="AR6" s="199"/>
      <c r="AS6" s="199"/>
      <c r="AT6" s="199"/>
      <c r="AU6" s="199"/>
      <c r="AV6" s="199"/>
      <c r="AX6" s="1135" t="s">
        <v>1929</v>
      </c>
      <c r="AY6" s="1135"/>
      <c r="AZ6" s="1134" t="s">
        <v>1927</v>
      </c>
      <c r="BA6" s="1134"/>
      <c r="BB6" s="1134"/>
      <c r="BC6" s="1134"/>
      <c r="BD6" s="1134"/>
      <c r="BE6" s="1134"/>
      <c r="BF6" s="1134"/>
      <c r="BG6" s="1134"/>
      <c r="BH6" s="1134"/>
      <c r="BI6" s="1134"/>
      <c r="BJ6" s="1134"/>
      <c r="BK6" s="1134"/>
      <c r="BL6" s="1134"/>
      <c r="BM6" s="1134"/>
      <c r="BN6" s="1134"/>
      <c r="BO6" s="1134"/>
      <c r="BP6" s="1134"/>
      <c r="BQ6" s="1134"/>
      <c r="BR6" s="1134"/>
      <c r="BS6" s="1134"/>
      <c r="BT6" s="1134"/>
      <c r="BU6" s="1134"/>
      <c r="BV6" s="1134"/>
      <c r="BW6" s="1134"/>
      <c r="BX6" s="1134"/>
      <c r="BY6" s="1134"/>
      <c r="BZ6" s="1134"/>
      <c r="CA6" s="1134"/>
      <c r="CB6" s="1134"/>
    </row>
    <row r="7" spans="1:106" ht="15.75" customHeight="1">
      <c r="A7" s="355"/>
      <c r="B7" s="356"/>
      <c r="C7" s="356"/>
      <c r="D7" s="356">
        <v>29</v>
      </c>
      <c r="E7" s="356" t="s">
        <v>1890</v>
      </c>
      <c r="F7" s="199"/>
      <c r="G7" s="1067" t="s">
        <v>5</v>
      </c>
      <c r="H7" s="1067"/>
      <c r="I7" s="1067"/>
      <c r="J7" s="1067"/>
      <c r="K7" s="1067"/>
      <c r="L7" s="1067"/>
      <c r="M7" s="1067"/>
      <c r="N7" s="1067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X7" s="1135"/>
      <c r="AY7" s="1135"/>
      <c r="AZ7" s="1134"/>
      <c r="BA7" s="1134"/>
      <c r="BB7" s="1134"/>
      <c r="BC7" s="1134"/>
      <c r="BD7" s="1134"/>
      <c r="BE7" s="1134"/>
      <c r="BF7" s="1134"/>
      <c r="BG7" s="1134"/>
      <c r="BH7" s="1134"/>
      <c r="BI7" s="1134"/>
      <c r="BJ7" s="1134"/>
      <c r="BK7" s="1134"/>
      <c r="BL7" s="1134"/>
      <c r="BM7" s="1134"/>
      <c r="BN7" s="1134"/>
      <c r="BO7" s="1134"/>
      <c r="BP7" s="1134"/>
      <c r="BQ7" s="1134"/>
      <c r="BR7" s="1134"/>
      <c r="BS7" s="1134"/>
      <c r="BT7" s="1134"/>
      <c r="BU7" s="1134"/>
      <c r="BV7" s="1134"/>
      <c r="BW7" s="1134"/>
      <c r="BX7" s="1134"/>
      <c r="BY7" s="1134"/>
      <c r="BZ7" s="1134"/>
      <c r="CA7" s="1134"/>
      <c r="CB7" s="1134"/>
    </row>
    <row r="8" spans="1:106" ht="15.75" customHeight="1">
      <c r="A8" s="357"/>
      <c r="B8" s="356"/>
      <c r="C8" s="356"/>
      <c r="D8" s="358" t="s">
        <v>2007</v>
      </c>
      <c r="E8" s="356" t="s">
        <v>2006</v>
      </c>
      <c r="F8" s="199"/>
      <c r="G8" s="1061">
        <f>基本情報入力!B3</f>
        <v>0</v>
      </c>
      <c r="H8" s="1062"/>
      <c r="I8" s="1062"/>
      <c r="J8" s="1068" t="s">
        <v>6</v>
      </c>
      <c r="K8" s="1062">
        <f>基本情報入力!D3</f>
        <v>0</v>
      </c>
      <c r="L8" s="1062"/>
      <c r="M8" s="1062"/>
      <c r="N8" s="1065"/>
      <c r="O8" s="199"/>
      <c r="P8" s="199"/>
      <c r="Q8" s="199"/>
      <c r="R8" s="199"/>
      <c r="S8" s="199"/>
      <c r="T8" s="199"/>
      <c r="U8" s="199"/>
      <c r="V8" s="1007" t="s">
        <v>8</v>
      </c>
      <c r="W8" s="1007"/>
      <c r="X8" s="1007"/>
      <c r="Y8" s="1070">
        <f>$D$6</f>
        <v>11</v>
      </c>
      <c r="Z8" s="1070"/>
      <c r="AA8" s="199" t="s">
        <v>3</v>
      </c>
      <c r="AB8" s="1070">
        <f>$D$7</f>
        <v>29</v>
      </c>
      <c r="AC8" s="1070"/>
      <c r="AD8" s="199" t="s">
        <v>4</v>
      </c>
      <c r="AE8" s="458" t="s">
        <v>1872</v>
      </c>
      <c r="AF8" s="463" t="str">
        <f>$D$8</f>
        <v>火</v>
      </c>
      <c r="AG8" s="199" t="s">
        <v>1873</v>
      </c>
      <c r="AH8" s="1007" t="s">
        <v>1874</v>
      </c>
      <c r="AI8" s="1007"/>
      <c r="AJ8" s="1007"/>
      <c r="AK8" s="1007"/>
      <c r="AL8" s="1007"/>
      <c r="AM8" s="1007"/>
      <c r="AN8" s="1007"/>
      <c r="AO8" s="1006"/>
      <c r="AP8" s="1006"/>
      <c r="AQ8" s="1006"/>
      <c r="AR8" s="1007" t="s">
        <v>9</v>
      </c>
      <c r="AS8" s="1007"/>
      <c r="AT8" s="1007"/>
      <c r="AU8" s="1007"/>
      <c r="AV8" s="1007"/>
      <c r="AX8" s="1135"/>
      <c r="AY8" s="1135"/>
      <c r="AZ8" s="1134"/>
      <c r="BA8" s="1134"/>
      <c r="BB8" s="1134"/>
      <c r="BC8" s="1134"/>
      <c r="BD8" s="1134"/>
      <c r="BE8" s="1134"/>
      <c r="BF8" s="1134"/>
      <c r="BG8" s="1134"/>
      <c r="BH8" s="1134"/>
      <c r="BI8" s="1134"/>
      <c r="BJ8" s="1134"/>
      <c r="BK8" s="1134"/>
      <c r="BL8" s="1134"/>
      <c r="BM8" s="1134"/>
      <c r="BN8" s="1134"/>
      <c r="BO8" s="1134"/>
      <c r="BP8" s="1134"/>
      <c r="BQ8" s="1134"/>
      <c r="BR8" s="1134"/>
      <c r="BS8" s="1134"/>
      <c r="BT8" s="1134"/>
      <c r="BU8" s="1134"/>
      <c r="BV8" s="1134"/>
      <c r="BW8" s="1134"/>
      <c r="BX8" s="1134"/>
      <c r="BY8" s="1134"/>
      <c r="BZ8" s="1134"/>
      <c r="CA8" s="1134"/>
      <c r="CB8" s="1134"/>
    </row>
    <row r="9" spans="1:106" ht="9.75" customHeight="1">
      <c r="A9" s="214"/>
      <c r="B9" s="214"/>
      <c r="C9" s="214"/>
      <c r="D9" s="214"/>
      <c r="E9" s="214"/>
      <c r="F9" s="199"/>
      <c r="G9" s="1063"/>
      <c r="H9" s="1064"/>
      <c r="I9" s="1064"/>
      <c r="J9" s="1069"/>
      <c r="K9" s="1064"/>
      <c r="L9" s="1064"/>
      <c r="M9" s="1064"/>
      <c r="N9" s="1066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Z9" s="1134"/>
      <c r="BA9" s="1134"/>
      <c r="BB9" s="1134"/>
      <c r="BC9" s="1134"/>
      <c r="BD9" s="1134"/>
      <c r="BE9" s="1134"/>
      <c r="BF9" s="1134"/>
      <c r="BG9" s="1134"/>
      <c r="BH9" s="1134"/>
      <c r="BI9" s="1134"/>
      <c r="BJ9" s="1134"/>
      <c r="BK9" s="1134"/>
      <c r="BL9" s="1134"/>
      <c r="BM9" s="1134"/>
      <c r="BN9" s="1134"/>
      <c r="BO9" s="1134"/>
      <c r="BP9" s="1134"/>
      <c r="BQ9" s="1134"/>
      <c r="BR9" s="1134"/>
      <c r="BS9" s="1134"/>
      <c r="BT9" s="1134"/>
      <c r="BU9" s="1134"/>
      <c r="BV9" s="1134"/>
      <c r="BW9" s="1134"/>
      <c r="BX9" s="1134"/>
      <c r="BY9" s="1134"/>
      <c r="BZ9" s="1134"/>
      <c r="CA9" s="1134"/>
      <c r="CB9" s="1134"/>
    </row>
    <row r="10" spans="1:106" ht="15.75" customHeight="1">
      <c r="A10" s="214"/>
      <c r="B10" s="356"/>
      <c r="C10" s="356"/>
      <c r="D10" s="356"/>
      <c r="E10" s="356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</row>
    <row r="11" spans="1:106" ht="21.75" customHeight="1">
      <c r="A11" s="214"/>
      <c r="B11" s="214"/>
      <c r="C11" s="589"/>
      <c r="D11" s="589" t="s">
        <v>2666</v>
      </c>
      <c r="E11" s="214"/>
      <c r="F11" s="270"/>
      <c r="G11" s="270"/>
      <c r="H11" s="270"/>
      <c r="I11" s="270"/>
      <c r="J11" s="270"/>
      <c r="K11" s="1413" t="str">
        <f>$D$3</f>
        <v>東京都高等学校新人剣道大会</v>
      </c>
      <c r="L11" s="1413"/>
      <c r="M11" s="1413"/>
      <c r="N11" s="1413"/>
      <c r="O11" s="1413"/>
      <c r="P11" s="1413"/>
      <c r="Q11" s="1413"/>
      <c r="R11" s="1413"/>
      <c r="S11" s="1413"/>
      <c r="T11" s="1413"/>
      <c r="U11" s="1413"/>
      <c r="V11" s="1413"/>
      <c r="W11" s="1413"/>
      <c r="X11" s="1413"/>
      <c r="Y11" s="1413"/>
      <c r="Z11" s="1413"/>
      <c r="AA11" s="1413"/>
      <c r="AB11" s="1413"/>
      <c r="AC11" s="1413"/>
      <c r="AD11" s="1413"/>
      <c r="AE11" s="1413"/>
      <c r="AF11" s="270" t="s">
        <v>2010</v>
      </c>
      <c r="AG11" s="270"/>
      <c r="AH11" s="270"/>
      <c r="AI11" s="270"/>
      <c r="AJ11" s="270"/>
      <c r="AK11" s="270"/>
      <c r="AL11" s="270"/>
      <c r="AM11" s="270"/>
      <c r="AN11" s="270"/>
      <c r="AO11" s="270"/>
      <c r="AP11" s="270"/>
      <c r="AQ11" s="270"/>
      <c r="AR11" s="270"/>
      <c r="AS11" s="270"/>
      <c r="AT11" s="270"/>
      <c r="AU11" s="270"/>
      <c r="AV11" s="270"/>
    </row>
    <row r="12" spans="1:106" ht="15.75" customHeight="1">
      <c r="A12" s="214" t="s">
        <v>1928</v>
      </c>
      <c r="B12" s="214"/>
      <c r="C12" s="1639">
        <v>42721</v>
      </c>
      <c r="D12" s="1639"/>
      <c r="E12" s="214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</row>
    <row r="13" spans="1:106" ht="21" customHeight="1">
      <c r="A13" s="214" t="s">
        <v>2015</v>
      </c>
      <c r="B13" s="214"/>
      <c r="C13" s="1347">
        <v>42756</v>
      </c>
      <c r="D13" s="1347"/>
      <c r="E13" s="214"/>
      <c r="F13" s="199"/>
      <c r="G13" s="199"/>
      <c r="H13" s="199"/>
      <c r="I13" s="1037" t="s">
        <v>10</v>
      </c>
      <c r="J13" s="1038"/>
      <c r="K13" s="1038"/>
      <c r="L13" s="1038"/>
      <c r="M13" s="1038"/>
      <c r="N13" s="1038"/>
      <c r="O13" s="1039"/>
      <c r="P13" s="987" t="str">
        <f>基本情報入力!B5</f>
        <v/>
      </c>
      <c r="Q13" s="996"/>
      <c r="R13" s="996"/>
      <c r="S13" s="996"/>
      <c r="T13" s="996"/>
      <c r="U13" s="996"/>
      <c r="V13" s="996"/>
      <c r="W13" s="996"/>
      <c r="X13" s="996"/>
      <c r="Y13" s="996"/>
      <c r="Z13" s="996"/>
      <c r="AA13" s="996"/>
      <c r="AB13" s="996"/>
      <c r="AC13" s="996"/>
      <c r="AD13" s="996"/>
      <c r="AE13" s="996"/>
      <c r="AF13" s="996"/>
      <c r="AG13" s="996"/>
      <c r="AH13" s="997"/>
      <c r="AI13" s="922" t="s">
        <v>11</v>
      </c>
      <c r="AJ13" s="923"/>
      <c r="AK13" s="923"/>
      <c r="AL13" s="924"/>
      <c r="AM13" s="199"/>
      <c r="AN13" s="199"/>
      <c r="AO13" s="199"/>
      <c r="AP13" s="271"/>
      <c r="AQ13" s="271"/>
      <c r="AR13" s="271"/>
      <c r="AS13" s="271"/>
      <c r="AT13" s="271"/>
      <c r="AU13" s="199"/>
      <c r="AV13" s="199"/>
    </row>
    <row r="14" spans="1:106" ht="21" customHeight="1">
      <c r="A14" s="214"/>
      <c r="B14" s="214"/>
      <c r="C14" s="214"/>
      <c r="D14" s="214" t="s">
        <v>1947</v>
      </c>
      <c r="E14" s="214"/>
      <c r="F14" s="199"/>
      <c r="G14" s="199"/>
      <c r="H14" s="199"/>
      <c r="I14" s="1037" t="s">
        <v>12</v>
      </c>
      <c r="J14" s="1038"/>
      <c r="K14" s="1038"/>
      <c r="L14" s="1038"/>
      <c r="M14" s="1038"/>
      <c r="N14" s="1038"/>
      <c r="O14" s="1039"/>
      <c r="P14" s="987">
        <f>基本情報入力!B9</f>
        <v>0</v>
      </c>
      <c r="Q14" s="996"/>
      <c r="R14" s="996"/>
      <c r="S14" s="996"/>
      <c r="T14" s="996"/>
      <c r="U14" s="996"/>
      <c r="V14" s="996"/>
      <c r="W14" s="996"/>
      <c r="X14" s="996"/>
      <c r="Y14" s="996"/>
      <c r="Z14" s="996"/>
      <c r="AA14" s="996"/>
      <c r="AB14" s="996"/>
      <c r="AC14" s="996"/>
      <c r="AD14" s="996"/>
      <c r="AE14" s="996"/>
      <c r="AF14" s="996"/>
      <c r="AG14" s="996"/>
      <c r="AH14" s="997"/>
      <c r="AI14" s="925"/>
      <c r="AJ14" s="912"/>
      <c r="AK14" s="912"/>
      <c r="AL14" s="911"/>
      <c r="AM14" s="199"/>
      <c r="AN14" s="199"/>
      <c r="AO14" s="199"/>
      <c r="AP14" s="1136"/>
      <c r="AQ14" s="1137"/>
      <c r="AR14" s="1137"/>
      <c r="AS14" s="1137"/>
      <c r="AT14" s="1138"/>
      <c r="AU14" s="199"/>
      <c r="AV14" s="199"/>
    </row>
    <row r="15" spans="1:106" ht="21" customHeight="1">
      <c r="A15" s="214"/>
      <c r="B15" s="214"/>
      <c r="C15" s="214"/>
      <c r="D15" s="214" t="s">
        <v>1948</v>
      </c>
      <c r="E15" s="214"/>
      <c r="F15" s="199"/>
      <c r="G15" s="199"/>
      <c r="H15" s="199"/>
      <c r="I15" s="1037" t="s">
        <v>1802</v>
      </c>
      <c r="J15" s="1038"/>
      <c r="K15" s="1038"/>
      <c r="L15" s="1038"/>
      <c r="M15" s="1038"/>
      <c r="N15" s="1038"/>
      <c r="O15" s="1039"/>
      <c r="P15" s="987">
        <f>基本情報入力!E12</f>
        <v>0</v>
      </c>
      <c r="Q15" s="996"/>
      <c r="R15" s="996"/>
      <c r="S15" s="996"/>
      <c r="T15" s="996"/>
      <c r="U15" s="996">
        <f>基本情報入力!B12</f>
        <v>0</v>
      </c>
      <c r="V15" s="996"/>
      <c r="W15" s="996"/>
      <c r="X15" s="996"/>
      <c r="Y15" s="996"/>
      <c r="Z15" s="996"/>
      <c r="AA15" s="996"/>
      <c r="AB15" s="996"/>
      <c r="AC15" s="996"/>
      <c r="AD15" s="996"/>
      <c r="AE15" s="996"/>
      <c r="AF15" s="996"/>
      <c r="AG15" s="996"/>
      <c r="AH15" s="996"/>
      <c r="AI15" s="996"/>
      <c r="AJ15" s="196" t="s">
        <v>13</v>
      </c>
      <c r="AK15" s="196"/>
      <c r="AL15" s="197"/>
      <c r="AM15" s="199"/>
      <c r="AN15" s="199"/>
      <c r="AO15" s="199"/>
      <c r="AP15" s="1139"/>
      <c r="AQ15" s="1140"/>
      <c r="AR15" s="1140"/>
      <c r="AS15" s="1140"/>
      <c r="AT15" s="1141"/>
      <c r="AU15" s="199"/>
      <c r="AV15" s="199"/>
    </row>
    <row r="16" spans="1:106" ht="21" customHeight="1">
      <c r="A16" s="214"/>
      <c r="B16" s="214"/>
      <c r="C16" s="214"/>
      <c r="D16" s="214"/>
      <c r="E16" s="214"/>
      <c r="F16" s="199"/>
      <c r="G16" s="199"/>
      <c r="H16" s="199"/>
      <c r="I16" s="1037" t="s">
        <v>14</v>
      </c>
      <c r="J16" s="1038"/>
      <c r="K16" s="1038"/>
      <c r="L16" s="1038"/>
      <c r="M16" s="1038"/>
      <c r="N16" s="1038"/>
      <c r="O16" s="1039"/>
      <c r="P16" s="987">
        <f>基本情報入力!E15</f>
        <v>0</v>
      </c>
      <c r="Q16" s="996"/>
      <c r="R16" s="996"/>
      <c r="S16" s="996"/>
      <c r="T16" s="996"/>
      <c r="U16" s="996">
        <f>基本情報入力!B15</f>
        <v>0</v>
      </c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272" t="s">
        <v>13</v>
      </c>
      <c r="AK16" s="263"/>
      <c r="AL16" s="273"/>
      <c r="AM16" s="199"/>
      <c r="AN16" s="199"/>
      <c r="AO16" s="199"/>
      <c r="AP16" s="1142"/>
      <c r="AQ16" s="1143"/>
      <c r="AR16" s="1143"/>
      <c r="AS16" s="1143"/>
      <c r="AT16" s="1144"/>
      <c r="AU16" s="199"/>
      <c r="AV16" s="199"/>
    </row>
    <row r="17" spans="1:48" ht="21" customHeight="1">
      <c r="A17" s="214"/>
      <c r="B17" s="214"/>
      <c r="C17" s="214"/>
      <c r="D17" s="214" t="s">
        <v>1978</v>
      </c>
      <c r="E17" s="214"/>
      <c r="F17" s="199"/>
      <c r="G17" s="199"/>
      <c r="H17" s="199"/>
      <c r="I17" s="1037" t="s">
        <v>15</v>
      </c>
      <c r="J17" s="1038"/>
      <c r="K17" s="1038"/>
      <c r="L17" s="1038"/>
      <c r="M17" s="1038"/>
      <c r="N17" s="1038"/>
      <c r="O17" s="1039"/>
      <c r="P17" s="987">
        <f>基本情報入力!B18</f>
        <v>0</v>
      </c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263"/>
      <c r="AJ17" s="272"/>
      <c r="AK17" s="263"/>
      <c r="AL17" s="273"/>
      <c r="AM17" s="199"/>
      <c r="AN17" s="199"/>
      <c r="AO17" s="199"/>
      <c r="AP17" s="1132" t="s">
        <v>16</v>
      </c>
      <c r="AQ17" s="1133"/>
      <c r="AR17" s="1133"/>
      <c r="AS17" s="1133"/>
      <c r="AT17" s="1133"/>
      <c r="AU17" s="199"/>
      <c r="AV17" s="199"/>
    </row>
    <row r="18" spans="1:48" ht="15.75" customHeight="1">
      <c r="A18" s="214"/>
      <c r="B18" s="214"/>
      <c r="C18" s="214"/>
      <c r="D18" s="214" t="s">
        <v>1979</v>
      </c>
      <c r="E18" s="214"/>
      <c r="F18" s="199"/>
      <c r="G18" s="199"/>
      <c r="H18" s="199"/>
      <c r="I18" s="199" t="s">
        <v>17</v>
      </c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</row>
    <row r="19" spans="1:48" ht="15.75" customHeight="1" thickBot="1">
      <c r="A19" s="1190" t="s">
        <v>2770</v>
      </c>
      <c r="B19" s="1191"/>
      <c r="C19" s="1191"/>
      <c r="D19" s="1192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</row>
    <row r="20" spans="1:48" ht="12" customHeight="1">
      <c r="A20" s="1193"/>
      <c r="B20" s="1194"/>
      <c r="C20" s="1194"/>
      <c r="D20" s="1195"/>
      <c r="F20" s="199"/>
      <c r="G20" s="1040" t="s">
        <v>18</v>
      </c>
      <c r="H20" s="1041"/>
      <c r="I20" s="1041"/>
      <c r="J20" s="1042"/>
      <c r="K20" s="1045" t="s">
        <v>19</v>
      </c>
      <c r="L20" s="1041"/>
      <c r="M20" s="1041"/>
      <c r="N20" s="1042"/>
      <c r="O20" s="1045" t="s">
        <v>20</v>
      </c>
      <c r="P20" s="1041"/>
      <c r="Q20" s="1041"/>
      <c r="R20" s="1041"/>
      <c r="S20" s="1041"/>
      <c r="T20" s="1041"/>
      <c r="U20" s="1041"/>
      <c r="V20" s="1041"/>
      <c r="W20" s="1041"/>
      <c r="X20" s="1041"/>
      <c r="Y20" s="1041"/>
      <c r="Z20" s="1041"/>
      <c r="AA20" s="1041"/>
      <c r="AB20" s="1041"/>
      <c r="AC20" s="1042"/>
      <c r="AD20" s="1045" t="s">
        <v>21</v>
      </c>
      <c r="AE20" s="1041"/>
      <c r="AF20" s="1042"/>
      <c r="AG20" s="1045" t="s">
        <v>22</v>
      </c>
      <c r="AH20" s="1041"/>
      <c r="AI20" s="1042"/>
      <c r="AJ20" s="1121" t="s">
        <v>23</v>
      </c>
      <c r="AK20" s="1122"/>
      <c r="AL20" s="1123"/>
      <c r="AM20" s="1121" t="s">
        <v>24</v>
      </c>
      <c r="AN20" s="1124"/>
      <c r="AO20" s="1124"/>
      <c r="AP20" s="1124"/>
      <c r="AQ20" s="1124"/>
      <c r="AR20" s="1124"/>
      <c r="AS20" s="1124"/>
      <c r="AT20" s="1124"/>
      <c r="AU20" s="1125"/>
      <c r="AV20" s="199"/>
    </row>
    <row r="21" spans="1:48" ht="12" customHeight="1">
      <c r="A21" s="274" t="s">
        <v>19</v>
      </c>
      <c r="B21" s="275" t="s">
        <v>1930</v>
      </c>
      <c r="C21" s="274" t="s">
        <v>22</v>
      </c>
      <c r="D21" s="276" t="s">
        <v>24</v>
      </c>
      <c r="F21" s="199"/>
      <c r="G21" s="1043"/>
      <c r="H21" s="910"/>
      <c r="I21" s="910"/>
      <c r="J21" s="1044"/>
      <c r="K21" s="1046"/>
      <c r="L21" s="1047"/>
      <c r="M21" s="1047"/>
      <c r="N21" s="1048"/>
      <c r="O21" s="1046"/>
      <c r="P21" s="1047"/>
      <c r="Q21" s="1047"/>
      <c r="R21" s="1047"/>
      <c r="S21" s="1047"/>
      <c r="T21" s="1047"/>
      <c r="U21" s="1047"/>
      <c r="V21" s="1047"/>
      <c r="W21" s="1047"/>
      <c r="X21" s="1047"/>
      <c r="Y21" s="1047"/>
      <c r="Z21" s="1047"/>
      <c r="AA21" s="1047"/>
      <c r="AB21" s="1047"/>
      <c r="AC21" s="1048"/>
      <c r="AD21" s="1120"/>
      <c r="AE21" s="910"/>
      <c r="AF21" s="1044"/>
      <c r="AG21" s="1120"/>
      <c r="AH21" s="910"/>
      <c r="AI21" s="1044"/>
      <c r="AJ21" s="909" t="s">
        <v>25</v>
      </c>
      <c r="AK21" s="912"/>
      <c r="AL21" s="911"/>
      <c r="AM21" s="909"/>
      <c r="AN21" s="1067"/>
      <c r="AO21" s="1067"/>
      <c r="AP21" s="1067"/>
      <c r="AQ21" s="1067"/>
      <c r="AR21" s="1067"/>
      <c r="AS21" s="1067"/>
      <c r="AT21" s="1067"/>
      <c r="AU21" s="1126"/>
      <c r="AV21" s="199"/>
    </row>
    <row r="22" spans="1:48" ht="28.5" customHeight="1">
      <c r="A22" s="115"/>
      <c r="B22" s="465" t="e">
        <f>VLOOKUP(A22,生徒情報入力!$A$9:$AD$158,29)</f>
        <v>#N/A</v>
      </c>
      <c r="C22" s="116" t="e">
        <f t="shared" ref="C22:C27" si="0">DATEDIF(B22,$C$13,"y")</f>
        <v>#N/A</v>
      </c>
      <c r="D22" s="116"/>
      <c r="E22" s="278"/>
      <c r="F22" s="199"/>
      <c r="G22" s="1130">
        <v>1</v>
      </c>
      <c r="H22" s="994"/>
      <c r="I22" s="994"/>
      <c r="J22" s="994"/>
      <c r="K22" s="1127" t="str">
        <f>IF(A22="","",A22)</f>
        <v/>
      </c>
      <c r="L22" s="1128"/>
      <c r="M22" s="1128"/>
      <c r="N22" s="1059"/>
      <c r="O22" s="279"/>
      <c r="P22" s="1131" t="str">
        <f>IF(A22="","",VLOOKUP(A22,生徒情報入力!$A$9:$AD$158,5))</f>
        <v/>
      </c>
      <c r="Q22" s="1131"/>
      <c r="R22" s="1131"/>
      <c r="S22" s="1131"/>
      <c r="T22" s="1131"/>
      <c r="U22" s="1131"/>
      <c r="V22" s="1131"/>
      <c r="W22" s="1131"/>
      <c r="X22" s="1131"/>
      <c r="Y22" s="1131"/>
      <c r="Z22" s="1131"/>
      <c r="AA22" s="1131"/>
      <c r="AB22" s="1131"/>
      <c r="AC22" s="280"/>
      <c r="AD22" s="1127" t="str">
        <f>IF(A22="","",VLOOKUP(A22,生徒情報入力!$A$9:$AD$158,11))</f>
        <v/>
      </c>
      <c r="AE22" s="1128"/>
      <c r="AF22" s="1059"/>
      <c r="AG22" s="1127" t="str">
        <f>IF(A22="","",C22)</f>
        <v/>
      </c>
      <c r="AH22" s="1128"/>
      <c r="AI22" s="1059"/>
      <c r="AJ22" s="1127" t="str">
        <f>IF(A22="","",VLOOKUP(A22,生徒情報入力!$A$9:$AD$158,12))</f>
        <v/>
      </c>
      <c r="AK22" s="1128"/>
      <c r="AL22" s="1059"/>
      <c r="AM22" s="1127" t="str">
        <f>IF(A22="","",D22)</f>
        <v/>
      </c>
      <c r="AN22" s="1128"/>
      <c r="AO22" s="1128"/>
      <c r="AP22" s="1128"/>
      <c r="AQ22" s="1128"/>
      <c r="AR22" s="1128"/>
      <c r="AS22" s="1128"/>
      <c r="AT22" s="1128"/>
      <c r="AU22" s="1129"/>
      <c r="AV22" s="199"/>
    </row>
    <row r="23" spans="1:48" ht="28.5" customHeight="1">
      <c r="A23" s="115"/>
      <c r="B23" s="465" t="e">
        <f>VLOOKUP(A23,生徒情報入力!$A$9:$AD$158,29)</f>
        <v>#N/A</v>
      </c>
      <c r="C23" s="116" t="e">
        <f t="shared" si="0"/>
        <v>#N/A</v>
      </c>
      <c r="D23" s="116"/>
      <c r="F23" s="199"/>
      <c r="G23" s="1130">
        <v>2</v>
      </c>
      <c r="H23" s="994"/>
      <c r="I23" s="994"/>
      <c r="J23" s="994"/>
      <c r="K23" s="1127" t="str">
        <f t="shared" ref="K23:K28" si="1">IF(A23="","",A23)</f>
        <v/>
      </c>
      <c r="L23" s="1128"/>
      <c r="M23" s="1128"/>
      <c r="N23" s="1059"/>
      <c r="O23" s="279"/>
      <c r="P23" s="1131" t="str">
        <f>IF(A23="","",VLOOKUP(A23,生徒情報入力!$A$9:$AD$158,5))</f>
        <v/>
      </c>
      <c r="Q23" s="1131"/>
      <c r="R23" s="1131"/>
      <c r="S23" s="1131"/>
      <c r="T23" s="1131"/>
      <c r="U23" s="1131"/>
      <c r="V23" s="1131"/>
      <c r="W23" s="1131"/>
      <c r="X23" s="1131"/>
      <c r="Y23" s="1131"/>
      <c r="Z23" s="1131"/>
      <c r="AA23" s="1131"/>
      <c r="AB23" s="1131"/>
      <c r="AC23" s="280"/>
      <c r="AD23" s="1127" t="str">
        <f>IF(A23="","",VLOOKUP(A23,生徒情報入力!$A$9:$AD$158,11))</f>
        <v/>
      </c>
      <c r="AE23" s="1128"/>
      <c r="AF23" s="1059"/>
      <c r="AG23" s="1127" t="str">
        <f t="shared" ref="AG23:AG28" si="2">IF(A23="","",C23)</f>
        <v/>
      </c>
      <c r="AH23" s="1128"/>
      <c r="AI23" s="1059"/>
      <c r="AJ23" s="1127" t="str">
        <f>IF(A23="","",VLOOKUP(A23,生徒情報入力!$A$9:$AD$158,12))</f>
        <v/>
      </c>
      <c r="AK23" s="1128"/>
      <c r="AL23" s="1059"/>
      <c r="AM23" s="1127" t="str">
        <f t="shared" ref="AM23:AM28" si="3">IF(A23="","",D23)</f>
        <v/>
      </c>
      <c r="AN23" s="1128"/>
      <c r="AO23" s="1128"/>
      <c r="AP23" s="1128"/>
      <c r="AQ23" s="1128"/>
      <c r="AR23" s="1128"/>
      <c r="AS23" s="1128"/>
      <c r="AT23" s="1128"/>
      <c r="AU23" s="1129"/>
      <c r="AV23" s="199"/>
    </row>
    <row r="24" spans="1:48" ht="28.5" customHeight="1">
      <c r="A24" s="115"/>
      <c r="B24" s="465" t="e">
        <f>VLOOKUP(A24,生徒情報入力!$A$9:$AD$158,29)</f>
        <v>#N/A</v>
      </c>
      <c r="C24" s="116" t="e">
        <f t="shared" si="0"/>
        <v>#N/A</v>
      </c>
      <c r="D24" s="116"/>
      <c r="F24" s="199"/>
      <c r="G24" s="1130">
        <v>3</v>
      </c>
      <c r="H24" s="994"/>
      <c r="I24" s="994"/>
      <c r="J24" s="994"/>
      <c r="K24" s="1127" t="str">
        <f t="shared" si="1"/>
        <v/>
      </c>
      <c r="L24" s="1128"/>
      <c r="M24" s="1128"/>
      <c r="N24" s="1059"/>
      <c r="O24" s="279"/>
      <c r="P24" s="1131" t="str">
        <f>IF(A24="","",VLOOKUP(A24,生徒情報入力!$A$9:$AD$158,5))</f>
        <v/>
      </c>
      <c r="Q24" s="1131"/>
      <c r="R24" s="1131"/>
      <c r="S24" s="1131"/>
      <c r="T24" s="1131"/>
      <c r="U24" s="1131"/>
      <c r="V24" s="1131"/>
      <c r="W24" s="1131"/>
      <c r="X24" s="1131"/>
      <c r="Y24" s="1131"/>
      <c r="Z24" s="1131"/>
      <c r="AA24" s="1131"/>
      <c r="AB24" s="1131"/>
      <c r="AC24" s="280"/>
      <c r="AD24" s="1127" t="str">
        <f>IF(A24="","",VLOOKUP(A24,生徒情報入力!$A$9:$AD$158,11))</f>
        <v/>
      </c>
      <c r="AE24" s="1128"/>
      <c r="AF24" s="1059"/>
      <c r="AG24" s="1127" t="str">
        <f t="shared" si="2"/>
        <v/>
      </c>
      <c r="AH24" s="1128"/>
      <c r="AI24" s="1059"/>
      <c r="AJ24" s="1127" t="str">
        <f>IF(A24="","",VLOOKUP(A24,生徒情報入力!$A$9:$AD$158,12))</f>
        <v/>
      </c>
      <c r="AK24" s="1128"/>
      <c r="AL24" s="1059"/>
      <c r="AM24" s="1127" t="str">
        <f t="shared" si="3"/>
        <v/>
      </c>
      <c r="AN24" s="1128"/>
      <c r="AO24" s="1128"/>
      <c r="AP24" s="1128"/>
      <c r="AQ24" s="1128"/>
      <c r="AR24" s="1128"/>
      <c r="AS24" s="1128"/>
      <c r="AT24" s="1128"/>
      <c r="AU24" s="1129"/>
      <c r="AV24" s="199"/>
    </row>
    <row r="25" spans="1:48" ht="28.5" customHeight="1">
      <c r="A25" s="115"/>
      <c r="B25" s="465" t="e">
        <f>VLOOKUP(A25,生徒情報入力!$A$9:$AD$158,29)</f>
        <v>#N/A</v>
      </c>
      <c r="C25" s="116" t="e">
        <f t="shared" si="0"/>
        <v>#N/A</v>
      </c>
      <c r="D25" s="116"/>
      <c r="F25" s="199"/>
      <c r="G25" s="1130">
        <v>4</v>
      </c>
      <c r="H25" s="994"/>
      <c r="I25" s="994"/>
      <c r="J25" s="994"/>
      <c r="K25" s="1127" t="str">
        <f t="shared" si="1"/>
        <v/>
      </c>
      <c r="L25" s="1128"/>
      <c r="M25" s="1128"/>
      <c r="N25" s="1059"/>
      <c r="O25" s="279"/>
      <c r="P25" s="1131" t="str">
        <f>IF(A25="","",VLOOKUP(A25,生徒情報入力!$A$9:$AD$158,5))</f>
        <v/>
      </c>
      <c r="Q25" s="1131"/>
      <c r="R25" s="1131"/>
      <c r="S25" s="1131"/>
      <c r="T25" s="1131"/>
      <c r="U25" s="1131"/>
      <c r="V25" s="1131"/>
      <c r="W25" s="1131"/>
      <c r="X25" s="1131"/>
      <c r="Y25" s="1131"/>
      <c r="Z25" s="1131"/>
      <c r="AA25" s="1131"/>
      <c r="AB25" s="1131"/>
      <c r="AC25" s="280"/>
      <c r="AD25" s="1127" t="str">
        <f>IF(A25="","",VLOOKUP(A25,生徒情報入力!$A$9:$AD$158,11))</f>
        <v/>
      </c>
      <c r="AE25" s="1128"/>
      <c r="AF25" s="1059"/>
      <c r="AG25" s="1127" t="str">
        <f t="shared" si="2"/>
        <v/>
      </c>
      <c r="AH25" s="1128"/>
      <c r="AI25" s="1059"/>
      <c r="AJ25" s="1127" t="str">
        <f>IF(A25="","",VLOOKUP(A25,生徒情報入力!$A$9:$AD$158,12))</f>
        <v/>
      </c>
      <c r="AK25" s="1128"/>
      <c r="AL25" s="1059"/>
      <c r="AM25" s="1127" t="str">
        <f t="shared" si="3"/>
        <v/>
      </c>
      <c r="AN25" s="1128"/>
      <c r="AO25" s="1128"/>
      <c r="AP25" s="1128"/>
      <c r="AQ25" s="1128"/>
      <c r="AR25" s="1128"/>
      <c r="AS25" s="1128"/>
      <c r="AT25" s="1128"/>
      <c r="AU25" s="1129"/>
      <c r="AV25" s="199"/>
    </row>
    <row r="26" spans="1:48" ht="28.5" customHeight="1">
      <c r="A26" s="115"/>
      <c r="B26" s="465" t="e">
        <f>VLOOKUP(A26,生徒情報入力!$A$9:$AD$158,29)</f>
        <v>#N/A</v>
      </c>
      <c r="C26" s="116" t="e">
        <f t="shared" si="0"/>
        <v>#N/A</v>
      </c>
      <c r="D26" s="116"/>
      <c r="F26" s="199"/>
      <c r="G26" s="1130">
        <v>5</v>
      </c>
      <c r="H26" s="994"/>
      <c r="I26" s="994"/>
      <c r="J26" s="994"/>
      <c r="K26" s="1127" t="str">
        <f t="shared" si="1"/>
        <v/>
      </c>
      <c r="L26" s="1128"/>
      <c r="M26" s="1128"/>
      <c r="N26" s="1059"/>
      <c r="O26" s="279"/>
      <c r="P26" s="1131" t="str">
        <f>IF(A26="","",VLOOKUP(A26,生徒情報入力!$A$9:$AD$158,5))</f>
        <v/>
      </c>
      <c r="Q26" s="1131"/>
      <c r="R26" s="1131"/>
      <c r="S26" s="1131"/>
      <c r="T26" s="1131"/>
      <c r="U26" s="1131"/>
      <c r="V26" s="1131"/>
      <c r="W26" s="1131"/>
      <c r="X26" s="1131"/>
      <c r="Y26" s="1131"/>
      <c r="Z26" s="1131"/>
      <c r="AA26" s="1131"/>
      <c r="AB26" s="1131"/>
      <c r="AC26" s="280"/>
      <c r="AD26" s="1127" t="str">
        <f>IF(A26="","",VLOOKUP(A26,生徒情報入力!$A$9:$AD$158,11))</f>
        <v/>
      </c>
      <c r="AE26" s="1128"/>
      <c r="AF26" s="1059"/>
      <c r="AG26" s="1127" t="str">
        <f t="shared" si="2"/>
        <v/>
      </c>
      <c r="AH26" s="1128"/>
      <c r="AI26" s="1059"/>
      <c r="AJ26" s="1127" t="str">
        <f>IF(A26="","",VLOOKUP(A26,生徒情報入力!$A$9:$AD$158,12))</f>
        <v/>
      </c>
      <c r="AK26" s="1128"/>
      <c r="AL26" s="1059"/>
      <c r="AM26" s="1127" t="str">
        <f t="shared" si="3"/>
        <v/>
      </c>
      <c r="AN26" s="1128"/>
      <c r="AO26" s="1128"/>
      <c r="AP26" s="1128"/>
      <c r="AQ26" s="1128"/>
      <c r="AR26" s="1128"/>
      <c r="AS26" s="1128"/>
      <c r="AT26" s="1128"/>
      <c r="AU26" s="1129"/>
      <c r="AV26" s="199"/>
    </row>
    <row r="27" spans="1:48" ht="28.5" customHeight="1">
      <c r="A27" s="115"/>
      <c r="B27" s="465" t="e">
        <f>VLOOKUP(A27,生徒情報入力!$A$9:$AD$158,29)</f>
        <v>#N/A</v>
      </c>
      <c r="C27" s="116" t="e">
        <f t="shared" si="0"/>
        <v>#N/A</v>
      </c>
      <c r="D27" s="116"/>
      <c r="F27" s="199"/>
      <c r="G27" s="1635">
        <v>6</v>
      </c>
      <c r="H27" s="1089"/>
      <c r="I27" s="1089"/>
      <c r="J27" s="1089"/>
      <c r="K27" s="1127" t="str">
        <f t="shared" si="1"/>
        <v/>
      </c>
      <c r="L27" s="1128"/>
      <c r="M27" s="1128"/>
      <c r="N27" s="1059"/>
      <c r="O27" s="279"/>
      <c r="P27" s="1131" t="str">
        <f>IF(A27="","",VLOOKUP(A27,生徒情報入力!$A$9:$AD$158,5))</f>
        <v/>
      </c>
      <c r="Q27" s="1131"/>
      <c r="R27" s="1131"/>
      <c r="S27" s="1131"/>
      <c r="T27" s="1131"/>
      <c r="U27" s="1131"/>
      <c r="V27" s="1131"/>
      <c r="W27" s="1131"/>
      <c r="X27" s="1131"/>
      <c r="Y27" s="1131"/>
      <c r="Z27" s="1131"/>
      <c r="AA27" s="1131"/>
      <c r="AB27" s="1131"/>
      <c r="AC27" s="280"/>
      <c r="AD27" s="1127" t="str">
        <f>IF(A27="","",VLOOKUP(A27,生徒情報入力!$A$9:$AD$158,11))</f>
        <v/>
      </c>
      <c r="AE27" s="1128"/>
      <c r="AF27" s="1059"/>
      <c r="AG27" s="1127" t="str">
        <f t="shared" si="2"/>
        <v/>
      </c>
      <c r="AH27" s="1128"/>
      <c r="AI27" s="1059"/>
      <c r="AJ27" s="1127" t="str">
        <f>IF(A27="","",VLOOKUP(A27,生徒情報入力!$A$9:$AD$158,12))</f>
        <v/>
      </c>
      <c r="AK27" s="1128"/>
      <c r="AL27" s="1059"/>
      <c r="AM27" s="1127" t="str">
        <f t="shared" si="3"/>
        <v/>
      </c>
      <c r="AN27" s="1128"/>
      <c r="AO27" s="1128"/>
      <c r="AP27" s="1128"/>
      <c r="AQ27" s="1128"/>
      <c r="AR27" s="1128"/>
      <c r="AS27" s="1128"/>
      <c r="AT27" s="1128"/>
      <c r="AU27" s="1129"/>
      <c r="AV27" s="199"/>
    </row>
    <row r="28" spans="1:48" ht="28.5" customHeight="1" thickBot="1">
      <c r="A28" s="115"/>
      <c r="B28" s="465" t="e">
        <f>VLOOKUP(A28,生徒情報入力!$A$9:$AD$158,29)</f>
        <v>#N/A</v>
      </c>
      <c r="C28" s="116" t="e">
        <f t="shared" ref="C28" si="4">DATEDIF(B28,$C$13,"y")</f>
        <v>#N/A</v>
      </c>
      <c r="D28" s="116"/>
      <c r="F28" s="199"/>
      <c r="G28" s="1162">
        <v>7</v>
      </c>
      <c r="H28" s="1163"/>
      <c r="I28" s="1163"/>
      <c r="J28" s="1163"/>
      <c r="K28" s="1155" t="str">
        <f t="shared" si="1"/>
        <v/>
      </c>
      <c r="L28" s="1156"/>
      <c r="M28" s="1156"/>
      <c r="N28" s="1164"/>
      <c r="O28" s="285"/>
      <c r="P28" s="1165" t="str">
        <f>IF(A28="","",VLOOKUP(A28,生徒情報入力!$A$9:$AD$158,5))</f>
        <v/>
      </c>
      <c r="Q28" s="1165"/>
      <c r="R28" s="1165"/>
      <c r="S28" s="1165"/>
      <c r="T28" s="1165"/>
      <c r="U28" s="1165"/>
      <c r="V28" s="1165"/>
      <c r="W28" s="1165"/>
      <c r="X28" s="1165"/>
      <c r="Y28" s="1165"/>
      <c r="Z28" s="1165"/>
      <c r="AA28" s="1165"/>
      <c r="AB28" s="1165"/>
      <c r="AC28" s="286"/>
      <c r="AD28" s="1155" t="str">
        <f>IF(A28="","",VLOOKUP(A28,生徒情報入力!$A$9:$AD$158,11))</f>
        <v/>
      </c>
      <c r="AE28" s="1156"/>
      <c r="AF28" s="1164"/>
      <c r="AG28" s="1155" t="str">
        <f t="shared" si="2"/>
        <v/>
      </c>
      <c r="AH28" s="1156"/>
      <c r="AI28" s="1164"/>
      <c r="AJ28" s="1155" t="str">
        <f>IF(A28="","",VLOOKUP(A28,生徒情報入力!$A$9:$AD$158,12))</f>
        <v/>
      </c>
      <c r="AK28" s="1156"/>
      <c r="AL28" s="1164"/>
      <c r="AM28" s="1155" t="str">
        <f t="shared" si="3"/>
        <v/>
      </c>
      <c r="AN28" s="1156"/>
      <c r="AO28" s="1156"/>
      <c r="AP28" s="1156"/>
      <c r="AQ28" s="1156"/>
      <c r="AR28" s="1156"/>
      <c r="AS28" s="1156"/>
      <c r="AT28" s="1156"/>
      <c r="AU28" s="1157"/>
      <c r="AV28" s="199"/>
    </row>
    <row r="29" spans="1:48" ht="15.75" customHeight="1">
      <c r="A29" s="287" t="s">
        <v>2803</v>
      </c>
      <c r="D29" s="288" t="s">
        <v>2805</v>
      </c>
      <c r="F29" s="199"/>
      <c r="G29" s="199"/>
      <c r="H29" s="194" t="s">
        <v>2622</v>
      </c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</row>
    <row r="30" spans="1:48" ht="15.75" customHeight="1"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</row>
    <row r="31" spans="1:48" ht="15.75" customHeight="1"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</row>
    <row r="32" spans="1:48" ht="15.75" customHeight="1"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</row>
    <row r="33" spans="6:48" ht="15.75" customHeight="1"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</row>
    <row r="34" spans="6:48" ht="8.25" customHeight="1">
      <c r="F34" s="199"/>
      <c r="G34" s="199"/>
      <c r="H34" s="199"/>
      <c r="I34" s="199"/>
      <c r="J34" s="1071" t="s">
        <v>26</v>
      </c>
      <c r="K34" s="1072"/>
      <c r="L34" s="1072"/>
      <c r="M34" s="1073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90"/>
      <c r="AT34" s="199"/>
      <c r="AU34" s="199"/>
      <c r="AV34" s="199"/>
    </row>
    <row r="35" spans="6:48" ht="15.75" customHeight="1">
      <c r="F35" s="199"/>
      <c r="G35" s="199"/>
      <c r="H35" s="199"/>
      <c r="I35" s="199"/>
      <c r="J35" s="1074"/>
      <c r="K35" s="1075"/>
      <c r="L35" s="1075"/>
      <c r="M35" s="1076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 t="s">
        <v>0</v>
      </c>
      <c r="AH35" s="199"/>
      <c r="AI35" s="199"/>
      <c r="AJ35" s="1070">
        <f>$D$5</f>
        <v>28</v>
      </c>
      <c r="AK35" s="1080"/>
      <c r="AL35" s="257" t="s">
        <v>2</v>
      </c>
      <c r="AM35" s="1070">
        <f>$D$6</f>
        <v>11</v>
      </c>
      <c r="AN35" s="1080"/>
      <c r="AO35" s="257" t="s">
        <v>3</v>
      </c>
      <c r="AP35" s="1070">
        <f>$D$7</f>
        <v>29</v>
      </c>
      <c r="AQ35" s="1080"/>
      <c r="AR35" s="257" t="s">
        <v>4</v>
      </c>
      <c r="AS35" s="291"/>
      <c r="AT35" s="199"/>
      <c r="AU35" s="199"/>
      <c r="AV35" s="199"/>
    </row>
    <row r="36" spans="6:48" ht="13.5" customHeight="1">
      <c r="F36" s="199"/>
      <c r="G36" s="199"/>
      <c r="H36" s="199"/>
      <c r="I36" s="199"/>
      <c r="J36" s="1074"/>
      <c r="K36" s="1075"/>
      <c r="L36" s="1075"/>
      <c r="M36" s="1076"/>
      <c r="N36" s="257"/>
      <c r="O36" s="1158" t="str">
        <f>P13</f>
        <v/>
      </c>
      <c r="P36" s="1158"/>
      <c r="Q36" s="1158"/>
      <c r="R36" s="1158"/>
      <c r="S36" s="1158"/>
      <c r="T36" s="1158"/>
      <c r="U36" s="1158"/>
      <c r="V36" s="1158"/>
      <c r="W36" s="1158"/>
      <c r="X36" s="1158"/>
      <c r="Y36" s="1158"/>
      <c r="Z36" s="1158"/>
      <c r="AA36" s="1158"/>
      <c r="AB36" s="292" t="s">
        <v>1385</v>
      </c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91"/>
      <c r="AT36" s="199"/>
      <c r="AU36" s="199"/>
      <c r="AV36" s="199"/>
    </row>
    <row r="37" spans="6:48" ht="12" customHeight="1">
      <c r="F37" s="199"/>
      <c r="G37" s="199"/>
      <c r="H37" s="199"/>
      <c r="I37" s="199"/>
      <c r="J37" s="1074"/>
      <c r="K37" s="1075"/>
      <c r="L37" s="1075"/>
      <c r="M37" s="1076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91"/>
      <c r="AT37" s="199"/>
      <c r="AU37" s="199"/>
      <c r="AV37" s="199"/>
    </row>
    <row r="38" spans="6:48" ht="14.25">
      <c r="F38" s="199"/>
      <c r="G38" s="199"/>
      <c r="H38" s="199"/>
      <c r="I38" s="199"/>
      <c r="J38" s="1074"/>
      <c r="K38" s="1075"/>
      <c r="L38" s="1075"/>
      <c r="M38" s="1076"/>
      <c r="N38" s="257"/>
      <c r="O38" s="257"/>
      <c r="P38" s="292" t="s">
        <v>1386</v>
      </c>
      <c r="Q38" s="257"/>
      <c r="R38" s="257"/>
      <c r="S38" s="257"/>
      <c r="T38" s="1159">
        <v>8500</v>
      </c>
      <c r="U38" s="1082"/>
      <c r="V38" s="1082"/>
      <c r="W38" s="1082"/>
      <c r="X38" s="1082"/>
      <c r="Y38" s="1082"/>
      <c r="Z38" s="257" t="s">
        <v>1387</v>
      </c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  <c r="AP38" s="257"/>
      <c r="AQ38" s="257"/>
      <c r="AR38" s="257"/>
      <c r="AS38" s="291"/>
      <c r="AT38" s="199"/>
      <c r="AU38" s="199"/>
      <c r="AV38" s="199"/>
    </row>
    <row r="39" spans="6:48" ht="12" customHeight="1">
      <c r="F39" s="199"/>
      <c r="G39" s="199"/>
      <c r="H39" s="199"/>
      <c r="I39" s="199"/>
      <c r="J39" s="1074"/>
      <c r="K39" s="1075"/>
      <c r="L39" s="1075"/>
      <c r="M39" s="1076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91"/>
      <c r="AT39" s="199"/>
      <c r="AU39" s="199"/>
      <c r="AV39" s="199"/>
    </row>
    <row r="40" spans="6:48" ht="15.75" customHeight="1">
      <c r="F40" s="199"/>
      <c r="G40" s="199"/>
      <c r="H40" s="199"/>
      <c r="I40" s="199"/>
      <c r="J40" s="1074"/>
      <c r="K40" s="1075"/>
      <c r="L40" s="1075"/>
      <c r="M40" s="1076"/>
      <c r="N40" s="257"/>
      <c r="O40" s="257"/>
      <c r="P40" s="257"/>
      <c r="Q40" s="257" t="s">
        <v>2012</v>
      </c>
      <c r="R40" s="257"/>
      <c r="S40" s="1082" t="str">
        <f>$D$3</f>
        <v>東京都高等学校新人剣道大会</v>
      </c>
      <c r="T40" s="1082"/>
      <c r="U40" s="1082"/>
      <c r="V40" s="1082"/>
      <c r="W40" s="1082"/>
      <c r="X40" s="1082"/>
      <c r="Y40" s="1082"/>
      <c r="Z40" s="1082"/>
      <c r="AA40" s="1082"/>
      <c r="AB40" s="1082"/>
      <c r="AC40" s="1082"/>
      <c r="AD40" s="1082"/>
      <c r="AE40" s="257" t="s">
        <v>2011</v>
      </c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91"/>
      <c r="AT40" s="199"/>
      <c r="AU40" s="199"/>
      <c r="AV40" s="199"/>
    </row>
    <row r="41" spans="6:48" ht="15.75" customHeight="1">
      <c r="F41" s="199"/>
      <c r="G41" s="199"/>
      <c r="H41" s="199"/>
      <c r="I41" s="199"/>
      <c r="J41" s="1074"/>
      <c r="K41" s="1075"/>
      <c r="L41" s="1075"/>
      <c r="M41" s="1076"/>
      <c r="N41" s="257"/>
      <c r="O41" s="257"/>
      <c r="P41" s="257" t="s">
        <v>29</v>
      </c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91"/>
      <c r="AT41" s="199"/>
      <c r="AU41" s="199"/>
      <c r="AV41" s="199"/>
    </row>
    <row r="42" spans="6:48" ht="15.75" customHeight="1">
      <c r="F42" s="199"/>
      <c r="G42" s="199"/>
      <c r="H42" s="199"/>
      <c r="I42" s="199"/>
      <c r="J42" s="1074"/>
      <c r="K42" s="1075"/>
      <c r="L42" s="1075"/>
      <c r="M42" s="1076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  <c r="AP42" s="257"/>
      <c r="AQ42" s="257"/>
      <c r="AR42" s="257"/>
      <c r="AS42" s="291"/>
      <c r="AT42" s="199"/>
      <c r="AU42" s="199"/>
      <c r="AV42" s="199"/>
    </row>
    <row r="43" spans="6:48" ht="25.5" customHeight="1">
      <c r="F43" s="199"/>
      <c r="G43" s="199"/>
      <c r="H43" s="199"/>
      <c r="I43" s="199"/>
      <c r="J43" s="1074"/>
      <c r="K43" s="1075"/>
      <c r="L43" s="1075"/>
      <c r="M43" s="1076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1160" t="s">
        <v>1</v>
      </c>
      <c r="Z43" s="1160"/>
      <c r="AA43" s="1160"/>
      <c r="AB43" s="1160"/>
      <c r="AC43" s="1160"/>
      <c r="AD43" s="1160"/>
      <c r="AE43" s="1160"/>
      <c r="AF43" s="1160"/>
      <c r="AG43" s="1160"/>
      <c r="AH43" s="1160"/>
      <c r="AI43" s="1160"/>
      <c r="AJ43" s="1160"/>
      <c r="AK43" s="1160"/>
      <c r="AL43" s="1160"/>
      <c r="AM43" s="1160"/>
      <c r="AN43" s="1160"/>
      <c r="AO43" s="1160"/>
      <c r="AP43" s="1160"/>
      <c r="AQ43" s="1160"/>
      <c r="AR43" s="257"/>
      <c r="AS43" s="291"/>
      <c r="AT43" s="199"/>
      <c r="AU43" s="199"/>
      <c r="AV43" s="199"/>
    </row>
    <row r="44" spans="6:48" ht="25.5" customHeight="1">
      <c r="F44" s="199"/>
      <c r="G44" s="199"/>
      <c r="H44" s="199"/>
      <c r="I44" s="199"/>
      <c r="J44" s="1074"/>
      <c r="K44" s="1075"/>
      <c r="L44" s="1075"/>
      <c r="M44" s="1076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199"/>
      <c r="Z44" s="257"/>
      <c r="AA44" s="257"/>
      <c r="AB44" s="199"/>
      <c r="AC44" s="257"/>
      <c r="AD44" s="1081" t="s">
        <v>27</v>
      </c>
      <c r="AE44" s="1006"/>
      <c r="AF44" s="1006"/>
      <c r="AG44" s="1006"/>
      <c r="AH44" s="1006"/>
      <c r="AI44" s="1006"/>
      <c r="AJ44" s="1006"/>
      <c r="AK44" s="1006"/>
      <c r="AL44" s="1006"/>
      <c r="AM44" s="1006"/>
      <c r="AN44" s="1006"/>
      <c r="AO44" s="257"/>
      <c r="AP44" s="257" t="s">
        <v>13</v>
      </c>
      <c r="AQ44" s="257"/>
      <c r="AR44" s="257"/>
      <c r="AS44" s="291"/>
      <c r="AT44" s="199"/>
      <c r="AU44" s="199"/>
      <c r="AV44" s="199"/>
    </row>
    <row r="45" spans="6:48" ht="25.5" customHeight="1">
      <c r="F45" s="199"/>
      <c r="G45" s="199"/>
      <c r="H45" s="199"/>
      <c r="I45" s="199"/>
      <c r="J45" s="1074"/>
      <c r="K45" s="1075"/>
      <c r="L45" s="1075"/>
      <c r="M45" s="1076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199"/>
      <c r="Z45" s="257"/>
      <c r="AA45" s="257"/>
      <c r="AB45" s="257"/>
      <c r="AC45" s="199"/>
      <c r="AD45" s="1161" t="s">
        <v>28</v>
      </c>
      <c r="AE45" s="1161"/>
      <c r="AF45" s="1161"/>
      <c r="AG45" s="1161"/>
      <c r="AH45" s="1161"/>
      <c r="AI45" s="1161"/>
      <c r="AJ45" s="1161"/>
      <c r="AK45" s="1161"/>
      <c r="AL45" s="1161"/>
      <c r="AM45" s="1161"/>
      <c r="AN45" s="1161"/>
      <c r="AO45" s="257"/>
      <c r="AP45" s="257" t="s">
        <v>13</v>
      </c>
      <c r="AQ45" s="257"/>
      <c r="AR45" s="257"/>
      <c r="AS45" s="291"/>
      <c r="AT45" s="199"/>
      <c r="AU45" s="199"/>
      <c r="AV45" s="199"/>
    </row>
    <row r="46" spans="6:48" ht="8.25" customHeight="1">
      <c r="F46" s="199"/>
      <c r="G46" s="199"/>
      <c r="H46" s="199"/>
      <c r="I46" s="199"/>
      <c r="J46" s="1077"/>
      <c r="K46" s="1078"/>
      <c r="L46" s="1078"/>
      <c r="M46" s="1079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73"/>
      <c r="AT46" s="199"/>
      <c r="AU46" s="199"/>
      <c r="AV46" s="199"/>
    </row>
    <row r="47" spans="6:48" ht="15.75" customHeight="1" thickBot="1"/>
    <row r="48" spans="6:48" ht="15.75" customHeight="1"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256"/>
      <c r="W48" s="257"/>
      <c r="X48" s="257"/>
      <c r="Y48" s="258"/>
      <c r="Z48" s="256" t="s">
        <v>5</v>
      </c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1351" t="str">
        <f>IF(COUNTA(A68:A74)=3,"3人",IF(COUNTA(A68:A74)=4,"4人",""))</f>
        <v/>
      </c>
      <c r="AP48" s="1351"/>
      <c r="AQ48" s="1352"/>
      <c r="AR48" s="1166" t="s">
        <v>32</v>
      </c>
      <c r="AS48" s="1167"/>
      <c r="AT48" s="1167"/>
      <c r="AU48" s="1167"/>
      <c r="AV48" s="1168"/>
    </row>
    <row r="49" spans="6:81" ht="15.75" customHeight="1" thickBot="1"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256"/>
      <c r="W49" s="257"/>
      <c r="X49" s="257"/>
      <c r="Y49" s="258"/>
      <c r="Z49" s="1115">
        <f>G54</f>
        <v>0</v>
      </c>
      <c r="AA49" s="1116"/>
      <c r="AB49" s="260" t="s">
        <v>6</v>
      </c>
      <c r="AC49" s="1116">
        <f>K54</f>
        <v>0</v>
      </c>
      <c r="AD49" s="1116"/>
      <c r="AE49" s="1117"/>
      <c r="AF49" s="1118" t="str">
        <f>基本情報入力!$I$5</f>
        <v/>
      </c>
      <c r="AG49" s="1082"/>
      <c r="AH49" s="1082"/>
      <c r="AI49" s="1082"/>
      <c r="AJ49" s="1082"/>
      <c r="AK49" s="1082"/>
      <c r="AL49" s="1082"/>
      <c r="AM49" s="1082"/>
      <c r="AN49" s="1082"/>
      <c r="AO49" s="1082"/>
      <c r="AP49" s="1082"/>
      <c r="AQ49" s="1119"/>
      <c r="AR49" s="1169"/>
      <c r="AS49" s="1170"/>
      <c r="AT49" s="1170"/>
      <c r="AU49" s="1170"/>
      <c r="AV49" s="1171"/>
      <c r="AY49" s="1135"/>
      <c r="AZ49" s="1135"/>
      <c r="BA49" s="1134"/>
      <c r="BB49" s="1134"/>
      <c r="BC49" s="1134"/>
      <c r="BD49" s="1134"/>
      <c r="BE49" s="1134"/>
      <c r="BF49" s="1134"/>
      <c r="BG49" s="1134"/>
      <c r="BH49" s="1134"/>
      <c r="BI49" s="1134"/>
      <c r="BJ49" s="1134"/>
      <c r="BK49" s="1134"/>
      <c r="BL49" s="1134"/>
      <c r="BM49" s="1134"/>
      <c r="BN49" s="1134"/>
      <c r="BO49" s="1134"/>
      <c r="BP49" s="1134"/>
      <c r="BQ49" s="1134"/>
      <c r="BR49" s="1134"/>
      <c r="BS49" s="1134"/>
      <c r="BT49" s="1134"/>
      <c r="BU49" s="1134"/>
      <c r="BV49" s="1134"/>
      <c r="BW49" s="1134"/>
      <c r="BX49" s="1134"/>
      <c r="BY49" s="1134"/>
      <c r="BZ49" s="1134"/>
      <c r="CA49" s="1134"/>
      <c r="CB49" s="1134"/>
      <c r="CC49" s="1134"/>
    </row>
    <row r="50" spans="6:81" ht="15.75" customHeight="1"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256"/>
      <c r="W50" s="256"/>
      <c r="X50" s="256"/>
      <c r="Y50" s="261"/>
      <c r="Z50" s="262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 t="s">
        <v>7</v>
      </c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3"/>
      <c r="AY50" s="1135"/>
      <c r="AZ50" s="1135"/>
      <c r="BA50" s="1134"/>
      <c r="BB50" s="1134"/>
      <c r="BC50" s="1134"/>
      <c r="BD50" s="1134"/>
      <c r="BE50" s="1134"/>
      <c r="BF50" s="1134"/>
      <c r="BG50" s="1134"/>
      <c r="BH50" s="1134"/>
      <c r="BI50" s="1134"/>
      <c r="BJ50" s="1134"/>
      <c r="BK50" s="1134"/>
      <c r="BL50" s="1134"/>
      <c r="BM50" s="1134"/>
      <c r="BN50" s="1134"/>
      <c r="BO50" s="1134"/>
      <c r="BP50" s="1134"/>
      <c r="BQ50" s="1134"/>
      <c r="BR50" s="1134"/>
      <c r="BS50" s="1134"/>
      <c r="BT50" s="1134"/>
      <c r="BU50" s="1134"/>
      <c r="BV50" s="1134"/>
      <c r="BW50" s="1134"/>
      <c r="BX50" s="1134"/>
      <c r="BY50" s="1134"/>
      <c r="BZ50" s="1134"/>
      <c r="CA50" s="1134"/>
      <c r="CB50" s="1134"/>
      <c r="CC50" s="1134"/>
    </row>
    <row r="51" spans="6:81" ht="9.75" customHeight="1"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Y51" s="1135"/>
      <c r="AZ51" s="1135"/>
      <c r="BA51" s="1134"/>
      <c r="BB51" s="1134"/>
      <c r="BC51" s="1134"/>
      <c r="BD51" s="1134"/>
      <c r="BE51" s="1134"/>
      <c r="BF51" s="1134"/>
      <c r="BG51" s="1134"/>
      <c r="BH51" s="1134"/>
      <c r="BI51" s="1134"/>
      <c r="BJ51" s="1134"/>
      <c r="BK51" s="1134"/>
      <c r="BL51" s="1134"/>
      <c r="BM51" s="1134"/>
      <c r="BN51" s="1134"/>
      <c r="BO51" s="1134"/>
      <c r="BP51" s="1134"/>
      <c r="BQ51" s="1134"/>
      <c r="BR51" s="1134"/>
      <c r="BS51" s="1134"/>
      <c r="BT51" s="1134"/>
      <c r="BU51" s="1134"/>
      <c r="BV51" s="1134"/>
      <c r="BW51" s="1134"/>
      <c r="BX51" s="1134"/>
      <c r="BY51" s="1134"/>
      <c r="BZ51" s="1134"/>
      <c r="CA51" s="1134"/>
      <c r="CB51" s="1134"/>
      <c r="CC51" s="1134"/>
    </row>
    <row r="52" spans="6:81" ht="15.75" customHeight="1"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414" t="str">
        <f>E3</f>
        <v>⑥</v>
      </c>
      <c r="AM52" s="1414"/>
      <c r="AN52" s="205" t="s">
        <v>2097</v>
      </c>
      <c r="AO52" s="199"/>
      <c r="AP52" s="199"/>
      <c r="AQ52" s="199"/>
      <c r="AR52" s="199"/>
      <c r="AS52" s="199"/>
      <c r="AT52" s="199"/>
      <c r="AU52" s="199"/>
      <c r="AV52" s="199"/>
      <c r="BA52" s="1134"/>
      <c r="BB52" s="1134"/>
      <c r="BC52" s="1134"/>
      <c r="BD52" s="1134"/>
      <c r="BE52" s="1134"/>
      <c r="BF52" s="1134"/>
      <c r="BG52" s="1134"/>
      <c r="BH52" s="1134"/>
      <c r="BI52" s="1134"/>
      <c r="BJ52" s="1134"/>
      <c r="BK52" s="1134"/>
      <c r="BL52" s="1134"/>
      <c r="BM52" s="1134"/>
      <c r="BN52" s="1134"/>
      <c r="BO52" s="1134"/>
      <c r="BP52" s="1134"/>
      <c r="BQ52" s="1134"/>
      <c r="BR52" s="1134"/>
      <c r="BS52" s="1134"/>
      <c r="BT52" s="1134"/>
      <c r="BU52" s="1134"/>
      <c r="BV52" s="1134"/>
      <c r="BW52" s="1134"/>
      <c r="BX52" s="1134"/>
      <c r="BY52" s="1134"/>
      <c r="BZ52" s="1134"/>
      <c r="CA52" s="1134"/>
      <c r="CB52" s="1134"/>
      <c r="CC52" s="1134"/>
    </row>
    <row r="53" spans="6:81" ht="15.75" customHeight="1">
      <c r="F53" s="199"/>
      <c r="G53" s="1067" t="s">
        <v>5</v>
      </c>
      <c r="H53" s="1067"/>
      <c r="I53" s="1067"/>
      <c r="J53" s="1067"/>
      <c r="K53" s="1067"/>
      <c r="L53" s="1067"/>
      <c r="M53" s="1067"/>
      <c r="N53" s="1067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Y53" s="1135" t="s">
        <v>1929</v>
      </c>
      <c r="AZ53" s="1135"/>
      <c r="BA53" s="1134" t="s">
        <v>1927</v>
      </c>
      <c r="BB53" s="1134"/>
      <c r="BC53" s="1134"/>
      <c r="BD53" s="1134"/>
      <c r="BE53" s="1134"/>
      <c r="BF53" s="1134"/>
      <c r="BG53" s="1134"/>
      <c r="BH53" s="1134"/>
      <c r="BI53" s="1134"/>
      <c r="BJ53" s="1134"/>
      <c r="BK53" s="1134"/>
      <c r="BL53" s="1134"/>
      <c r="BM53" s="1134"/>
      <c r="BN53" s="1134"/>
      <c r="BO53" s="1134"/>
      <c r="BP53" s="1134"/>
      <c r="BQ53" s="1134"/>
      <c r="BR53" s="1134"/>
      <c r="BS53" s="1134"/>
      <c r="BT53" s="1134"/>
      <c r="BU53" s="1134"/>
      <c r="BV53" s="1134"/>
      <c r="BW53" s="1134"/>
      <c r="BX53" s="1134"/>
      <c r="BY53" s="1134"/>
      <c r="BZ53" s="1134"/>
      <c r="CA53" s="1134"/>
      <c r="CB53" s="1134"/>
      <c r="CC53" s="1134"/>
    </row>
    <row r="54" spans="6:81" ht="15.75" customHeight="1">
      <c r="F54" s="199"/>
      <c r="G54" s="1061">
        <f>基本情報入力!$B$3</f>
        <v>0</v>
      </c>
      <c r="H54" s="1062"/>
      <c r="I54" s="1062"/>
      <c r="J54" s="1068" t="s">
        <v>6</v>
      </c>
      <c r="K54" s="1062">
        <f>基本情報入力!$D$3</f>
        <v>0</v>
      </c>
      <c r="L54" s="1062"/>
      <c r="M54" s="1062"/>
      <c r="N54" s="1065"/>
      <c r="O54" s="199"/>
      <c r="P54" s="199"/>
      <c r="Q54" s="199"/>
      <c r="R54" s="199"/>
      <c r="S54" s="199"/>
      <c r="T54" s="199"/>
      <c r="U54" s="199"/>
      <c r="V54" s="1007" t="s">
        <v>8</v>
      </c>
      <c r="W54" s="1007"/>
      <c r="X54" s="1007"/>
      <c r="Y54" s="1070">
        <f>$D$6</f>
        <v>11</v>
      </c>
      <c r="Z54" s="1070"/>
      <c r="AA54" s="199" t="s">
        <v>3</v>
      </c>
      <c r="AB54" s="1070">
        <f>$D$7</f>
        <v>29</v>
      </c>
      <c r="AC54" s="1070"/>
      <c r="AD54" s="199" t="s">
        <v>4</v>
      </c>
      <c r="AE54" s="458" t="s">
        <v>1872</v>
      </c>
      <c r="AF54" s="463" t="str">
        <f>$D$8</f>
        <v>火</v>
      </c>
      <c r="AG54" s="199" t="s">
        <v>1873</v>
      </c>
      <c r="AH54" s="1007" t="s">
        <v>1874</v>
      </c>
      <c r="AI54" s="1007"/>
      <c r="AJ54" s="1007"/>
      <c r="AK54" s="1007"/>
      <c r="AL54" s="1007"/>
      <c r="AM54" s="1007"/>
      <c r="AN54" s="1007"/>
      <c r="AO54" s="1006"/>
      <c r="AP54" s="1006"/>
      <c r="AQ54" s="1006"/>
      <c r="AR54" s="1007" t="s">
        <v>9</v>
      </c>
      <c r="AS54" s="1007"/>
      <c r="AT54" s="1007"/>
      <c r="AU54" s="1007"/>
      <c r="AV54" s="1007"/>
      <c r="AY54" s="1135"/>
      <c r="AZ54" s="1135"/>
      <c r="BA54" s="1134"/>
      <c r="BB54" s="1134"/>
      <c r="BC54" s="1134"/>
      <c r="BD54" s="1134"/>
      <c r="BE54" s="1134"/>
      <c r="BF54" s="1134"/>
      <c r="BG54" s="1134"/>
      <c r="BH54" s="1134"/>
      <c r="BI54" s="1134"/>
      <c r="BJ54" s="1134"/>
      <c r="BK54" s="1134"/>
      <c r="BL54" s="1134"/>
      <c r="BM54" s="1134"/>
      <c r="BN54" s="1134"/>
      <c r="BO54" s="1134"/>
      <c r="BP54" s="1134"/>
      <c r="BQ54" s="1134"/>
      <c r="BR54" s="1134"/>
      <c r="BS54" s="1134"/>
      <c r="BT54" s="1134"/>
      <c r="BU54" s="1134"/>
      <c r="BV54" s="1134"/>
      <c r="BW54" s="1134"/>
      <c r="BX54" s="1134"/>
      <c r="BY54" s="1134"/>
      <c r="BZ54" s="1134"/>
      <c r="CA54" s="1134"/>
      <c r="CB54" s="1134"/>
      <c r="CC54" s="1134"/>
    </row>
    <row r="55" spans="6:81" ht="9.75" customHeight="1">
      <c r="F55" s="199"/>
      <c r="G55" s="1063"/>
      <c r="H55" s="1064"/>
      <c r="I55" s="1064"/>
      <c r="J55" s="1069"/>
      <c r="K55" s="1064"/>
      <c r="L55" s="1064"/>
      <c r="M55" s="1064"/>
      <c r="N55" s="1066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Y55" s="1135"/>
      <c r="AZ55" s="1135"/>
      <c r="BA55" s="1134"/>
      <c r="BB55" s="1134"/>
      <c r="BC55" s="1134"/>
      <c r="BD55" s="1134"/>
      <c r="BE55" s="1134"/>
      <c r="BF55" s="1134"/>
      <c r="BG55" s="1134"/>
      <c r="BH55" s="1134"/>
      <c r="BI55" s="1134"/>
      <c r="BJ55" s="1134"/>
      <c r="BK55" s="1134"/>
      <c r="BL55" s="1134"/>
      <c r="BM55" s="1134"/>
      <c r="BN55" s="1134"/>
      <c r="BO55" s="1134"/>
      <c r="BP55" s="1134"/>
      <c r="BQ55" s="1134"/>
      <c r="BR55" s="1134"/>
      <c r="BS55" s="1134"/>
      <c r="BT55" s="1134"/>
      <c r="BU55" s="1134"/>
      <c r="BV55" s="1134"/>
      <c r="BW55" s="1134"/>
      <c r="BX55" s="1134"/>
      <c r="BY55" s="1134"/>
      <c r="BZ55" s="1134"/>
      <c r="CA55" s="1134"/>
      <c r="CB55" s="1134"/>
      <c r="CC55" s="1134"/>
    </row>
    <row r="56" spans="6:81" ht="15.75" customHeight="1"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BA56" s="1134"/>
      <c r="BB56" s="1134"/>
      <c r="BC56" s="1134"/>
      <c r="BD56" s="1134"/>
      <c r="BE56" s="1134"/>
      <c r="BF56" s="1134"/>
      <c r="BG56" s="1134"/>
      <c r="BH56" s="1134"/>
      <c r="BI56" s="1134"/>
      <c r="BJ56" s="1134"/>
      <c r="BK56" s="1134"/>
      <c r="BL56" s="1134"/>
      <c r="BM56" s="1134"/>
      <c r="BN56" s="1134"/>
      <c r="BO56" s="1134"/>
      <c r="BP56" s="1134"/>
      <c r="BQ56" s="1134"/>
      <c r="BR56" s="1134"/>
      <c r="BS56" s="1134"/>
      <c r="BT56" s="1134"/>
      <c r="BU56" s="1134"/>
      <c r="BV56" s="1134"/>
      <c r="BW56" s="1134"/>
      <c r="BX56" s="1134"/>
      <c r="BY56" s="1134"/>
      <c r="BZ56" s="1134"/>
      <c r="CA56" s="1134"/>
      <c r="CB56" s="1134"/>
      <c r="CC56" s="1134"/>
    </row>
    <row r="57" spans="6:81" ht="17.25">
      <c r="F57" s="270"/>
      <c r="G57" s="270"/>
      <c r="H57" s="270"/>
      <c r="I57" s="270"/>
      <c r="J57" s="270"/>
      <c r="K57" s="1413" t="str">
        <f>$D$3</f>
        <v>東京都高等学校新人剣道大会</v>
      </c>
      <c r="L57" s="1413"/>
      <c r="M57" s="1413"/>
      <c r="N57" s="1413"/>
      <c r="O57" s="1413"/>
      <c r="P57" s="1413"/>
      <c r="Q57" s="1413"/>
      <c r="R57" s="1413"/>
      <c r="S57" s="1413"/>
      <c r="T57" s="1413"/>
      <c r="U57" s="1413"/>
      <c r="V57" s="1413"/>
      <c r="W57" s="1413"/>
      <c r="X57" s="1413"/>
      <c r="Y57" s="1413"/>
      <c r="Z57" s="1413"/>
      <c r="AA57" s="1413"/>
      <c r="AB57" s="1413"/>
      <c r="AC57" s="1413"/>
      <c r="AD57" s="1413"/>
      <c r="AE57" s="1413"/>
      <c r="AF57" s="270" t="s">
        <v>2014</v>
      </c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</row>
    <row r="58" spans="6:81" ht="15.75" customHeight="1"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</row>
    <row r="59" spans="6:81" ht="21" customHeight="1">
      <c r="F59" s="199"/>
      <c r="G59" s="199"/>
      <c r="H59" s="199"/>
      <c r="I59" s="1037" t="s">
        <v>10</v>
      </c>
      <c r="J59" s="1038"/>
      <c r="K59" s="1038"/>
      <c r="L59" s="1038"/>
      <c r="M59" s="1038"/>
      <c r="N59" s="1038"/>
      <c r="O59" s="1039"/>
      <c r="P59" s="987" t="str">
        <f>基本情報入力!B5</f>
        <v/>
      </c>
      <c r="Q59" s="996"/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/>
      <c r="AD59" s="996"/>
      <c r="AE59" s="996"/>
      <c r="AF59" s="996"/>
      <c r="AG59" s="996"/>
      <c r="AH59" s="997"/>
      <c r="AI59" s="922" t="s">
        <v>11</v>
      </c>
      <c r="AJ59" s="923"/>
      <c r="AK59" s="923"/>
      <c r="AL59" s="924"/>
      <c r="AM59" s="199"/>
      <c r="AN59" s="199"/>
      <c r="AO59" s="199"/>
      <c r="AP59" s="271"/>
      <c r="AQ59" s="271"/>
      <c r="AR59" s="271"/>
      <c r="AS59" s="271"/>
      <c r="AT59" s="271"/>
      <c r="AU59" s="199"/>
      <c r="AV59" s="199"/>
    </row>
    <row r="60" spans="6:81" ht="21" customHeight="1">
      <c r="F60" s="199"/>
      <c r="G60" s="199"/>
      <c r="H60" s="199"/>
      <c r="I60" s="1037" t="s">
        <v>12</v>
      </c>
      <c r="J60" s="1038"/>
      <c r="K60" s="1038"/>
      <c r="L60" s="1038"/>
      <c r="M60" s="1038"/>
      <c r="N60" s="1038"/>
      <c r="O60" s="1039"/>
      <c r="P60" s="987">
        <f>基本情報入力!B9</f>
        <v>0</v>
      </c>
      <c r="Q60" s="996"/>
      <c r="R60" s="996"/>
      <c r="S60" s="996"/>
      <c r="T60" s="996"/>
      <c r="U60" s="996"/>
      <c r="V60" s="996"/>
      <c r="W60" s="996"/>
      <c r="X60" s="996"/>
      <c r="Y60" s="996"/>
      <c r="Z60" s="996"/>
      <c r="AA60" s="996"/>
      <c r="AB60" s="996"/>
      <c r="AC60" s="996"/>
      <c r="AD60" s="996"/>
      <c r="AE60" s="996"/>
      <c r="AF60" s="996"/>
      <c r="AG60" s="996"/>
      <c r="AH60" s="997"/>
      <c r="AI60" s="925"/>
      <c r="AJ60" s="912"/>
      <c r="AK60" s="912"/>
      <c r="AL60" s="911"/>
      <c r="AM60" s="199"/>
      <c r="AN60" s="199"/>
      <c r="AO60" s="199"/>
      <c r="AP60" s="1136"/>
      <c r="AQ60" s="1137"/>
      <c r="AR60" s="1137"/>
      <c r="AS60" s="1137"/>
      <c r="AT60" s="1138"/>
      <c r="AU60" s="199"/>
      <c r="AV60" s="199"/>
    </row>
    <row r="61" spans="6:81" ht="21" customHeight="1">
      <c r="F61" s="199"/>
      <c r="G61" s="199"/>
      <c r="H61" s="199"/>
      <c r="I61" s="1037" t="s">
        <v>1802</v>
      </c>
      <c r="J61" s="1038"/>
      <c r="K61" s="1038"/>
      <c r="L61" s="1038"/>
      <c r="M61" s="1038"/>
      <c r="N61" s="1038"/>
      <c r="O61" s="1039"/>
      <c r="P61" s="987">
        <f>基本情報入力!E12</f>
        <v>0</v>
      </c>
      <c r="Q61" s="996"/>
      <c r="R61" s="996"/>
      <c r="S61" s="996"/>
      <c r="T61" s="996"/>
      <c r="U61" s="996">
        <f>基本情報入力!B12</f>
        <v>0</v>
      </c>
      <c r="V61" s="996"/>
      <c r="W61" s="996"/>
      <c r="X61" s="996"/>
      <c r="Y61" s="996"/>
      <c r="Z61" s="996"/>
      <c r="AA61" s="996"/>
      <c r="AB61" s="996"/>
      <c r="AC61" s="996"/>
      <c r="AD61" s="996"/>
      <c r="AE61" s="996"/>
      <c r="AF61" s="996"/>
      <c r="AG61" s="996"/>
      <c r="AH61" s="996"/>
      <c r="AI61" s="996"/>
      <c r="AJ61" s="196" t="s">
        <v>13</v>
      </c>
      <c r="AK61" s="196"/>
      <c r="AL61" s="197"/>
      <c r="AM61" s="199"/>
      <c r="AN61" s="199"/>
      <c r="AO61" s="199"/>
      <c r="AP61" s="1139"/>
      <c r="AQ61" s="1140"/>
      <c r="AR61" s="1140"/>
      <c r="AS61" s="1140"/>
      <c r="AT61" s="1141"/>
      <c r="AU61" s="199"/>
      <c r="AV61" s="199"/>
    </row>
    <row r="62" spans="6:81" ht="21" customHeight="1">
      <c r="F62" s="199"/>
      <c r="G62" s="199"/>
      <c r="H62" s="199"/>
      <c r="I62" s="1037" t="s">
        <v>14</v>
      </c>
      <c r="J62" s="1038"/>
      <c r="K62" s="1038"/>
      <c r="L62" s="1038"/>
      <c r="M62" s="1038"/>
      <c r="N62" s="1038"/>
      <c r="O62" s="1039"/>
      <c r="P62" s="987">
        <f>基本情報入力!I15</f>
        <v>0</v>
      </c>
      <c r="Q62" s="996"/>
      <c r="R62" s="996"/>
      <c r="S62" s="996"/>
      <c r="T62" s="996"/>
      <c r="U62" s="996">
        <f>基本情報入力!F15</f>
        <v>0</v>
      </c>
      <c r="V62" s="996"/>
      <c r="W62" s="996"/>
      <c r="X62" s="996"/>
      <c r="Y62" s="996"/>
      <c r="Z62" s="996"/>
      <c r="AA62" s="996"/>
      <c r="AB62" s="996"/>
      <c r="AC62" s="996"/>
      <c r="AD62" s="996"/>
      <c r="AE62" s="996"/>
      <c r="AF62" s="996"/>
      <c r="AG62" s="996"/>
      <c r="AH62" s="996"/>
      <c r="AI62" s="996"/>
      <c r="AJ62" s="272" t="s">
        <v>13</v>
      </c>
      <c r="AK62" s="263"/>
      <c r="AL62" s="273"/>
      <c r="AM62" s="199"/>
      <c r="AN62" s="199"/>
      <c r="AO62" s="199"/>
      <c r="AP62" s="1142"/>
      <c r="AQ62" s="1143"/>
      <c r="AR62" s="1143"/>
      <c r="AS62" s="1143"/>
      <c r="AT62" s="1144"/>
      <c r="AU62" s="199"/>
      <c r="AV62" s="199"/>
    </row>
    <row r="63" spans="6:81" ht="21" customHeight="1">
      <c r="F63" s="199"/>
      <c r="G63" s="199"/>
      <c r="H63" s="199"/>
      <c r="I63" s="1037" t="s">
        <v>15</v>
      </c>
      <c r="J63" s="1038"/>
      <c r="K63" s="1038"/>
      <c r="L63" s="1038"/>
      <c r="M63" s="1038"/>
      <c r="N63" s="1038"/>
      <c r="O63" s="1039"/>
      <c r="P63" s="987">
        <f>基本情報入力!F18</f>
        <v>0</v>
      </c>
      <c r="Q63" s="996"/>
      <c r="R63" s="996"/>
      <c r="S63" s="996"/>
      <c r="T63" s="996"/>
      <c r="U63" s="996"/>
      <c r="V63" s="996"/>
      <c r="W63" s="996"/>
      <c r="X63" s="996"/>
      <c r="Y63" s="996"/>
      <c r="Z63" s="996"/>
      <c r="AA63" s="996"/>
      <c r="AB63" s="996"/>
      <c r="AC63" s="996"/>
      <c r="AD63" s="996"/>
      <c r="AE63" s="996"/>
      <c r="AF63" s="996"/>
      <c r="AG63" s="996"/>
      <c r="AH63" s="996"/>
      <c r="AI63" s="263"/>
      <c r="AJ63" s="272"/>
      <c r="AK63" s="263"/>
      <c r="AL63" s="273"/>
      <c r="AM63" s="199"/>
      <c r="AN63" s="199"/>
      <c r="AO63" s="199"/>
      <c r="AP63" s="1132" t="s">
        <v>16</v>
      </c>
      <c r="AQ63" s="1133"/>
      <c r="AR63" s="1133"/>
      <c r="AS63" s="1133"/>
      <c r="AT63" s="1133"/>
      <c r="AU63" s="199"/>
      <c r="AV63" s="199"/>
    </row>
    <row r="64" spans="6:81" ht="15.75" customHeight="1">
      <c r="F64" s="199"/>
      <c r="G64" s="199"/>
      <c r="H64" s="199"/>
      <c r="I64" s="199" t="s">
        <v>17</v>
      </c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</row>
    <row r="65" spans="1:48" ht="15.75" customHeight="1" thickBot="1">
      <c r="A65" s="1190" t="s">
        <v>2771</v>
      </c>
      <c r="B65" s="1191"/>
      <c r="C65" s="1191"/>
      <c r="D65" s="1192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</row>
    <row r="66" spans="1:48" ht="12" customHeight="1">
      <c r="A66" s="1193"/>
      <c r="B66" s="1194"/>
      <c r="C66" s="1194"/>
      <c r="D66" s="1195"/>
      <c r="F66" s="199"/>
      <c r="G66" s="1040" t="s">
        <v>18</v>
      </c>
      <c r="H66" s="1041"/>
      <c r="I66" s="1041"/>
      <c r="J66" s="1042"/>
      <c r="K66" s="1045" t="s">
        <v>19</v>
      </c>
      <c r="L66" s="1041"/>
      <c r="M66" s="1041"/>
      <c r="N66" s="1042"/>
      <c r="O66" s="1045" t="s">
        <v>20</v>
      </c>
      <c r="P66" s="1041"/>
      <c r="Q66" s="1041"/>
      <c r="R66" s="1041"/>
      <c r="S66" s="1041"/>
      <c r="T66" s="1041"/>
      <c r="U66" s="1041"/>
      <c r="V66" s="1041"/>
      <c r="W66" s="1041"/>
      <c r="X66" s="1041"/>
      <c r="Y66" s="1041"/>
      <c r="Z66" s="1041"/>
      <c r="AA66" s="1041"/>
      <c r="AB66" s="1041"/>
      <c r="AC66" s="1042"/>
      <c r="AD66" s="1045" t="s">
        <v>21</v>
      </c>
      <c r="AE66" s="1041"/>
      <c r="AF66" s="1042"/>
      <c r="AG66" s="1045" t="s">
        <v>22</v>
      </c>
      <c r="AH66" s="1041"/>
      <c r="AI66" s="1042"/>
      <c r="AJ66" s="1121" t="s">
        <v>23</v>
      </c>
      <c r="AK66" s="1122"/>
      <c r="AL66" s="1123"/>
      <c r="AM66" s="1121" t="s">
        <v>24</v>
      </c>
      <c r="AN66" s="1124"/>
      <c r="AO66" s="1124"/>
      <c r="AP66" s="1124"/>
      <c r="AQ66" s="1124"/>
      <c r="AR66" s="1124"/>
      <c r="AS66" s="1124"/>
      <c r="AT66" s="1124"/>
      <c r="AU66" s="1125"/>
      <c r="AV66" s="199"/>
    </row>
    <row r="67" spans="1:48" ht="12" customHeight="1">
      <c r="A67" s="274" t="s">
        <v>19</v>
      </c>
      <c r="B67" s="274" t="s">
        <v>20</v>
      </c>
      <c r="C67" s="274" t="s">
        <v>22</v>
      </c>
      <c r="D67" s="276" t="s">
        <v>24</v>
      </c>
      <c r="F67" s="199"/>
      <c r="G67" s="1043"/>
      <c r="H67" s="910"/>
      <c r="I67" s="910"/>
      <c r="J67" s="1044"/>
      <c r="K67" s="1046"/>
      <c r="L67" s="1047"/>
      <c r="M67" s="1047"/>
      <c r="N67" s="1048"/>
      <c r="O67" s="1046"/>
      <c r="P67" s="1047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8"/>
      <c r="AD67" s="1120"/>
      <c r="AE67" s="910"/>
      <c r="AF67" s="1044"/>
      <c r="AG67" s="1120"/>
      <c r="AH67" s="910"/>
      <c r="AI67" s="1044"/>
      <c r="AJ67" s="909" t="s">
        <v>25</v>
      </c>
      <c r="AK67" s="912"/>
      <c r="AL67" s="911"/>
      <c r="AM67" s="909"/>
      <c r="AN67" s="1067"/>
      <c r="AO67" s="1067"/>
      <c r="AP67" s="1067"/>
      <c r="AQ67" s="1067"/>
      <c r="AR67" s="1067"/>
      <c r="AS67" s="1067"/>
      <c r="AT67" s="1067"/>
      <c r="AU67" s="1126"/>
      <c r="AV67" s="199"/>
    </row>
    <row r="68" spans="1:48" ht="28.5" customHeight="1">
      <c r="A68" s="115"/>
      <c r="B68" s="465" t="e">
        <f>VLOOKUP(A68,生徒情報入力!$A$9:$AD$158,29)</f>
        <v>#N/A</v>
      </c>
      <c r="C68" s="116" t="e">
        <f t="shared" ref="C68:C72" si="5">DATEDIF(B68,$C$13,"y")</f>
        <v>#N/A</v>
      </c>
      <c r="D68" s="116"/>
      <c r="F68" s="199"/>
      <c r="G68" s="1130">
        <v>1</v>
      </c>
      <c r="H68" s="994"/>
      <c r="I68" s="994"/>
      <c r="J68" s="994"/>
      <c r="K68" s="1127" t="str">
        <f>IF(A68="","",A68)</f>
        <v/>
      </c>
      <c r="L68" s="1128"/>
      <c r="M68" s="1128"/>
      <c r="N68" s="1059"/>
      <c r="O68" s="279"/>
      <c r="P68" s="1131" t="str">
        <f>IF(A68="","",VLOOKUP(A68,生徒情報入力!$A$9:$AD$158,5))</f>
        <v/>
      </c>
      <c r="Q68" s="1131"/>
      <c r="R68" s="1131"/>
      <c r="S68" s="1131"/>
      <c r="T68" s="1131"/>
      <c r="U68" s="1131"/>
      <c r="V68" s="1131"/>
      <c r="W68" s="1131"/>
      <c r="X68" s="1131"/>
      <c r="Y68" s="1131"/>
      <c r="Z68" s="1131"/>
      <c r="AA68" s="1131"/>
      <c r="AB68" s="1131"/>
      <c r="AC68" s="280"/>
      <c r="AD68" s="1127" t="str">
        <f>IF(A68="","",VLOOKUP(A68,生徒情報入力!$A$9:$AD$158,11))</f>
        <v/>
      </c>
      <c r="AE68" s="1128"/>
      <c r="AF68" s="1059"/>
      <c r="AG68" s="1127" t="str">
        <f>IF(A68="","",C68)</f>
        <v/>
      </c>
      <c r="AH68" s="1128"/>
      <c r="AI68" s="1059"/>
      <c r="AJ68" s="1127" t="str">
        <f>IF(A68="","",VLOOKUP(A68,生徒情報入力!$A$9:$AD$158,12))</f>
        <v/>
      </c>
      <c r="AK68" s="1128"/>
      <c r="AL68" s="1059"/>
      <c r="AM68" s="1127" t="str">
        <f>IF(A68="","",D68)</f>
        <v/>
      </c>
      <c r="AN68" s="1128"/>
      <c r="AO68" s="1128"/>
      <c r="AP68" s="1128"/>
      <c r="AQ68" s="1128"/>
      <c r="AR68" s="1128"/>
      <c r="AS68" s="1128"/>
      <c r="AT68" s="1128"/>
      <c r="AU68" s="1129"/>
      <c r="AV68" s="199"/>
    </row>
    <row r="69" spans="1:48" ht="28.5" customHeight="1">
      <c r="A69" s="115"/>
      <c r="B69" s="465" t="e">
        <f>VLOOKUP(A69,生徒情報入力!$A$9:$AD$158,29)</f>
        <v>#N/A</v>
      </c>
      <c r="C69" s="116" t="e">
        <f t="shared" si="5"/>
        <v>#N/A</v>
      </c>
      <c r="D69" s="116"/>
      <c r="F69" s="199"/>
      <c r="G69" s="1130">
        <v>2</v>
      </c>
      <c r="H69" s="994"/>
      <c r="I69" s="994"/>
      <c r="J69" s="994"/>
      <c r="K69" s="1127" t="str">
        <f t="shared" ref="K69:K74" si="6">IF(A69="","",A69)</f>
        <v/>
      </c>
      <c r="L69" s="1128"/>
      <c r="M69" s="1128"/>
      <c r="N69" s="1059"/>
      <c r="O69" s="279"/>
      <c r="P69" s="1131" t="str">
        <f>IF(A69="","",VLOOKUP(A69,生徒情報入力!$A$9:$AD$158,5))</f>
        <v/>
      </c>
      <c r="Q69" s="1131"/>
      <c r="R69" s="1131"/>
      <c r="S69" s="1131"/>
      <c r="T69" s="1131"/>
      <c r="U69" s="1131"/>
      <c r="V69" s="1131"/>
      <c r="W69" s="1131"/>
      <c r="X69" s="1131"/>
      <c r="Y69" s="1131"/>
      <c r="Z69" s="1131"/>
      <c r="AA69" s="1131"/>
      <c r="AB69" s="1131"/>
      <c r="AC69" s="280"/>
      <c r="AD69" s="1127" t="str">
        <f>IF(A69="","",VLOOKUP(A69,生徒情報入力!$A$9:$AD$158,11))</f>
        <v/>
      </c>
      <c r="AE69" s="1128"/>
      <c r="AF69" s="1059"/>
      <c r="AG69" s="1127" t="str">
        <f t="shared" ref="AG69:AG74" si="7">IF(A69="","",C69)</f>
        <v/>
      </c>
      <c r="AH69" s="1128"/>
      <c r="AI69" s="1059"/>
      <c r="AJ69" s="1127" t="str">
        <f>IF(A69="","",VLOOKUP(A69,生徒情報入力!$A$9:$AD$158,12))</f>
        <v/>
      </c>
      <c r="AK69" s="1128"/>
      <c r="AL69" s="1059"/>
      <c r="AM69" s="1127" t="str">
        <f t="shared" ref="AM69:AM74" si="8">IF(A69="","",D69)</f>
        <v/>
      </c>
      <c r="AN69" s="1128"/>
      <c r="AO69" s="1128"/>
      <c r="AP69" s="1128"/>
      <c r="AQ69" s="1128"/>
      <c r="AR69" s="1128"/>
      <c r="AS69" s="1128"/>
      <c r="AT69" s="1128"/>
      <c r="AU69" s="1129"/>
      <c r="AV69" s="199"/>
    </row>
    <row r="70" spans="1:48" ht="28.5" customHeight="1">
      <c r="A70" s="115"/>
      <c r="B70" s="465" t="e">
        <f>VLOOKUP(A70,生徒情報入力!$A$9:$AD$158,29)</f>
        <v>#N/A</v>
      </c>
      <c r="C70" s="116" t="e">
        <f t="shared" si="5"/>
        <v>#N/A</v>
      </c>
      <c r="D70" s="116"/>
      <c r="F70" s="199"/>
      <c r="G70" s="1130">
        <v>3</v>
      </c>
      <c r="H70" s="994"/>
      <c r="I70" s="994"/>
      <c r="J70" s="994"/>
      <c r="K70" s="1127" t="str">
        <f t="shared" si="6"/>
        <v/>
      </c>
      <c r="L70" s="1128"/>
      <c r="M70" s="1128"/>
      <c r="N70" s="1059"/>
      <c r="O70" s="279"/>
      <c r="P70" s="1131" t="str">
        <f>IF(A70="","",VLOOKUP(A70,生徒情報入力!$A$9:$AD$158,5))</f>
        <v/>
      </c>
      <c r="Q70" s="1131"/>
      <c r="R70" s="1131"/>
      <c r="S70" s="1131"/>
      <c r="T70" s="1131"/>
      <c r="U70" s="1131"/>
      <c r="V70" s="1131"/>
      <c r="W70" s="1131"/>
      <c r="X70" s="1131"/>
      <c r="Y70" s="1131"/>
      <c r="Z70" s="1131"/>
      <c r="AA70" s="1131"/>
      <c r="AB70" s="1131"/>
      <c r="AC70" s="280"/>
      <c r="AD70" s="1127" t="str">
        <f>IF(A70="","",VLOOKUP(A70,生徒情報入力!$A$9:$AD$158,11))</f>
        <v/>
      </c>
      <c r="AE70" s="1128"/>
      <c r="AF70" s="1059"/>
      <c r="AG70" s="1127" t="str">
        <f t="shared" si="7"/>
        <v/>
      </c>
      <c r="AH70" s="1128"/>
      <c r="AI70" s="1059"/>
      <c r="AJ70" s="1127" t="str">
        <f>IF(A70="","",VLOOKUP(A70,生徒情報入力!$A$9:$AD$158,12))</f>
        <v/>
      </c>
      <c r="AK70" s="1128"/>
      <c r="AL70" s="1059"/>
      <c r="AM70" s="1127" t="str">
        <f t="shared" si="8"/>
        <v/>
      </c>
      <c r="AN70" s="1128"/>
      <c r="AO70" s="1128"/>
      <c r="AP70" s="1128"/>
      <c r="AQ70" s="1128"/>
      <c r="AR70" s="1128"/>
      <c r="AS70" s="1128"/>
      <c r="AT70" s="1128"/>
      <c r="AU70" s="1129"/>
      <c r="AV70" s="199"/>
    </row>
    <row r="71" spans="1:48" ht="28.5" customHeight="1">
      <c r="A71" s="115"/>
      <c r="B71" s="465" t="e">
        <f>VLOOKUP(A71,生徒情報入力!$A$9:$AD$158,29)</f>
        <v>#N/A</v>
      </c>
      <c r="C71" s="116" t="e">
        <f t="shared" si="5"/>
        <v>#N/A</v>
      </c>
      <c r="D71" s="116"/>
      <c r="F71" s="199"/>
      <c r="G71" s="1130">
        <v>4</v>
      </c>
      <c r="H71" s="994"/>
      <c r="I71" s="994"/>
      <c r="J71" s="994"/>
      <c r="K71" s="1127" t="str">
        <f t="shared" si="6"/>
        <v/>
      </c>
      <c r="L71" s="1128"/>
      <c r="M71" s="1128"/>
      <c r="N71" s="1059"/>
      <c r="O71" s="279"/>
      <c r="P71" s="1131" t="str">
        <f>IF(A71="","",VLOOKUP(A71,生徒情報入力!$A$9:$AD$158,5))</f>
        <v/>
      </c>
      <c r="Q71" s="1131"/>
      <c r="R71" s="1131"/>
      <c r="S71" s="1131"/>
      <c r="T71" s="1131"/>
      <c r="U71" s="1131"/>
      <c r="V71" s="1131"/>
      <c r="W71" s="1131"/>
      <c r="X71" s="1131"/>
      <c r="Y71" s="1131"/>
      <c r="Z71" s="1131"/>
      <c r="AA71" s="1131"/>
      <c r="AB71" s="1131"/>
      <c r="AC71" s="280"/>
      <c r="AD71" s="1127" t="str">
        <f>IF(A71="","",VLOOKUP(A71,生徒情報入力!$A$9:$AD$158,11))</f>
        <v/>
      </c>
      <c r="AE71" s="1128"/>
      <c r="AF71" s="1059"/>
      <c r="AG71" s="1127" t="str">
        <f t="shared" si="7"/>
        <v/>
      </c>
      <c r="AH71" s="1128"/>
      <c r="AI71" s="1059"/>
      <c r="AJ71" s="1127" t="str">
        <f>IF(A71="","",VLOOKUP(A71,生徒情報入力!$A$9:$AD$158,12))</f>
        <v/>
      </c>
      <c r="AK71" s="1128"/>
      <c r="AL71" s="1059"/>
      <c r="AM71" s="1127" t="str">
        <f t="shared" si="8"/>
        <v/>
      </c>
      <c r="AN71" s="1128"/>
      <c r="AO71" s="1128"/>
      <c r="AP71" s="1128"/>
      <c r="AQ71" s="1128"/>
      <c r="AR71" s="1128"/>
      <c r="AS71" s="1128"/>
      <c r="AT71" s="1128"/>
      <c r="AU71" s="1129"/>
      <c r="AV71" s="199"/>
    </row>
    <row r="72" spans="1:48" ht="28.5" customHeight="1">
      <c r="A72" s="115"/>
      <c r="B72" s="465" t="e">
        <f>VLOOKUP(A72,生徒情報入力!$A$9:$AD$158,29)</f>
        <v>#N/A</v>
      </c>
      <c r="C72" s="116" t="e">
        <f t="shared" si="5"/>
        <v>#N/A</v>
      </c>
      <c r="D72" s="116"/>
      <c r="F72" s="199"/>
      <c r="G72" s="1130">
        <v>5</v>
      </c>
      <c r="H72" s="994"/>
      <c r="I72" s="994"/>
      <c r="J72" s="994"/>
      <c r="K72" s="1127" t="str">
        <f t="shared" si="6"/>
        <v/>
      </c>
      <c r="L72" s="1128"/>
      <c r="M72" s="1128"/>
      <c r="N72" s="1059"/>
      <c r="O72" s="279"/>
      <c r="P72" s="1131" t="str">
        <f>IF(A72="","",VLOOKUP(A72,生徒情報入力!$A$9:$AD$158,5))</f>
        <v/>
      </c>
      <c r="Q72" s="1131"/>
      <c r="R72" s="1131"/>
      <c r="S72" s="1131"/>
      <c r="T72" s="1131"/>
      <c r="U72" s="1131"/>
      <c r="V72" s="1131"/>
      <c r="W72" s="1131"/>
      <c r="X72" s="1131"/>
      <c r="Y72" s="1131"/>
      <c r="Z72" s="1131"/>
      <c r="AA72" s="1131"/>
      <c r="AB72" s="1131"/>
      <c r="AC72" s="280"/>
      <c r="AD72" s="1127" t="str">
        <f>IF(A72="","",VLOOKUP(A72,生徒情報入力!$A$9:$AD$158,11))</f>
        <v/>
      </c>
      <c r="AE72" s="1128"/>
      <c r="AF72" s="1059"/>
      <c r="AG72" s="1127" t="str">
        <f t="shared" si="7"/>
        <v/>
      </c>
      <c r="AH72" s="1128"/>
      <c r="AI72" s="1059"/>
      <c r="AJ72" s="1127" t="str">
        <f>IF(A72="","",VLOOKUP(A72,生徒情報入力!$A$9:$AD$158,12))</f>
        <v/>
      </c>
      <c r="AK72" s="1128"/>
      <c r="AL72" s="1059"/>
      <c r="AM72" s="1127" t="str">
        <f t="shared" si="8"/>
        <v/>
      </c>
      <c r="AN72" s="1128"/>
      <c r="AO72" s="1128"/>
      <c r="AP72" s="1128"/>
      <c r="AQ72" s="1128"/>
      <c r="AR72" s="1128"/>
      <c r="AS72" s="1128"/>
      <c r="AT72" s="1128"/>
      <c r="AU72" s="1129"/>
      <c r="AV72" s="199"/>
    </row>
    <row r="73" spans="1:48" ht="28.5" customHeight="1">
      <c r="A73" s="115"/>
      <c r="B73" s="465" t="e">
        <f>VLOOKUP(A73,生徒情報入力!$A$9:$AD$158,29)</f>
        <v>#N/A</v>
      </c>
      <c r="C73" s="116" t="e">
        <f t="shared" ref="C73:C74" si="9">DATEDIF(B73,$C$13,"y")</f>
        <v>#N/A</v>
      </c>
      <c r="D73" s="116"/>
      <c r="F73" s="199"/>
      <c r="G73" s="1635">
        <v>6</v>
      </c>
      <c r="H73" s="1089"/>
      <c r="I73" s="1089"/>
      <c r="J73" s="1089"/>
      <c r="K73" s="1127" t="str">
        <f t="shared" si="6"/>
        <v/>
      </c>
      <c r="L73" s="1128"/>
      <c r="M73" s="1128"/>
      <c r="N73" s="1059"/>
      <c r="O73" s="279"/>
      <c r="P73" s="1131" t="str">
        <f>IF(A73="","",VLOOKUP(A73,生徒情報入力!$A$9:$AD$158,5))</f>
        <v/>
      </c>
      <c r="Q73" s="1131"/>
      <c r="R73" s="1131"/>
      <c r="S73" s="1131"/>
      <c r="T73" s="1131"/>
      <c r="U73" s="1131"/>
      <c r="V73" s="1131"/>
      <c r="W73" s="1131"/>
      <c r="X73" s="1131"/>
      <c r="Y73" s="1131"/>
      <c r="Z73" s="1131"/>
      <c r="AA73" s="1131"/>
      <c r="AB73" s="1131"/>
      <c r="AC73" s="280"/>
      <c r="AD73" s="1127" t="str">
        <f>IF(A73="","",VLOOKUP(A73,生徒情報入力!$A$9:$AD$158,11))</f>
        <v/>
      </c>
      <c r="AE73" s="1128"/>
      <c r="AF73" s="1059"/>
      <c r="AG73" s="1127" t="str">
        <f t="shared" si="7"/>
        <v/>
      </c>
      <c r="AH73" s="1128"/>
      <c r="AI73" s="1059"/>
      <c r="AJ73" s="1127" t="str">
        <f>IF(A73="","",VLOOKUP(A73,生徒情報入力!$A$9:$AD$158,12))</f>
        <v/>
      </c>
      <c r="AK73" s="1128"/>
      <c r="AL73" s="1059"/>
      <c r="AM73" s="1127" t="str">
        <f t="shared" si="8"/>
        <v/>
      </c>
      <c r="AN73" s="1128"/>
      <c r="AO73" s="1128"/>
      <c r="AP73" s="1128"/>
      <c r="AQ73" s="1128"/>
      <c r="AR73" s="1128"/>
      <c r="AS73" s="1128"/>
      <c r="AT73" s="1128"/>
      <c r="AU73" s="1129"/>
      <c r="AV73" s="199"/>
    </row>
    <row r="74" spans="1:48" ht="28.5" customHeight="1" thickBot="1">
      <c r="A74" s="115"/>
      <c r="B74" s="465" t="e">
        <f>VLOOKUP(A74,生徒情報入力!$A$9:$AD$158,29)</f>
        <v>#N/A</v>
      </c>
      <c r="C74" s="116" t="e">
        <f t="shared" si="9"/>
        <v>#N/A</v>
      </c>
      <c r="D74" s="116"/>
      <c r="F74" s="199"/>
      <c r="G74" s="1162">
        <v>7</v>
      </c>
      <c r="H74" s="1163"/>
      <c r="I74" s="1163"/>
      <c r="J74" s="1163"/>
      <c r="K74" s="1155" t="str">
        <f t="shared" si="6"/>
        <v/>
      </c>
      <c r="L74" s="1156"/>
      <c r="M74" s="1156"/>
      <c r="N74" s="1164"/>
      <c r="O74" s="285"/>
      <c r="P74" s="1165" t="str">
        <f>IF(A74="","",VLOOKUP(A74,生徒情報入力!$A$9:$AD$158,5))</f>
        <v/>
      </c>
      <c r="Q74" s="1165"/>
      <c r="R74" s="1165"/>
      <c r="S74" s="1165"/>
      <c r="T74" s="1165"/>
      <c r="U74" s="1165"/>
      <c r="V74" s="1165"/>
      <c r="W74" s="1165"/>
      <c r="X74" s="1165"/>
      <c r="Y74" s="1165"/>
      <c r="Z74" s="1165"/>
      <c r="AA74" s="1165"/>
      <c r="AB74" s="1165"/>
      <c r="AC74" s="286"/>
      <c r="AD74" s="1155" t="str">
        <f>IF(A74="","",VLOOKUP(A74,生徒情報入力!$A$9:$AD$158,11))</f>
        <v/>
      </c>
      <c r="AE74" s="1156"/>
      <c r="AF74" s="1164"/>
      <c r="AG74" s="1155" t="str">
        <f t="shared" si="7"/>
        <v/>
      </c>
      <c r="AH74" s="1156"/>
      <c r="AI74" s="1164"/>
      <c r="AJ74" s="1155" t="str">
        <f>IF(A74="","",VLOOKUP(A74,生徒情報入力!$A$9:$AD$158,12))</f>
        <v/>
      </c>
      <c r="AK74" s="1156"/>
      <c r="AL74" s="1164"/>
      <c r="AM74" s="1155" t="str">
        <f t="shared" si="8"/>
        <v/>
      </c>
      <c r="AN74" s="1156"/>
      <c r="AO74" s="1156"/>
      <c r="AP74" s="1156"/>
      <c r="AQ74" s="1156"/>
      <c r="AR74" s="1156"/>
      <c r="AS74" s="1156"/>
      <c r="AT74" s="1156"/>
      <c r="AU74" s="1157"/>
      <c r="AV74" s="199"/>
    </row>
    <row r="75" spans="1:48" ht="15.75" customHeight="1">
      <c r="A75" s="287" t="s">
        <v>2803</v>
      </c>
      <c r="D75" s="288" t="s">
        <v>2805</v>
      </c>
      <c r="F75" s="199"/>
      <c r="G75" s="199"/>
      <c r="H75" s="194" t="s">
        <v>2622</v>
      </c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</row>
    <row r="76" spans="1:48" ht="15.75" customHeight="1"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</row>
    <row r="77" spans="1:48" ht="15.75" customHeight="1"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</row>
    <row r="78" spans="1:48" ht="15.75" customHeight="1"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</row>
    <row r="79" spans="1:48" ht="15.75" customHeight="1"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</row>
    <row r="80" spans="1:48" ht="8.25" customHeight="1">
      <c r="F80" s="199"/>
      <c r="G80" s="199"/>
      <c r="H80" s="199"/>
      <c r="I80" s="199"/>
      <c r="J80" s="1071" t="s">
        <v>26</v>
      </c>
      <c r="K80" s="1072"/>
      <c r="L80" s="1072"/>
      <c r="M80" s="1073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90"/>
      <c r="AT80" s="199"/>
      <c r="AU80" s="199"/>
      <c r="AV80" s="199"/>
    </row>
    <row r="81" spans="6:48" ht="15.75" customHeight="1">
      <c r="F81" s="199"/>
      <c r="G81" s="199"/>
      <c r="H81" s="199"/>
      <c r="I81" s="199"/>
      <c r="J81" s="1074"/>
      <c r="K81" s="1075"/>
      <c r="L81" s="1075"/>
      <c r="M81" s="1076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 t="s">
        <v>0</v>
      </c>
      <c r="AH81" s="199"/>
      <c r="AI81" s="199"/>
      <c r="AJ81" s="1070">
        <f>$D$5</f>
        <v>28</v>
      </c>
      <c r="AK81" s="1080"/>
      <c r="AL81" s="257" t="s">
        <v>2</v>
      </c>
      <c r="AM81" s="1070">
        <f>$D$6</f>
        <v>11</v>
      </c>
      <c r="AN81" s="1080"/>
      <c r="AO81" s="257" t="s">
        <v>3</v>
      </c>
      <c r="AP81" s="1070">
        <f>$D$7</f>
        <v>29</v>
      </c>
      <c r="AQ81" s="1080"/>
      <c r="AR81" s="257" t="s">
        <v>4</v>
      </c>
      <c r="AS81" s="291"/>
      <c r="AT81" s="199"/>
      <c r="AU81" s="199"/>
      <c r="AV81" s="199"/>
    </row>
    <row r="82" spans="6:48" ht="14.25">
      <c r="F82" s="199"/>
      <c r="G82" s="199"/>
      <c r="H82" s="199"/>
      <c r="I82" s="199"/>
      <c r="J82" s="1074"/>
      <c r="K82" s="1075"/>
      <c r="L82" s="1075"/>
      <c r="M82" s="1076"/>
      <c r="N82" s="257"/>
      <c r="O82" s="1158" t="str">
        <f>P59</f>
        <v/>
      </c>
      <c r="P82" s="1158"/>
      <c r="Q82" s="1158"/>
      <c r="R82" s="1158"/>
      <c r="S82" s="1158"/>
      <c r="T82" s="1158"/>
      <c r="U82" s="1158"/>
      <c r="V82" s="1158"/>
      <c r="W82" s="1158"/>
      <c r="X82" s="1158"/>
      <c r="Y82" s="1158"/>
      <c r="Z82" s="1158"/>
      <c r="AA82" s="1158"/>
      <c r="AB82" s="292" t="s">
        <v>1385</v>
      </c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  <c r="AP82" s="257"/>
      <c r="AQ82" s="257"/>
      <c r="AR82" s="257"/>
      <c r="AS82" s="291"/>
      <c r="AT82" s="199"/>
      <c r="AU82" s="199"/>
      <c r="AV82" s="199"/>
    </row>
    <row r="83" spans="6:48" ht="12" customHeight="1">
      <c r="F83" s="199"/>
      <c r="G83" s="199"/>
      <c r="H83" s="199"/>
      <c r="I83" s="199"/>
      <c r="J83" s="1074"/>
      <c r="K83" s="1075"/>
      <c r="L83" s="1075"/>
      <c r="M83" s="1076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  <c r="AP83" s="257"/>
      <c r="AQ83" s="257"/>
      <c r="AR83" s="257"/>
      <c r="AS83" s="291"/>
      <c r="AT83" s="199"/>
      <c r="AU83" s="199"/>
      <c r="AV83" s="199"/>
    </row>
    <row r="84" spans="6:48" ht="14.25">
      <c r="F84" s="199"/>
      <c r="G84" s="199"/>
      <c r="H84" s="199"/>
      <c r="I84" s="199"/>
      <c r="J84" s="1074"/>
      <c r="K84" s="1075"/>
      <c r="L84" s="1075"/>
      <c r="M84" s="1076"/>
      <c r="N84" s="257"/>
      <c r="O84" s="257"/>
      <c r="P84" s="292" t="s">
        <v>1386</v>
      </c>
      <c r="Q84" s="257"/>
      <c r="R84" s="257"/>
      <c r="S84" s="257"/>
      <c r="T84" s="1159">
        <v>8500</v>
      </c>
      <c r="U84" s="1082"/>
      <c r="V84" s="1082"/>
      <c r="W84" s="1082"/>
      <c r="X84" s="1082"/>
      <c r="Y84" s="1082"/>
      <c r="Z84" s="257" t="s">
        <v>1387</v>
      </c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  <c r="AP84" s="257"/>
      <c r="AQ84" s="257"/>
      <c r="AR84" s="257"/>
      <c r="AS84" s="291"/>
      <c r="AT84" s="199"/>
      <c r="AU84" s="199"/>
      <c r="AV84" s="199"/>
    </row>
    <row r="85" spans="6:48" ht="12" customHeight="1">
      <c r="F85" s="199"/>
      <c r="G85" s="199"/>
      <c r="H85" s="199"/>
      <c r="I85" s="199"/>
      <c r="J85" s="1074"/>
      <c r="K85" s="1075"/>
      <c r="L85" s="1075"/>
      <c r="M85" s="1076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  <c r="AP85" s="257"/>
      <c r="AQ85" s="257"/>
      <c r="AR85" s="257"/>
      <c r="AS85" s="291"/>
      <c r="AT85" s="199"/>
      <c r="AU85" s="199"/>
      <c r="AV85" s="199"/>
    </row>
    <row r="86" spans="6:48" ht="15.75" customHeight="1">
      <c r="F86" s="199"/>
      <c r="G86" s="199"/>
      <c r="H86" s="199"/>
      <c r="I86" s="199"/>
      <c r="J86" s="1074"/>
      <c r="K86" s="1075"/>
      <c r="L86" s="1075"/>
      <c r="M86" s="1076"/>
      <c r="N86" s="257"/>
      <c r="O86" s="257"/>
      <c r="P86" s="257"/>
      <c r="Q86" s="257" t="s">
        <v>2012</v>
      </c>
      <c r="R86" s="257"/>
      <c r="S86" s="1082" t="str">
        <f>$D$3</f>
        <v>東京都高等学校新人剣道大会</v>
      </c>
      <c r="T86" s="1082"/>
      <c r="U86" s="1082"/>
      <c r="V86" s="1082"/>
      <c r="W86" s="1082"/>
      <c r="X86" s="1082"/>
      <c r="Y86" s="1082"/>
      <c r="Z86" s="1082"/>
      <c r="AA86" s="1082"/>
      <c r="AB86" s="1082"/>
      <c r="AC86" s="1082"/>
      <c r="AD86" s="1082"/>
      <c r="AE86" s="257" t="s">
        <v>2013</v>
      </c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  <c r="AP86" s="257"/>
      <c r="AQ86" s="257"/>
      <c r="AR86" s="257"/>
      <c r="AS86" s="291"/>
      <c r="AT86" s="199"/>
      <c r="AU86" s="199"/>
      <c r="AV86" s="199"/>
    </row>
    <row r="87" spans="6:48" ht="15.75" customHeight="1">
      <c r="F87" s="199"/>
      <c r="G87" s="199"/>
      <c r="H87" s="199"/>
      <c r="I87" s="199"/>
      <c r="J87" s="1074"/>
      <c r="K87" s="1075"/>
      <c r="L87" s="1075"/>
      <c r="M87" s="1076"/>
      <c r="N87" s="257"/>
      <c r="O87" s="257"/>
      <c r="P87" s="257" t="s">
        <v>29</v>
      </c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  <c r="AP87" s="257"/>
      <c r="AQ87" s="257"/>
      <c r="AR87" s="257"/>
      <c r="AS87" s="291"/>
      <c r="AT87" s="199"/>
      <c r="AU87" s="199"/>
      <c r="AV87" s="199"/>
    </row>
    <row r="88" spans="6:48" ht="15.75" customHeight="1">
      <c r="F88" s="199"/>
      <c r="G88" s="199"/>
      <c r="H88" s="199"/>
      <c r="I88" s="199"/>
      <c r="J88" s="1074"/>
      <c r="K88" s="1075"/>
      <c r="L88" s="1075"/>
      <c r="M88" s="1076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  <c r="AP88" s="257"/>
      <c r="AQ88" s="257"/>
      <c r="AR88" s="257"/>
      <c r="AS88" s="291"/>
      <c r="AT88" s="199"/>
      <c r="AU88" s="199"/>
      <c r="AV88" s="199"/>
    </row>
    <row r="89" spans="6:48" ht="25.5" customHeight="1">
      <c r="F89" s="199"/>
      <c r="G89" s="199"/>
      <c r="H89" s="199"/>
      <c r="I89" s="199"/>
      <c r="J89" s="1074"/>
      <c r="K89" s="1075"/>
      <c r="L89" s="1075"/>
      <c r="M89" s="1076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1160" t="s">
        <v>1</v>
      </c>
      <c r="Z89" s="1160"/>
      <c r="AA89" s="1160"/>
      <c r="AB89" s="1160"/>
      <c r="AC89" s="1160"/>
      <c r="AD89" s="1160"/>
      <c r="AE89" s="1160"/>
      <c r="AF89" s="1160"/>
      <c r="AG89" s="1160"/>
      <c r="AH89" s="1160"/>
      <c r="AI89" s="1160"/>
      <c r="AJ89" s="1160"/>
      <c r="AK89" s="1160"/>
      <c r="AL89" s="1160"/>
      <c r="AM89" s="1160"/>
      <c r="AN89" s="1160"/>
      <c r="AO89" s="1160"/>
      <c r="AP89" s="1160"/>
      <c r="AQ89" s="1160"/>
      <c r="AR89" s="257"/>
      <c r="AS89" s="291"/>
      <c r="AT89" s="199"/>
      <c r="AU89" s="199"/>
      <c r="AV89" s="199"/>
    </row>
    <row r="90" spans="6:48" ht="25.5" customHeight="1">
      <c r="F90" s="199"/>
      <c r="G90" s="199"/>
      <c r="H90" s="199"/>
      <c r="I90" s="199"/>
      <c r="J90" s="1074"/>
      <c r="K90" s="1075"/>
      <c r="L90" s="1075"/>
      <c r="M90" s="1076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199"/>
      <c r="Z90" s="257"/>
      <c r="AA90" s="257"/>
      <c r="AB90" s="199"/>
      <c r="AC90" s="257"/>
      <c r="AD90" s="1081" t="s">
        <v>27</v>
      </c>
      <c r="AE90" s="1006"/>
      <c r="AF90" s="1006"/>
      <c r="AG90" s="1006"/>
      <c r="AH90" s="1006"/>
      <c r="AI90" s="1006"/>
      <c r="AJ90" s="1006"/>
      <c r="AK90" s="1006"/>
      <c r="AL90" s="1006"/>
      <c r="AM90" s="1006"/>
      <c r="AN90" s="1006"/>
      <c r="AO90" s="257"/>
      <c r="AP90" s="257" t="s">
        <v>13</v>
      </c>
      <c r="AQ90" s="257"/>
      <c r="AR90" s="257"/>
      <c r="AS90" s="291"/>
      <c r="AT90" s="199"/>
      <c r="AU90" s="199"/>
      <c r="AV90" s="199"/>
    </row>
    <row r="91" spans="6:48" ht="25.5" customHeight="1">
      <c r="F91" s="199"/>
      <c r="G91" s="199"/>
      <c r="H91" s="199"/>
      <c r="I91" s="199"/>
      <c r="J91" s="1074"/>
      <c r="K91" s="1075"/>
      <c r="L91" s="1075"/>
      <c r="M91" s="1076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199"/>
      <c r="Z91" s="257"/>
      <c r="AA91" s="257"/>
      <c r="AB91" s="257"/>
      <c r="AC91" s="199"/>
      <c r="AD91" s="1161" t="s">
        <v>28</v>
      </c>
      <c r="AE91" s="1161"/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257"/>
      <c r="AP91" s="257" t="s">
        <v>13</v>
      </c>
      <c r="AQ91" s="257"/>
      <c r="AR91" s="257"/>
      <c r="AS91" s="291"/>
      <c r="AT91" s="199"/>
      <c r="AU91" s="199"/>
      <c r="AV91" s="199"/>
    </row>
    <row r="92" spans="6:48" ht="8.25" customHeight="1">
      <c r="F92" s="199"/>
      <c r="G92" s="199"/>
      <c r="H92" s="199"/>
      <c r="I92" s="199"/>
      <c r="J92" s="1077"/>
      <c r="K92" s="1078"/>
      <c r="L92" s="1078"/>
      <c r="M92" s="1079"/>
      <c r="N92" s="263"/>
      <c r="O92" s="263"/>
      <c r="P92" s="263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263"/>
      <c r="AG92" s="263"/>
      <c r="AH92" s="263"/>
      <c r="AI92" s="263"/>
      <c r="AJ92" s="263"/>
      <c r="AK92" s="263"/>
      <c r="AL92" s="263"/>
      <c r="AM92" s="263"/>
      <c r="AN92" s="263"/>
      <c r="AO92" s="263"/>
      <c r="AP92" s="263"/>
      <c r="AQ92" s="263"/>
      <c r="AR92" s="263"/>
      <c r="AS92" s="273"/>
      <c r="AT92" s="199"/>
      <c r="AU92" s="199"/>
      <c r="AV92" s="199"/>
    </row>
    <row r="93" spans="6:48" ht="15.75" customHeight="1"/>
    <row r="94" spans="6:48" ht="15.75" customHeight="1"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</row>
    <row r="95" spans="6:48" ht="15.75" customHeight="1"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293" t="s">
        <v>1950</v>
      </c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</row>
    <row r="96" spans="6:48" ht="15.75" customHeight="1"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</row>
    <row r="97" spans="6:48" ht="15.75" customHeight="1"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005" t="s">
        <v>1951</v>
      </c>
      <c r="AE97" s="1006"/>
      <c r="AF97" s="1006"/>
      <c r="AG97" s="1006"/>
      <c r="AH97" s="1006"/>
      <c r="AI97" s="1006"/>
      <c r="AJ97" s="1006"/>
      <c r="AK97" s="998">
        <f>D5</f>
        <v>28</v>
      </c>
      <c r="AL97" s="998"/>
      <c r="AM97" s="998" t="s">
        <v>2</v>
      </c>
      <c r="AN97" s="998"/>
      <c r="AO97" s="998">
        <f>D6</f>
        <v>11</v>
      </c>
      <c r="AP97" s="998"/>
      <c r="AQ97" s="998" t="s">
        <v>3</v>
      </c>
      <c r="AR97" s="1007"/>
      <c r="AS97" s="998">
        <f>D7</f>
        <v>29</v>
      </c>
      <c r="AT97" s="998"/>
      <c r="AU97" s="998" t="s">
        <v>1952</v>
      </c>
      <c r="AV97" s="998"/>
    </row>
    <row r="98" spans="6:48" ht="15.75" customHeight="1"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</row>
    <row r="99" spans="6:48" ht="15.75" customHeight="1">
      <c r="F99" s="199"/>
      <c r="G99" s="199"/>
      <c r="H99" s="199"/>
      <c r="I99" s="199" t="s">
        <v>1953</v>
      </c>
      <c r="J99" s="199"/>
      <c r="K99" s="199"/>
      <c r="L99" s="199"/>
      <c r="M99" s="199"/>
      <c r="N99" s="199"/>
      <c r="O99" s="199"/>
      <c r="P99" s="199" t="str">
        <f>$D$3</f>
        <v>東京都高等学校新人剣道大会</v>
      </c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</row>
    <row r="100" spans="6:48" ht="15.75" customHeight="1"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</row>
    <row r="101" spans="6:48" ht="15.75" customHeight="1">
      <c r="F101" s="199"/>
      <c r="G101" s="199"/>
      <c r="H101" s="199"/>
      <c r="I101" s="199" t="s">
        <v>1954</v>
      </c>
      <c r="J101" s="199"/>
      <c r="K101" s="199"/>
      <c r="L101" s="199"/>
      <c r="M101" s="199"/>
      <c r="N101" s="199"/>
      <c r="O101" s="199"/>
      <c r="P101" s="199" t="s">
        <v>1955</v>
      </c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</row>
    <row r="102" spans="6:48" ht="15.75" customHeight="1"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199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99"/>
      <c r="AE102" s="199"/>
      <c r="AF102" s="199"/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199"/>
      <c r="AQ102" s="199"/>
      <c r="AR102" s="199"/>
      <c r="AS102" s="199"/>
      <c r="AT102" s="199"/>
      <c r="AU102" s="199"/>
      <c r="AV102" s="199"/>
    </row>
    <row r="103" spans="6:48" ht="15.75" customHeight="1">
      <c r="F103" s="199"/>
      <c r="G103" s="199"/>
      <c r="H103" s="199"/>
      <c r="I103" s="199" t="s">
        <v>1956</v>
      </c>
      <c r="J103" s="199"/>
      <c r="K103" s="199"/>
      <c r="L103" s="199"/>
      <c r="M103" s="199"/>
      <c r="N103" s="199"/>
      <c r="O103" s="199"/>
      <c r="P103" s="1409">
        <f>C13</f>
        <v>42756</v>
      </c>
      <c r="Q103" s="1409"/>
      <c r="R103" s="1409"/>
      <c r="S103" s="1409"/>
      <c r="T103" s="1409"/>
      <c r="U103" s="1409"/>
      <c r="V103" s="1409"/>
      <c r="W103" s="1409"/>
      <c r="X103" s="1409"/>
      <c r="Y103" s="1409"/>
      <c r="Z103" s="1409"/>
      <c r="AA103" s="1409"/>
      <c r="AB103" s="1409"/>
      <c r="AC103" s="1409"/>
      <c r="AD103" s="1409"/>
      <c r="AE103" s="1409"/>
      <c r="AF103" s="199"/>
      <c r="AG103" s="199" t="s">
        <v>1957</v>
      </c>
      <c r="AH103" s="199"/>
      <c r="AI103" s="199"/>
      <c r="AJ103" s="199"/>
      <c r="AK103" s="199"/>
      <c r="AL103" s="199"/>
      <c r="AM103" s="199"/>
      <c r="AN103" s="199"/>
      <c r="AO103" s="199"/>
      <c r="AP103" s="199"/>
      <c r="AQ103" s="199"/>
      <c r="AR103" s="199"/>
      <c r="AS103" s="199"/>
      <c r="AT103" s="199"/>
      <c r="AU103" s="199"/>
      <c r="AV103" s="199"/>
    </row>
    <row r="104" spans="6:48" ht="15.75" customHeight="1">
      <c r="F104" s="199"/>
      <c r="G104" s="199"/>
      <c r="H104" s="199"/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199"/>
      <c r="AG104" s="199"/>
      <c r="AH104" s="199"/>
      <c r="AI104" s="199"/>
      <c r="AJ104" s="199"/>
      <c r="AK104" s="199"/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</row>
    <row r="105" spans="6:48" ht="15.75" customHeight="1">
      <c r="F105" s="199"/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199"/>
      <c r="R105" s="199"/>
      <c r="S105" s="199"/>
      <c r="T105" s="199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</row>
    <row r="106" spans="6:48">
      <c r="F106" s="199"/>
      <c r="G106" s="199"/>
      <c r="H106" s="199" t="s">
        <v>1958</v>
      </c>
      <c r="I106" s="199"/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</row>
    <row r="107" spans="6:48">
      <c r="F107" s="199"/>
      <c r="G107" s="199"/>
      <c r="H107" s="199" t="s">
        <v>1959</v>
      </c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</row>
    <row r="108" spans="6:48">
      <c r="F108" s="199"/>
      <c r="G108" s="199"/>
      <c r="H108" s="199" t="s">
        <v>1960</v>
      </c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</row>
    <row r="109" spans="6:48">
      <c r="F109" s="199"/>
      <c r="G109" s="199"/>
      <c r="H109" s="199" t="s">
        <v>3003</v>
      </c>
      <c r="I109" s="199"/>
      <c r="J109" s="460"/>
      <c r="K109" s="460"/>
      <c r="L109" s="460"/>
      <c r="M109" s="460"/>
      <c r="N109" s="460"/>
      <c r="O109" s="460"/>
      <c r="P109" s="460"/>
      <c r="Q109" s="460"/>
      <c r="R109" s="460"/>
      <c r="S109" s="460"/>
      <c r="T109" s="460"/>
      <c r="U109" s="460"/>
      <c r="V109" s="460"/>
      <c r="W109" s="460"/>
      <c r="X109" s="460"/>
      <c r="Y109" s="460"/>
      <c r="Z109" s="460"/>
      <c r="AA109" s="460"/>
      <c r="AB109" s="460"/>
      <c r="AC109" s="460"/>
      <c r="AD109" s="460"/>
      <c r="AE109" s="460"/>
      <c r="AF109" s="460"/>
      <c r="AG109" s="460"/>
      <c r="AH109" s="460"/>
      <c r="AI109" s="460"/>
      <c r="AJ109" s="460"/>
      <c r="AK109" s="460"/>
      <c r="AL109" s="460"/>
      <c r="AM109" s="460"/>
      <c r="AN109" s="460"/>
      <c r="AO109" s="460"/>
      <c r="AP109" s="460"/>
      <c r="AQ109" s="460"/>
      <c r="AR109" s="460"/>
      <c r="AS109" s="460"/>
      <c r="AT109" s="460"/>
      <c r="AU109" s="460"/>
      <c r="AV109" s="460"/>
    </row>
    <row r="110" spans="6:48">
      <c r="F110" s="199"/>
      <c r="G110" s="199"/>
      <c r="H110" s="199"/>
      <c r="I110" s="199" t="s">
        <v>3004</v>
      </c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</row>
    <row r="111" spans="6:48">
      <c r="F111" s="199"/>
      <c r="G111" s="199"/>
      <c r="H111" s="199" t="s">
        <v>1961</v>
      </c>
      <c r="I111" s="199"/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</row>
    <row r="112" spans="6:48"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</row>
    <row r="113" spans="6:48"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</row>
    <row r="114" spans="6:48"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410" t="s">
        <v>1962</v>
      </c>
      <c r="Z114" s="1410"/>
      <c r="AA114" s="1410"/>
      <c r="AB114" s="1410"/>
      <c r="AC114" s="1410"/>
      <c r="AD114" s="1410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</row>
    <row r="115" spans="6:48">
      <c r="F115" s="402"/>
      <c r="G115" s="402"/>
      <c r="H115" s="402"/>
      <c r="I115" s="402"/>
      <c r="J115" s="402"/>
      <c r="K115" s="402"/>
      <c r="L115" s="402"/>
      <c r="M115" s="402"/>
      <c r="N115" s="402"/>
      <c r="O115" s="402"/>
      <c r="P115" s="402"/>
      <c r="Q115" s="402"/>
      <c r="R115" s="402"/>
      <c r="S115" s="402"/>
      <c r="T115" s="402"/>
      <c r="U115" s="402"/>
      <c r="V115" s="402"/>
      <c r="W115" s="402"/>
      <c r="X115" s="402"/>
      <c r="Y115" s="1410"/>
      <c r="Z115" s="1410"/>
      <c r="AA115" s="1410"/>
      <c r="AB115" s="1410"/>
      <c r="AC115" s="1410"/>
      <c r="AD115" s="1410"/>
      <c r="AE115" s="402"/>
      <c r="AF115" s="402"/>
      <c r="AG115" s="402"/>
      <c r="AH115" s="402"/>
      <c r="AI115" s="402"/>
      <c r="AJ115" s="402"/>
      <c r="AK115" s="402"/>
      <c r="AL115" s="402"/>
      <c r="AM115" s="402"/>
      <c r="AN115" s="402"/>
      <c r="AO115" s="402"/>
      <c r="AP115" s="402"/>
      <c r="AQ115" s="402"/>
      <c r="AR115" s="402"/>
      <c r="AS115" s="402"/>
      <c r="AT115" s="402"/>
      <c r="AU115" s="402"/>
      <c r="AV115" s="402"/>
    </row>
    <row r="116" spans="6:48"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</row>
    <row r="117" spans="6:48"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</row>
    <row r="118" spans="6:48" ht="17.25">
      <c r="F118" s="1413" t="s">
        <v>1963</v>
      </c>
      <c r="G118" s="1080"/>
      <c r="H118" s="1080"/>
      <c r="I118" s="1080"/>
      <c r="J118" s="1080"/>
      <c r="K118" s="1080"/>
      <c r="L118" s="1080"/>
      <c r="M118" s="1080"/>
      <c r="N118" s="1080"/>
      <c r="O118" s="1080"/>
      <c r="P118" s="1080"/>
      <c r="Q118" s="1080"/>
      <c r="R118" s="1080"/>
      <c r="S118" s="1080"/>
      <c r="T118" s="1080"/>
      <c r="U118" s="1080"/>
      <c r="V118" s="1080"/>
      <c r="W118" s="1080"/>
      <c r="X118" s="1080"/>
      <c r="Y118" s="1080"/>
      <c r="Z118" s="1080"/>
      <c r="AA118" s="1080"/>
      <c r="AB118" s="1080"/>
      <c r="AC118" s="1080"/>
      <c r="AD118" s="1080"/>
      <c r="AE118" s="1080"/>
      <c r="AF118" s="1080"/>
      <c r="AG118" s="1080"/>
      <c r="AH118" s="1080"/>
      <c r="AI118" s="1080"/>
      <c r="AJ118" s="1080"/>
      <c r="AK118" s="1080"/>
      <c r="AL118" s="1080"/>
      <c r="AM118" s="1080"/>
      <c r="AN118" s="1080"/>
      <c r="AO118" s="1080"/>
      <c r="AP118" s="1080"/>
      <c r="AQ118" s="1080"/>
      <c r="AR118" s="1080"/>
      <c r="AS118" s="1080"/>
      <c r="AT118" s="1080"/>
      <c r="AU118" s="1080"/>
      <c r="AV118" s="1080"/>
    </row>
    <row r="119" spans="6:48" ht="17.25">
      <c r="F119" s="199"/>
      <c r="G119" s="199"/>
      <c r="H119" s="199"/>
      <c r="I119" s="199"/>
      <c r="J119" s="237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</row>
    <row r="120" spans="6:48" ht="22.5" customHeight="1"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</row>
    <row r="121" spans="6:48" ht="22.5" customHeight="1">
      <c r="F121" s="199"/>
      <c r="G121" s="199"/>
      <c r="H121" s="199"/>
      <c r="I121" s="199"/>
      <c r="J121" s="199"/>
      <c r="K121" s="199"/>
      <c r="L121" s="1186" t="s">
        <v>1964</v>
      </c>
      <c r="M121" s="990"/>
      <c r="N121" s="990"/>
      <c r="O121" s="990"/>
      <c r="P121" s="990"/>
      <c r="Q121" s="990"/>
      <c r="R121" s="1212"/>
      <c r="S121" s="298" t="s">
        <v>1965</v>
      </c>
      <c r="T121" s="196"/>
      <c r="U121" s="196"/>
      <c r="V121" s="196"/>
      <c r="W121" s="196"/>
      <c r="X121" s="196"/>
      <c r="Y121" s="196"/>
      <c r="Z121" s="196"/>
      <c r="AA121" s="196"/>
      <c r="AB121" s="196"/>
      <c r="AC121" s="1053">
        <f>基本情報入力!B3</f>
        <v>0</v>
      </c>
      <c r="AD121" s="1053"/>
      <c r="AE121" s="1053"/>
      <c r="AF121" s="1053"/>
      <c r="AG121" s="196"/>
      <c r="AH121" s="196" t="s">
        <v>1980</v>
      </c>
      <c r="AI121" s="196"/>
      <c r="AJ121" s="1053">
        <f>基本情報入力!D3</f>
        <v>0</v>
      </c>
      <c r="AK121" s="1053"/>
      <c r="AL121" s="1053"/>
      <c r="AM121" s="1053"/>
      <c r="AN121" s="1053"/>
      <c r="AO121" s="196"/>
      <c r="AP121" s="196"/>
      <c r="AQ121" s="197"/>
      <c r="AR121" s="258"/>
      <c r="AS121" s="257"/>
      <c r="AT121" s="199"/>
      <c r="AU121" s="199"/>
      <c r="AV121" s="199"/>
    </row>
    <row r="122" spans="6:48" ht="22.5" customHeight="1">
      <c r="F122" s="199"/>
      <c r="G122" s="199"/>
      <c r="H122" s="199"/>
      <c r="I122" s="199"/>
      <c r="J122" s="199"/>
      <c r="K122" s="199"/>
      <c r="L122" s="1186" t="s">
        <v>1966</v>
      </c>
      <c r="M122" s="1187"/>
      <c r="N122" s="1187"/>
      <c r="O122" s="1187"/>
      <c r="P122" s="1187"/>
      <c r="Q122" s="1187"/>
      <c r="R122" s="1188"/>
      <c r="S122" s="295"/>
      <c r="T122" s="1187" t="str">
        <f>基本情報入力!B5</f>
        <v/>
      </c>
      <c r="U122" s="1187"/>
      <c r="V122" s="1187"/>
      <c r="W122" s="1187"/>
      <c r="X122" s="1187"/>
      <c r="Y122" s="1187"/>
      <c r="Z122" s="1187"/>
      <c r="AA122" s="1187"/>
      <c r="AB122" s="1187"/>
      <c r="AC122" s="1187"/>
      <c r="AD122" s="1187"/>
      <c r="AE122" s="1187"/>
      <c r="AF122" s="1187"/>
      <c r="AG122" s="1187"/>
      <c r="AH122" s="1187"/>
      <c r="AI122" s="1187"/>
      <c r="AJ122" s="1187"/>
      <c r="AK122" s="1187"/>
      <c r="AL122" s="1187"/>
      <c r="AM122" s="1187"/>
      <c r="AN122" s="1187"/>
      <c r="AO122" s="1187"/>
      <c r="AP122" s="1187"/>
      <c r="AQ122" s="297"/>
      <c r="AR122" s="199"/>
      <c r="AS122" s="199"/>
      <c r="AT122" s="199"/>
      <c r="AU122" s="199"/>
      <c r="AV122" s="199"/>
    </row>
    <row r="123" spans="6:48" ht="22.5" customHeight="1">
      <c r="F123" s="199"/>
      <c r="G123" s="199"/>
      <c r="H123" s="199"/>
      <c r="I123" s="199"/>
      <c r="J123" s="199"/>
      <c r="K123" s="199"/>
      <c r="L123" s="299"/>
      <c r="M123" s="299"/>
      <c r="N123" s="299"/>
      <c r="O123" s="299"/>
      <c r="P123" s="299"/>
      <c r="Q123" s="299"/>
      <c r="R123" s="299"/>
      <c r="S123" s="300"/>
      <c r="T123" s="300"/>
      <c r="U123" s="300"/>
      <c r="V123" s="300"/>
      <c r="W123" s="300"/>
      <c r="X123" s="300"/>
      <c r="Y123" s="300"/>
      <c r="Z123" s="300"/>
      <c r="AA123" s="300"/>
      <c r="AB123" s="300"/>
      <c r="AC123" s="300"/>
      <c r="AD123" s="300"/>
      <c r="AE123" s="300"/>
      <c r="AF123" s="300"/>
      <c r="AG123" s="300"/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199"/>
      <c r="AS123" s="199"/>
      <c r="AT123" s="199"/>
      <c r="AU123" s="199"/>
      <c r="AV123" s="199"/>
    </row>
    <row r="124" spans="6:48"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</row>
    <row r="125" spans="6:48">
      <c r="F125" s="199"/>
      <c r="G125" s="199"/>
      <c r="H125" s="922"/>
      <c r="I125" s="1100"/>
      <c r="J125" s="922" t="s">
        <v>1967</v>
      </c>
      <c r="K125" s="1189"/>
      <c r="L125" s="1189"/>
      <c r="M125" s="1189"/>
      <c r="N125" s="1189"/>
      <c r="O125" s="1189"/>
      <c r="P125" s="1189"/>
      <c r="Q125" s="1189"/>
      <c r="R125" s="1189"/>
      <c r="S125" s="1100"/>
      <c r="T125" s="922" t="s">
        <v>1968</v>
      </c>
      <c r="U125" s="1189"/>
      <c r="V125" s="1100"/>
      <c r="W125" s="922" t="s">
        <v>1969</v>
      </c>
      <c r="X125" s="1189"/>
      <c r="Y125" s="1100"/>
      <c r="Z125" s="922" t="s">
        <v>22</v>
      </c>
      <c r="AA125" s="1189"/>
      <c r="AB125" s="1100"/>
      <c r="AC125" s="922" t="s">
        <v>1970</v>
      </c>
      <c r="AD125" s="1189"/>
      <c r="AE125" s="1189"/>
      <c r="AF125" s="1189"/>
      <c r="AG125" s="1189"/>
      <c r="AH125" s="1189"/>
      <c r="AI125" s="923"/>
      <c r="AJ125" s="923"/>
      <c r="AK125" s="924"/>
      <c r="AL125" s="922" t="s">
        <v>1971</v>
      </c>
      <c r="AM125" s="923"/>
      <c r="AN125" s="923"/>
      <c r="AO125" s="923"/>
      <c r="AP125" s="923"/>
      <c r="AQ125" s="923"/>
      <c r="AR125" s="923"/>
      <c r="AS125" s="923"/>
      <c r="AT125" s="924"/>
      <c r="AU125" s="199"/>
      <c r="AV125" s="199"/>
    </row>
    <row r="126" spans="6:48">
      <c r="F126" s="199"/>
      <c r="G126" s="199"/>
      <c r="H126" s="909"/>
      <c r="I126" s="1182"/>
      <c r="J126" s="909"/>
      <c r="K126" s="1067"/>
      <c r="L126" s="1067"/>
      <c r="M126" s="1067"/>
      <c r="N126" s="1067"/>
      <c r="O126" s="1067"/>
      <c r="P126" s="1067"/>
      <c r="Q126" s="1067"/>
      <c r="R126" s="1067"/>
      <c r="S126" s="1182"/>
      <c r="T126" s="909"/>
      <c r="U126" s="1067"/>
      <c r="V126" s="1182"/>
      <c r="W126" s="909"/>
      <c r="X126" s="1067"/>
      <c r="Y126" s="1182"/>
      <c r="Z126" s="909"/>
      <c r="AA126" s="1067"/>
      <c r="AB126" s="1182"/>
      <c r="AC126" s="909" t="s">
        <v>2016</v>
      </c>
      <c r="AD126" s="1067"/>
      <c r="AE126" s="1067"/>
      <c r="AF126" s="1067"/>
      <c r="AG126" s="1067"/>
      <c r="AH126" s="1067"/>
      <c r="AI126" s="912"/>
      <c r="AJ126" s="912"/>
      <c r="AK126" s="911"/>
      <c r="AL126" s="909" t="s">
        <v>2017</v>
      </c>
      <c r="AM126" s="912"/>
      <c r="AN126" s="912"/>
      <c r="AO126" s="912"/>
      <c r="AP126" s="912"/>
      <c r="AQ126" s="912"/>
      <c r="AR126" s="912"/>
      <c r="AS126" s="912"/>
      <c r="AT126" s="911"/>
      <c r="AU126" s="199"/>
      <c r="AV126" s="199"/>
    </row>
    <row r="127" spans="6:48" ht="33.75" customHeight="1">
      <c r="F127" s="199"/>
      <c r="G127" s="199"/>
      <c r="H127" s="987">
        <v>1</v>
      </c>
      <c r="I127" s="997"/>
      <c r="J127" s="303"/>
      <c r="K127" s="1053" t="str">
        <f>IF(基本情報入力!C21="","",基本情報入力!C21)</f>
        <v/>
      </c>
      <c r="L127" s="1053"/>
      <c r="M127" s="1053"/>
      <c r="N127" s="1053"/>
      <c r="O127" s="1053"/>
      <c r="P127" s="1053"/>
      <c r="Q127" s="1053"/>
      <c r="R127" s="1053"/>
      <c r="S127" s="197"/>
      <c r="T127" s="1052" t="str">
        <f>IF(基本情報入力!G21="","",基本情報入力!G21)</f>
        <v/>
      </c>
      <c r="U127" s="1053"/>
      <c r="V127" s="1054"/>
      <c r="W127" s="1052" t="str">
        <f>IF(基本情報入力!H21="","",基本情報入力!H21)</f>
        <v/>
      </c>
      <c r="X127" s="1053"/>
      <c r="Y127" s="1054"/>
      <c r="Z127" s="1052" t="str">
        <f>IF(基本情報入力!I21="","",基本情報入力!I21)</f>
        <v/>
      </c>
      <c r="AA127" s="1053"/>
      <c r="AB127" s="1054"/>
      <c r="AC127" s="1353"/>
      <c r="AD127" s="1354"/>
      <c r="AE127" s="1354"/>
      <c r="AF127" s="1354"/>
      <c r="AG127" s="1354"/>
      <c r="AH127" s="1354"/>
      <c r="AI127" s="1636"/>
      <c r="AJ127" s="1636"/>
      <c r="AK127" s="1637"/>
      <c r="AL127" s="1353"/>
      <c r="AM127" s="1636"/>
      <c r="AN127" s="1636"/>
      <c r="AO127" s="1636"/>
      <c r="AP127" s="1636"/>
      <c r="AQ127" s="1636"/>
      <c r="AR127" s="1636"/>
      <c r="AS127" s="1636"/>
      <c r="AT127" s="1637"/>
      <c r="AU127" s="199"/>
      <c r="AV127" s="199"/>
    </row>
    <row r="128" spans="6:48" ht="33.75" customHeight="1">
      <c r="F128" s="199"/>
      <c r="G128" s="199"/>
      <c r="H128" s="987">
        <v>2</v>
      </c>
      <c r="I128" s="997"/>
      <c r="J128" s="303"/>
      <c r="K128" s="1053" t="str">
        <f>IF(基本情報入力!C22="","",基本情報入力!C22)</f>
        <v/>
      </c>
      <c r="L128" s="1053"/>
      <c r="M128" s="1053"/>
      <c r="N128" s="1053"/>
      <c r="O128" s="1053"/>
      <c r="P128" s="1053"/>
      <c r="Q128" s="1053"/>
      <c r="R128" s="1053"/>
      <c r="S128" s="197"/>
      <c r="T128" s="1052" t="str">
        <f>IF(基本情報入力!G22="","",基本情報入力!G22)</f>
        <v/>
      </c>
      <c r="U128" s="1053"/>
      <c r="V128" s="1054"/>
      <c r="W128" s="1052" t="str">
        <f>IF(基本情報入力!H22="","",基本情報入力!H22)</f>
        <v/>
      </c>
      <c r="X128" s="1053"/>
      <c r="Y128" s="1054"/>
      <c r="Z128" s="1052" t="str">
        <f>IF(基本情報入力!I22="","",基本情報入力!I22)</f>
        <v/>
      </c>
      <c r="AA128" s="1053"/>
      <c r="AB128" s="1054"/>
      <c r="AC128" s="1353"/>
      <c r="AD128" s="1354"/>
      <c r="AE128" s="1354"/>
      <c r="AF128" s="1354"/>
      <c r="AG128" s="1354"/>
      <c r="AH128" s="1354"/>
      <c r="AI128" s="1636"/>
      <c r="AJ128" s="1636"/>
      <c r="AK128" s="1637"/>
      <c r="AL128" s="1353"/>
      <c r="AM128" s="1636"/>
      <c r="AN128" s="1636"/>
      <c r="AO128" s="1636"/>
      <c r="AP128" s="1636"/>
      <c r="AQ128" s="1636"/>
      <c r="AR128" s="1636"/>
      <c r="AS128" s="1636"/>
      <c r="AT128" s="1637"/>
      <c r="AU128" s="199"/>
      <c r="AV128" s="199"/>
    </row>
    <row r="129" spans="6:48" ht="33.75" customHeight="1">
      <c r="F129" s="199"/>
      <c r="G129" s="199"/>
      <c r="H129" s="987">
        <v>3</v>
      </c>
      <c r="I129" s="997"/>
      <c r="J129" s="303"/>
      <c r="K129" s="1053" t="str">
        <f>IF(基本情報入力!C23="","",基本情報入力!C23)</f>
        <v/>
      </c>
      <c r="L129" s="1053"/>
      <c r="M129" s="1053"/>
      <c r="N129" s="1053"/>
      <c r="O129" s="1053"/>
      <c r="P129" s="1053"/>
      <c r="Q129" s="1053"/>
      <c r="R129" s="1053"/>
      <c r="S129" s="197"/>
      <c r="T129" s="1052" t="str">
        <f>IF(基本情報入力!G23="","",基本情報入力!G23)</f>
        <v/>
      </c>
      <c r="U129" s="1053"/>
      <c r="V129" s="1054"/>
      <c r="W129" s="1052" t="str">
        <f>IF(基本情報入力!H23="","",基本情報入力!H23)</f>
        <v/>
      </c>
      <c r="X129" s="1053"/>
      <c r="Y129" s="1054"/>
      <c r="Z129" s="1052" t="str">
        <f>IF(基本情報入力!I23="","",基本情報入力!I23)</f>
        <v/>
      </c>
      <c r="AA129" s="1053"/>
      <c r="AB129" s="1054"/>
      <c r="AC129" s="1353"/>
      <c r="AD129" s="1354"/>
      <c r="AE129" s="1354"/>
      <c r="AF129" s="1354"/>
      <c r="AG129" s="1354"/>
      <c r="AH129" s="1354"/>
      <c r="AI129" s="1636"/>
      <c r="AJ129" s="1636"/>
      <c r="AK129" s="1637"/>
      <c r="AL129" s="1353"/>
      <c r="AM129" s="1636"/>
      <c r="AN129" s="1636"/>
      <c r="AO129" s="1636"/>
      <c r="AP129" s="1636"/>
      <c r="AQ129" s="1636"/>
      <c r="AR129" s="1636"/>
      <c r="AS129" s="1636"/>
      <c r="AT129" s="1637"/>
      <c r="AU129" s="199"/>
      <c r="AV129" s="199"/>
    </row>
    <row r="130" spans="6:48" ht="33.75" customHeight="1">
      <c r="F130" s="199"/>
      <c r="G130" s="199"/>
      <c r="H130" s="987">
        <v>4</v>
      </c>
      <c r="I130" s="997"/>
      <c r="J130" s="303"/>
      <c r="K130" s="1053" t="str">
        <f>IF(基本情報入力!C24="","",基本情報入力!C24)</f>
        <v/>
      </c>
      <c r="L130" s="1053"/>
      <c r="M130" s="1053"/>
      <c r="N130" s="1053"/>
      <c r="O130" s="1053"/>
      <c r="P130" s="1053"/>
      <c r="Q130" s="1053"/>
      <c r="R130" s="1053"/>
      <c r="S130" s="197"/>
      <c r="T130" s="1052" t="str">
        <f>IF(基本情報入力!G24="","",基本情報入力!G24)</f>
        <v/>
      </c>
      <c r="U130" s="1053"/>
      <c r="V130" s="1054"/>
      <c r="W130" s="1052" t="str">
        <f>IF(基本情報入力!H24="","",基本情報入力!H24)</f>
        <v/>
      </c>
      <c r="X130" s="1053"/>
      <c r="Y130" s="1054"/>
      <c r="Z130" s="1052" t="str">
        <f>IF(基本情報入力!I24="","",基本情報入力!I24)</f>
        <v/>
      </c>
      <c r="AA130" s="1053"/>
      <c r="AB130" s="1054"/>
      <c r="AC130" s="1353"/>
      <c r="AD130" s="1354"/>
      <c r="AE130" s="1354"/>
      <c r="AF130" s="1354"/>
      <c r="AG130" s="1354"/>
      <c r="AH130" s="1354"/>
      <c r="AI130" s="1636"/>
      <c r="AJ130" s="1636"/>
      <c r="AK130" s="1637"/>
      <c r="AL130" s="1353"/>
      <c r="AM130" s="1636"/>
      <c r="AN130" s="1636"/>
      <c r="AO130" s="1636"/>
      <c r="AP130" s="1636"/>
      <c r="AQ130" s="1636"/>
      <c r="AR130" s="1636"/>
      <c r="AS130" s="1636"/>
      <c r="AT130" s="1637"/>
      <c r="AU130" s="199"/>
      <c r="AV130" s="199"/>
    </row>
    <row r="131" spans="6:48" ht="33.75" customHeight="1">
      <c r="F131" s="199"/>
      <c r="G131" s="199"/>
      <c r="H131" s="987">
        <v>5</v>
      </c>
      <c r="I131" s="997"/>
      <c r="J131" s="303"/>
      <c r="K131" s="1053" t="str">
        <f>IF(基本情報入力!C25="","",基本情報入力!C25)</f>
        <v/>
      </c>
      <c r="L131" s="1053"/>
      <c r="M131" s="1053"/>
      <c r="N131" s="1053"/>
      <c r="O131" s="1053"/>
      <c r="P131" s="1053"/>
      <c r="Q131" s="1053"/>
      <c r="R131" s="1053"/>
      <c r="S131" s="197"/>
      <c r="T131" s="1052" t="str">
        <f>IF(基本情報入力!G25="","",基本情報入力!G25)</f>
        <v/>
      </c>
      <c r="U131" s="1053"/>
      <c r="V131" s="1054"/>
      <c r="W131" s="1052" t="str">
        <f>IF(基本情報入力!H25="","",基本情報入力!H25)</f>
        <v/>
      </c>
      <c r="X131" s="1053"/>
      <c r="Y131" s="1054"/>
      <c r="Z131" s="1052" t="str">
        <f>IF(基本情報入力!I25="","",基本情報入力!I25)</f>
        <v/>
      </c>
      <c r="AA131" s="1053"/>
      <c r="AB131" s="1054"/>
      <c r="AC131" s="1353"/>
      <c r="AD131" s="1354"/>
      <c r="AE131" s="1354"/>
      <c r="AF131" s="1354"/>
      <c r="AG131" s="1354"/>
      <c r="AH131" s="1354"/>
      <c r="AI131" s="1636"/>
      <c r="AJ131" s="1636"/>
      <c r="AK131" s="1637"/>
      <c r="AL131" s="1353"/>
      <c r="AM131" s="1636"/>
      <c r="AN131" s="1636"/>
      <c r="AO131" s="1636"/>
      <c r="AP131" s="1636"/>
      <c r="AQ131" s="1636"/>
      <c r="AR131" s="1636"/>
      <c r="AS131" s="1636"/>
      <c r="AT131" s="1637"/>
      <c r="AU131" s="199"/>
      <c r="AV131" s="199"/>
    </row>
    <row r="132" spans="6:48"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288" t="s">
        <v>2805</v>
      </c>
      <c r="AD132" s="199"/>
      <c r="AE132" s="199"/>
      <c r="AF132" s="199"/>
      <c r="AG132" s="199"/>
      <c r="AH132" s="199"/>
      <c r="AI132" s="199"/>
      <c r="AJ132" s="199"/>
      <c r="AK132" s="199"/>
      <c r="AL132" s="288" t="s">
        <v>2805</v>
      </c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</row>
    <row r="133" spans="6:48" ht="18" customHeight="1">
      <c r="F133" s="199"/>
      <c r="G133" s="199"/>
      <c r="H133" s="1183" t="s">
        <v>1972</v>
      </c>
      <c r="I133" s="927"/>
      <c r="J133" s="927"/>
      <c r="K133" s="927"/>
      <c r="L133" s="927"/>
      <c r="M133" s="927"/>
      <c r="N133" s="927"/>
      <c r="O133" s="927"/>
      <c r="P133" s="927"/>
      <c r="Q133" s="927"/>
      <c r="R133" s="927"/>
      <c r="S133" s="927"/>
      <c r="T133" s="927"/>
      <c r="U133" s="927"/>
      <c r="V133" s="927"/>
      <c r="W133" s="927"/>
      <c r="X133" s="927"/>
      <c r="Y133" s="927"/>
      <c r="Z133" s="927"/>
      <c r="AA133" s="927"/>
      <c r="AB133" s="927"/>
      <c r="AC133" s="1049" t="s">
        <v>1973</v>
      </c>
      <c r="AD133" s="1050"/>
      <c r="AE133" s="1050"/>
      <c r="AF133" s="1050"/>
      <c r="AG133" s="1050"/>
      <c r="AH133" s="1050"/>
      <c r="AI133" s="1050"/>
      <c r="AJ133" s="1050"/>
      <c r="AK133" s="1051"/>
      <c r="AL133" s="1049" t="s">
        <v>1973</v>
      </c>
      <c r="AM133" s="1050"/>
      <c r="AN133" s="1050"/>
      <c r="AO133" s="1050"/>
      <c r="AP133" s="1050"/>
      <c r="AQ133" s="1050"/>
      <c r="AR133" s="1050"/>
      <c r="AS133" s="1050"/>
      <c r="AT133" s="1051"/>
      <c r="AU133" s="199"/>
      <c r="AV133" s="199"/>
    </row>
    <row r="134" spans="6:48" ht="18" customHeight="1">
      <c r="F134" s="199"/>
      <c r="G134" s="199"/>
      <c r="H134" s="258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  <c r="AA134" s="257"/>
      <c r="AB134" s="257"/>
      <c r="AC134" s="258"/>
      <c r="AD134" s="257"/>
      <c r="AE134" s="257"/>
      <c r="AF134" s="257"/>
      <c r="AG134" s="257"/>
      <c r="AH134" s="257"/>
      <c r="AI134" s="257"/>
      <c r="AJ134" s="257"/>
      <c r="AK134" s="291"/>
      <c r="AL134" s="257"/>
      <c r="AM134" s="257"/>
      <c r="AN134" s="257"/>
      <c r="AO134" s="257"/>
      <c r="AP134" s="257"/>
      <c r="AQ134" s="257"/>
      <c r="AR134" s="257"/>
      <c r="AS134" s="257"/>
      <c r="AT134" s="291"/>
      <c r="AU134" s="199"/>
      <c r="AV134" s="199"/>
    </row>
    <row r="135" spans="6:48" ht="18" customHeight="1">
      <c r="F135" s="199"/>
      <c r="G135" s="199"/>
      <c r="H135" s="258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  <c r="AA135" s="257"/>
      <c r="AB135" s="257"/>
      <c r="AC135" s="258"/>
      <c r="AD135" s="257"/>
      <c r="AE135" s="257"/>
      <c r="AF135" s="257"/>
      <c r="AG135" s="257"/>
      <c r="AH135" s="257"/>
      <c r="AI135" s="257"/>
      <c r="AJ135" s="257"/>
      <c r="AK135" s="291"/>
      <c r="AL135" s="257"/>
      <c r="AM135" s="257"/>
      <c r="AN135" s="257"/>
      <c r="AO135" s="257"/>
      <c r="AP135" s="257"/>
      <c r="AQ135" s="257"/>
      <c r="AR135" s="257"/>
      <c r="AS135" s="257"/>
      <c r="AT135" s="291"/>
      <c r="AU135" s="199"/>
      <c r="AV135" s="199"/>
    </row>
    <row r="136" spans="6:48" ht="18" customHeight="1">
      <c r="F136" s="199"/>
      <c r="G136" s="199"/>
      <c r="H136" s="306"/>
      <c r="I136" s="263"/>
      <c r="J136" s="263"/>
      <c r="K136" s="263"/>
      <c r="L136" s="263"/>
      <c r="M136" s="263"/>
      <c r="N136" s="263"/>
      <c r="O136" s="263"/>
      <c r="P136" s="263"/>
      <c r="Q136" s="263"/>
      <c r="R136" s="263"/>
      <c r="S136" s="263"/>
      <c r="T136" s="263"/>
      <c r="U136" s="263"/>
      <c r="V136" s="263"/>
      <c r="W136" s="263"/>
      <c r="X136" s="263"/>
      <c r="Y136" s="263"/>
      <c r="Z136" s="263"/>
      <c r="AA136" s="263"/>
      <c r="AB136" s="263"/>
      <c r="AC136" s="306"/>
      <c r="AD136" s="263"/>
      <c r="AE136" s="263"/>
      <c r="AF136" s="263"/>
      <c r="AG136" s="263"/>
      <c r="AH136" s="263"/>
      <c r="AI136" s="263"/>
      <c r="AJ136" s="263"/>
      <c r="AK136" s="273"/>
      <c r="AL136" s="263"/>
      <c r="AM136" s="263"/>
      <c r="AN136" s="263"/>
      <c r="AO136" s="263"/>
      <c r="AP136" s="263"/>
      <c r="AQ136" s="263"/>
      <c r="AR136" s="263"/>
      <c r="AS136" s="263"/>
      <c r="AT136" s="273"/>
      <c r="AU136" s="199"/>
      <c r="AV136" s="199"/>
    </row>
    <row r="137" spans="6:48"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</row>
  </sheetData>
  <sheetProtection password="F282" sheet="1" objects="1" scenarios="1"/>
  <mergeCells count="272">
    <mergeCell ref="CE1:DB1"/>
    <mergeCell ref="CE2:DB2"/>
    <mergeCell ref="A1:E1"/>
    <mergeCell ref="G1:AX1"/>
    <mergeCell ref="A19:D20"/>
    <mergeCell ref="A65:D66"/>
    <mergeCell ref="C12:D12"/>
    <mergeCell ref="P103:AE103"/>
    <mergeCell ref="H133:AB133"/>
    <mergeCell ref="AC133:AK133"/>
    <mergeCell ref="AL133:AT133"/>
    <mergeCell ref="K11:AE11"/>
    <mergeCell ref="K57:AE57"/>
    <mergeCell ref="AL130:AT130"/>
    <mergeCell ref="H131:I131"/>
    <mergeCell ref="K131:R131"/>
    <mergeCell ref="T131:V131"/>
    <mergeCell ref="W131:Y131"/>
    <mergeCell ref="Z131:AB131"/>
    <mergeCell ref="AC131:AK131"/>
    <mergeCell ref="AL131:AT131"/>
    <mergeCell ref="H130:I130"/>
    <mergeCell ref="K130:R130"/>
    <mergeCell ref="T130:V130"/>
    <mergeCell ref="W130:Y130"/>
    <mergeCell ref="Z130:AB130"/>
    <mergeCell ref="AC130:AK130"/>
    <mergeCell ref="AL128:AT128"/>
    <mergeCell ref="H129:I129"/>
    <mergeCell ref="K129:R129"/>
    <mergeCell ref="T129:V129"/>
    <mergeCell ref="W129:Y129"/>
    <mergeCell ref="Z129:AB129"/>
    <mergeCell ref="AC129:AK129"/>
    <mergeCell ref="AL129:AT129"/>
    <mergeCell ref="H128:I128"/>
    <mergeCell ref="K128:R128"/>
    <mergeCell ref="T128:V128"/>
    <mergeCell ref="W128:Y128"/>
    <mergeCell ref="Z128:AB128"/>
    <mergeCell ref="AC128:AK128"/>
    <mergeCell ref="AL126:AT126"/>
    <mergeCell ref="H127:I127"/>
    <mergeCell ref="K127:R127"/>
    <mergeCell ref="T127:V127"/>
    <mergeCell ref="W127:Y127"/>
    <mergeCell ref="Z127:AB127"/>
    <mergeCell ref="AC127:AK127"/>
    <mergeCell ref="AL127:AT127"/>
    <mergeCell ref="L122:R122"/>
    <mergeCell ref="T122:AP122"/>
    <mergeCell ref="H125:I126"/>
    <mergeCell ref="J125:S126"/>
    <mergeCell ref="T125:V126"/>
    <mergeCell ref="W125:Y126"/>
    <mergeCell ref="Z125:AB126"/>
    <mergeCell ref="AC125:AK125"/>
    <mergeCell ref="AL125:AT125"/>
    <mergeCell ref="AC126:AK126"/>
    <mergeCell ref="Y114:AD115"/>
    <mergeCell ref="F118:AV118"/>
    <mergeCell ref="L121:R121"/>
    <mergeCell ref="AC121:AF121"/>
    <mergeCell ref="AJ121:AN121"/>
    <mergeCell ref="AU97:AV97"/>
    <mergeCell ref="AD97:AJ97"/>
    <mergeCell ref="AK97:AL97"/>
    <mergeCell ref="AM97:AN97"/>
    <mergeCell ref="AO97:AP97"/>
    <mergeCell ref="AQ97:AR97"/>
    <mergeCell ref="AS97:AT97"/>
    <mergeCell ref="AM74:AU74"/>
    <mergeCell ref="J80:M92"/>
    <mergeCell ref="AJ81:AK81"/>
    <mergeCell ref="AM81:AN81"/>
    <mergeCell ref="AP81:AQ81"/>
    <mergeCell ref="O82:AA82"/>
    <mergeCell ref="T84:Y84"/>
    <mergeCell ref="Y89:AQ89"/>
    <mergeCell ref="AD90:AN90"/>
    <mergeCell ref="AD91:AN91"/>
    <mergeCell ref="G74:J74"/>
    <mergeCell ref="K74:N74"/>
    <mergeCell ref="P74:AB74"/>
    <mergeCell ref="AD74:AF74"/>
    <mergeCell ref="AG74:AI74"/>
    <mergeCell ref="AJ74:AL74"/>
    <mergeCell ref="S86:AD86"/>
    <mergeCell ref="AM72:AU72"/>
    <mergeCell ref="G73:J73"/>
    <mergeCell ref="K73:N73"/>
    <mergeCell ref="P73:AB73"/>
    <mergeCell ref="AD73:AF73"/>
    <mergeCell ref="AG73:AI73"/>
    <mergeCell ref="AJ73:AL73"/>
    <mergeCell ref="AM73:AU73"/>
    <mergeCell ref="G72:J72"/>
    <mergeCell ref="K72:N72"/>
    <mergeCell ref="P72:AB72"/>
    <mergeCell ref="AD72:AF72"/>
    <mergeCell ref="AG72:AI72"/>
    <mergeCell ref="AJ72:AL72"/>
    <mergeCell ref="AM70:AU70"/>
    <mergeCell ref="G71:J71"/>
    <mergeCell ref="K71:N71"/>
    <mergeCell ref="P71:AB71"/>
    <mergeCell ref="AD71:AF71"/>
    <mergeCell ref="AG71:AI71"/>
    <mergeCell ref="AJ71:AL71"/>
    <mergeCell ref="AM71:AU71"/>
    <mergeCell ref="G70:J70"/>
    <mergeCell ref="K70:N70"/>
    <mergeCell ref="P70:AB70"/>
    <mergeCell ref="AD70:AF70"/>
    <mergeCell ref="AG70:AI70"/>
    <mergeCell ref="AJ70:AL70"/>
    <mergeCell ref="G69:J69"/>
    <mergeCell ref="K69:N69"/>
    <mergeCell ref="P69:AB69"/>
    <mergeCell ref="AD69:AF69"/>
    <mergeCell ref="AG69:AI69"/>
    <mergeCell ref="AJ69:AL69"/>
    <mergeCell ref="AM69:AU69"/>
    <mergeCell ref="G68:J68"/>
    <mergeCell ref="K68:N68"/>
    <mergeCell ref="P68:AB68"/>
    <mergeCell ref="AD68:AF68"/>
    <mergeCell ref="AG68:AI68"/>
    <mergeCell ref="AJ68:AL68"/>
    <mergeCell ref="G66:J67"/>
    <mergeCell ref="K66:N67"/>
    <mergeCell ref="O66:AC67"/>
    <mergeCell ref="AD66:AF67"/>
    <mergeCell ref="AG66:AI67"/>
    <mergeCell ref="AJ66:AL66"/>
    <mergeCell ref="AM66:AU67"/>
    <mergeCell ref="AJ67:AL67"/>
    <mergeCell ref="AM68:AU68"/>
    <mergeCell ref="P61:T61"/>
    <mergeCell ref="U61:AI61"/>
    <mergeCell ref="I62:O62"/>
    <mergeCell ref="P62:T62"/>
    <mergeCell ref="U62:AI62"/>
    <mergeCell ref="I63:O63"/>
    <mergeCell ref="P63:AH63"/>
    <mergeCell ref="AH54:AQ54"/>
    <mergeCell ref="AR54:AV54"/>
    <mergeCell ref="I59:O59"/>
    <mergeCell ref="P59:AH59"/>
    <mergeCell ref="AI59:AL60"/>
    <mergeCell ref="I60:O60"/>
    <mergeCell ref="P60:AH60"/>
    <mergeCell ref="AP60:AT62"/>
    <mergeCell ref="I61:O61"/>
    <mergeCell ref="AP63:AT63"/>
    <mergeCell ref="BA49:CC52"/>
    <mergeCell ref="G53:N53"/>
    <mergeCell ref="AY53:AZ55"/>
    <mergeCell ref="BA53:CC56"/>
    <mergeCell ref="G54:I55"/>
    <mergeCell ref="J54:J55"/>
    <mergeCell ref="K54:N55"/>
    <mergeCell ref="V54:X54"/>
    <mergeCell ref="Y54:Z54"/>
    <mergeCell ref="AB54:AC54"/>
    <mergeCell ref="AL52:AM52"/>
    <mergeCell ref="AO48:AQ48"/>
    <mergeCell ref="AR48:AV49"/>
    <mergeCell ref="Z49:AA49"/>
    <mergeCell ref="AC49:AE49"/>
    <mergeCell ref="AF49:AQ49"/>
    <mergeCell ref="AY49:AZ51"/>
    <mergeCell ref="AM28:AU28"/>
    <mergeCell ref="J34:M46"/>
    <mergeCell ref="AJ35:AK35"/>
    <mergeCell ref="AM35:AN35"/>
    <mergeCell ref="AP35:AQ35"/>
    <mergeCell ref="O36:AA36"/>
    <mergeCell ref="T38:Y38"/>
    <mergeCell ref="Y43:AQ43"/>
    <mergeCell ref="AD44:AN44"/>
    <mergeCell ref="AD45:AN45"/>
    <mergeCell ref="G28:J28"/>
    <mergeCell ref="K28:N28"/>
    <mergeCell ref="P28:AB28"/>
    <mergeCell ref="AD28:AF28"/>
    <mergeCell ref="AG28:AI28"/>
    <mergeCell ref="AJ28:AL28"/>
    <mergeCell ref="S40:AD40"/>
    <mergeCell ref="AM26:AU26"/>
    <mergeCell ref="G27:J27"/>
    <mergeCell ref="K27:N27"/>
    <mergeCell ref="P27:AB27"/>
    <mergeCell ref="AD27:AF27"/>
    <mergeCell ref="AG27:AI27"/>
    <mergeCell ref="AJ27:AL27"/>
    <mergeCell ref="AM27:AU27"/>
    <mergeCell ref="G26:J26"/>
    <mergeCell ref="K26:N26"/>
    <mergeCell ref="P26:AB26"/>
    <mergeCell ref="AD26:AF26"/>
    <mergeCell ref="AG26:AI26"/>
    <mergeCell ref="AJ26:AL26"/>
    <mergeCell ref="AM24:AU24"/>
    <mergeCell ref="G25:J25"/>
    <mergeCell ref="K25:N25"/>
    <mergeCell ref="P25:AB25"/>
    <mergeCell ref="AD25:AF25"/>
    <mergeCell ref="AG25:AI25"/>
    <mergeCell ref="AJ25:AL25"/>
    <mergeCell ref="AM25:AU25"/>
    <mergeCell ref="G24:J24"/>
    <mergeCell ref="K24:N24"/>
    <mergeCell ref="P24:AB24"/>
    <mergeCell ref="AD24:AF24"/>
    <mergeCell ref="AG24:AI24"/>
    <mergeCell ref="AJ24:AL24"/>
    <mergeCell ref="G23:J23"/>
    <mergeCell ref="K23:N23"/>
    <mergeCell ref="P23:AB23"/>
    <mergeCell ref="AD23:AF23"/>
    <mergeCell ref="AG23:AI23"/>
    <mergeCell ref="AJ23:AL23"/>
    <mergeCell ref="AM23:AU23"/>
    <mergeCell ref="G22:J22"/>
    <mergeCell ref="K22:N22"/>
    <mergeCell ref="P22:AB22"/>
    <mergeCell ref="AD22:AF22"/>
    <mergeCell ref="AG22:AI22"/>
    <mergeCell ref="AJ22:AL22"/>
    <mergeCell ref="G20:J21"/>
    <mergeCell ref="K20:N21"/>
    <mergeCell ref="O20:AC21"/>
    <mergeCell ref="AD20:AF21"/>
    <mergeCell ref="AG20:AI21"/>
    <mergeCell ref="AJ20:AL20"/>
    <mergeCell ref="AM20:AU21"/>
    <mergeCell ref="AJ21:AL21"/>
    <mergeCell ref="AM22:AU22"/>
    <mergeCell ref="I17:O17"/>
    <mergeCell ref="P17:AH17"/>
    <mergeCell ref="C13:D13"/>
    <mergeCell ref="I13:O13"/>
    <mergeCell ref="P13:AH13"/>
    <mergeCell ref="AI13:AL14"/>
    <mergeCell ref="I14:O14"/>
    <mergeCell ref="P14:AH14"/>
    <mergeCell ref="AP17:AT17"/>
    <mergeCell ref="AZ6:CB9"/>
    <mergeCell ref="G7:N7"/>
    <mergeCell ref="G8:I9"/>
    <mergeCell ref="J8:J9"/>
    <mergeCell ref="K8:N9"/>
    <mergeCell ref="V8:X8"/>
    <mergeCell ref="Y8:Z8"/>
    <mergeCell ref="AB8:AC8"/>
    <mergeCell ref="AH8:AQ8"/>
    <mergeCell ref="AR8:AV8"/>
    <mergeCell ref="AL6:AM6"/>
    <mergeCell ref="AO2:AQ2"/>
    <mergeCell ref="AR2:AV3"/>
    <mergeCell ref="Z3:AA3"/>
    <mergeCell ref="AC3:AE3"/>
    <mergeCell ref="AF3:AQ3"/>
    <mergeCell ref="AX6:AY8"/>
    <mergeCell ref="AP14:AT16"/>
    <mergeCell ref="I15:O15"/>
    <mergeCell ref="P15:T15"/>
    <mergeCell ref="U15:AI15"/>
    <mergeCell ref="I16:O16"/>
    <mergeCell ref="P16:T16"/>
    <mergeCell ref="U16:AI16"/>
  </mergeCells>
  <phoneticPr fontId="2"/>
  <conditionalFormatting sqref="AM22:AU28 AO48:AQ48 K68:AU74 AK22:AL22 AK24:AL28 K22:AJ28 AO2">
    <cfRule type="cellIs" dxfId="0" priority="1" stopIfTrue="1" operator="equal">
      <formula>0</formula>
    </cfRule>
  </conditionalFormatting>
  <dataValidations count="3">
    <dataValidation type="list" allowBlank="1" showInputMessage="1" showErrorMessage="1" sqref="AC127:AT131">
      <formula1>$D$16:$D$18</formula1>
    </dataValidation>
    <dataValidation type="list" allowBlank="1" showInputMessage="1" showErrorMessage="1" sqref="D22:D28 D68:D74">
      <formula1>$D$14:$D$16</formula1>
    </dataValidation>
    <dataValidation imeMode="off" allowBlank="1" showInputMessage="1" showErrorMessage="1" sqref="A22:A28 A68:A74"/>
  </dataValidations>
  <pageMargins left="0.59055118110236227" right="0.59055118110236227" top="0.59055118110236227" bottom="0.59055118110236227" header="0.51181102362204722" footer="0.51181102362204722"/>
  <pageSetup paperSize="9" scale="98" orientation="portrait" r:id="rId1"/>
  <headerFooter alignWithMargins="0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CC66FF"/>
  </sheetPr>
  <dimension ref="A1:AP60"/>
  <sheetViews>
    <sheetView view="pageBreakPreview" zoomScaleNormal="100" zoomScaleSheetLayoutView="100" workbookViewId="0"/>
  </sheetViews>
  <sheetFormatPr defaultRowHeight="13.5"/>
  <cols>
    <col min="1" max="100" width="2.125" style="351" customWidth="1"/>
    <col min="101" max="16384" width="9" style="351"/>
  </cols>
  <sheetData>
    <row r="1" spans="2:35" s="194" customFormat="1" ht="15.75" customHeight="1"/>
    <row r="2" spans="2:35" s="194" customFormat="1" ht="17.25">
      <c r="K2" s="322"/>
      <c r="N2" s="322"/>
      <c r="O2" s="322" t="s">
        <v>2898</v>
      </c>
      <c r="P2" s="322"/>
    </row>
    <row r="3" spans="2:35" s="194" customFormat="1" ht="8.25" customHeight="1">
      <c r="K3" s="322"/>
      <c r="N3" s="322"/>
      <c r="O3" s="322"/>
      <c r="P3" s="322"/>
    </row>
    <row r="4" spans="2:35" s="194" customFormat="1" ht="15.75" customHeight="1">
      <c r="C4" s="194" t="s">
        <v>2842</v>
      </c>
      <c r="K4" s="322"/>
      <c r="N4" s="322"/>
      <c r="O4" s="322"/>
      <c r="P4" s="322"/>
    </row>
    <row r="5" spans="2:35" s="194" customFormat="1" ht="11.25" customHeight="1">
      <c r="K5" s="322"/>
      <c r="N5" s="322"/>
      <c r="O5" s="322"/>
      <c r="P5" s="322"/>
    </row>
    <row r="6" spans="2:35" s="194" customFormat="1" ht="15.75" customHeight="1">
      <c r="F6" s="194" t="s">
        <v>2869</v>
      </c>
      <c r="K6" s="322"/>
      <c r="N6" s="341"/>
      <c r="O6" s="341"/>
      <c r="P6" s="341"/>
      <c r="Q6" s="327"/>
      <c r="R6" s="327"/>
      <c r="S6" s="327"/>
      <c r="T6" s="327"/>
    </row>
    <row r="7" spans="2:35" s="194" customFormat="1" ht="8.25" customHeight="1">
      <c r="K7" s="322"/>
      <c r="N7" s="324"/>
      <c r="O7" s="324"/>
      <c r="P7" s="324"/>
      <c r="Q7" s="323"/>
      <c r="R7" s="323"/>
      <c r="S7" s="323"/>
      <c r="T7" s="323"/>
    </row>
    <row r="8" spans="2:35" s="194" customFormat="1" ht="15.75" customHeight="1">
      <c r="K8" s="322"/>
      <c r="N8" s="322"/>
      <c r="O8" s="322"/>
      <c r="P8" s="322"/>
      <c r="AD8" s="194" t="s">
        <v>2844</v>
      </c>
    </row>
    <row r="9" spans="2:35" s="194" customFormat="1" ht="15.75" customHeight="1">
      <c r="B9" s="1288" t="s">
        <v>5</v>
      </c>
      <c r="C9" s="1288"/>
      <c r="D9" s="1288"/>
      <c r="E9" s="1288"/>
      <c r="F9" s="1288"/>
      <c r="G9" s="1288"/>
      <c r="H9" s="1288"/>
      <c r="I9" s="1288"/>
      <c r="K9" s="322"/>
      <c r="N9" s="322"/>
      <c r="O9" s="322"/>
      <c r="P9" s="322"/>
    </row>
    <row r="10" spans="2:35" s="194" customFormat="1" ht="11.25" customHeight="1">
      <c r="B10" s="1237"/>
      <c r="C10" s="1238"/>
      <c r="D10" s="1238"/>
      <c r="E10" s="1289" t="s">
        <v>6</v>
      </c>
      <c r="F10" s="1238"/>
      <c r="G10" s="1238"/>
      <c r="H10" s="1238"/>
      <c r="I10" s="1239"/>
      <c r="K10" s="322"/>
      <c r="N10" s="322"/>
      <c r="O10" s="322"/>
      <c r="P10" s="322"/>
    </row>
    <row r="11" spans="2:35" s="194" customFormat="1" ht="11.25" customHeight="1">
      <c r="B11" s="1293"/>
      <c r="C11" s="1228"/>
      <c r="D11" s="1228"/>
      <c r="E11" s="1270"/>
      <c r="F11" s="1228"/>
      <c r="G11" s="1228"/>
      <c r="H11" s="1228"/>
      <c r="I11" s="1290"/>
      <c r="K11" s="322"/>
      <c r="N11" s="322"/>
      <c r="O11" s="322"/>
      <c r="P11" s="322"/>
    </row>
    <row r="12" spans="2:35" s="194" customFormat="1" ht="9" customHeight="1"/>
    <row r="13" spans="2:35" s="194" customFormat="1" ht="22.5" customHeight="1">
      <c r="F13" s="1287" t="s">
        <v>2625</v>
      </c>
      <c r="G13" s="1287"/>
      <c r="H13" s="1287"/>
      <c r="I13" s="1287"/>
      <c r="J13" s="1287"/>
      <c r="K13" s="1287"/>
      <c r="L13" s="1287"/>
      <c r="M13" s="1252"/>
      <c r="N13" s="1253"/>
      <c r="O13" s="1253"/>
      <c r="P13" s="1253"/>
      <c r="Q13" s="1253"/>
      <c r="R13" s="1253"/>
      <c r="S13" s="1253"/>
      <c r="T13" s="1253"/>
      <c r="U13" s="1253"/>
      <c r="V13" s="1253"/>
      <c r="W13" s="1253"/>
      <c r="X13" s="1253"/>
      <c r="Y13" s="1253"/>
      <c r="Z13" s="1253"/>
      <c r="AA13" s="1253"/>
      <c r="AB13" s="1253"/>
      <c r="AC13" s="1253"/>
      <c r="AD13" s="1280"/>
      <c r="AE13" s="1281" t="s">
        <v>11</v>
      </c>
      <c r="AF13" s="1282"/>
      <c r="AG13" s="1282"/>
      <c r="AH13" s="1282"/>
      <c r="AI13" s="1283"/>
    </row>
    <row r="14" spans="2:35" s="194" customFormat="1" ht="22.5" customHeight="1">
      <c r="F14" s="1287" t="s">
        <v>2626</v>
      </c>
      <c r="G14" s="1287"/>
      <c r="H14" s="1287"/>
      <c r="I14" s="1287"/>
      <c r="J14" s="1287"/>
      <c r="K14" s="1287"/>
      <c r="L14" s="1287"/>
      <c r="M14" s="1252"/>
      <c r="N14" s="1253"/>
      <c r="O14" s="1253"/>
      <c r="P14" s="1253"/>
      <c r="Q14" s="1253"/>
      <c r="R14" s="1253"/>
      <c r="S14" s="1253"/>
      <c r="T14" s="1253"/>
      <c r="U14" s="1253"/>
      <c r="V14" s="1253"/>
      <c r="W14" s="1253"/>
      <c r="X14" s="1253"/>
      <c r="Y14" s="1253"/>
      <c r="Z14" s="1253"/>
      <c r="AA14" s="1253"/>
      <c r="AB14" s="1253"/>
      <c r="AC14" s="1253"/>
      <c r="AD14" s="1280"/>
      <c r="AE14" s="1284"/>
      <c r="AF14" s="1285"/>
      <c r="AG14" s="1285"/>
      <c r="AH14" s="1285"/>
      <c r="AI14" s="1286"/>
    </row>
    <row r="15" spans="2:35" s="194" customFormat="1" ht="22.5" customHeight="1">
      <c r="F15" s="1287" t="s">
        <v>2627</v>
      </c>
      <c r="G15" s="1287"/>
      <c r="H15" s="1287"/>
      <c r="I15" s="1287"/>
      <c r="J15" s="1287"/>
      <c r="K15" s="1287"/>
      <c r="L15" s="1287"/>
      <c r="M15" s="1252"/>
      <c r="N15" s="1253"/>
      <c r="O15" s="1253"/>
      <c r="P15" s="1253"/>
      <c r="Q15" s="1253"/>
      <c r="R15" s="1253"/>
      <c r="S15" s="1253"/>
      <c r="T15" s="1253"/>
      <c r="U15" s="1253"/>
      <c r="V15" s="1253"/>
      <c r="W15" s="1253"/>
      <c r="X15" s="1253"/>
      <c r="Y15" s="1253"/>
      <c r="Z15" s="1253"/>
      <c r="AA15" s="1253"/>
      <c r="AB15" s="1253"/>
      <c r="AC15" s="1253"/>
      <c r="AD15" s="1253"/>
      <c r="AE15" s="325"/>
      <c r="AF15" s="325"/>
      <c r="AG15" s="325" t="s">
        <v>13</v>
      </c>
      <c r="AH15" s="325"/>
      <c r="AI15" s="326"/>
    </row>
    <row r="16" spans="2:35" s="194" customFormat="1" ht="22.5" customHeight="1">
      <c r="F16" s="1249" t="s">
        <v>2846</v>
      </c>
      <c r="G16" s="1250"/>
      <c r="H16" s="1250"/>
      <c r="I16" s="1250"/>
      <c r="J16" s="1250"/>
      <c r="K16" s="1250"/>
      <c r="L16" s="1251"/>
      <c r="M16" s="1252"/>
      <c r="N16" s="1253"/>
      <c r="O16" s="1253"/>
      <c r="P16" s="1253"/>
      <c r="Q16" s="1253"/>
      <c r="R16" s="1253"/>
      <c r="S16" s="1253"/>
      <c r="T16" s="1253"/>
      <c r="U16" s="1253"/>
      <c r="V16" s="1253"/>
      <c r="W16" s="1253"/>
      <c r="X16" s="1253"/>
      <c r="Y16" s="1253"/>
      <c r="Z16" s="1253"/>
      <c r="AA16" s="1253"/>
      <c r="AB16" s="1253"/>
      <c r="AC16" s="1253"/>
      <c r="AD16" s="327"/>
      <c r="AE16" s="327"/>
      <c r="AF16" s="327"/>
      <c r="AG16" s="328" t="s">
        <v>13</v>
      </c>
      <c r="AH16" s="327"/>
      <c r="AI16" s="329"/>
    </row>
    <row r="17" spans="1:42" s="194" customFormat="1" ht="7.5" customHeight="1">
      <c r="F17" s="330"/>
      <c r="G17" s="331"/>
      <c r="H17" s="331"/>
      <c r="I17" s="331"/>
      <c r="J17" s="331"/>
      <c r="K17" s="331"/>
      <c r="L17" s="331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</row>
    <row r="18" spans="1:42" s="194" customFormat="1" ht="15.75" customHeight="1">
      <c r="B18" s="194" t="s">
        <v>2871</v>
      </c>
      <c r="E18" s="327"/>
      <c r="F18" s="342"/>
      <c r="G18" s="343"/>
      <c r="H18" s="343"/>
      <c r="I18" s="343"/>
      <c r="J18" s="343"/>
      <c r="K18" s="343"/>
      <c r="L18" s="343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/>
      <c r="AN18" s="327"/>
    </row>
    <row r="19" spans="1:42" s="194" customFormat="1" ht="9" customHeight="1">
      <c r="F19" s="330"/>
      <c r="G19" s="331"/>
      <c r="H19" s="331"/>
      <c r="I19" s="331"/>
      <c r="J19" s="331"/>
      <c r="K19" s="331"/>
      <c r="L19" s="331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  <c r="AA19" s="323"/>
      <c r="AB19" s="323"/>
      <c r="AC19" s="323"/>
      <c r="AD19" s="323"/>
      <c r="AE19" s="323"/>
      <c r="AF19" s="323"/>
      <c r="AG19" s="323"/>
      <c r="AH19" s="323"/>
      <c r="AI19" s="323"/>
    </row>
    <row r="20" spans="1:42" s="194" customFormat="1" ht="15.75" customHeight="1">
      <c r="C20" s="332" t="s">
        <v>2872</v>
      </c>
    </row>
    <row r="21" spans="1:42" s="194" customFormat="1" ht="15" customHeight="1">
      <c r="C21" s="1237" t="s">
        <v>19</v>
      </c>
      <c r="D21" s="1294"/>
      <c r="E21" s="1294"/>
      <c r="F21" s="1295"/>
      <c r="G21" s="1237" t="s">
        <v>2070</v>
      </c>
      <c r="H21" s="1294"/>
      <c r="I21" s="1294"/>
      <c r="J21" s="1294"/>
      <c r="K21" s="1294"/>
      <c r="L21" s="1294"/>
      <c r="M21" s="1294"/>
      <c r="N21" s="1294"/>
      <c r="O21" s="1294"/>
      <c r="P21" s="1294"/>
      <c r="Q21" s="1294"/>
      <c r="R21" s="1294"/>
      <c r="S21" s="1294"/>
      <c r="T21" s="1295"/>
      <c r="U21" s="1281" t="s">
        <v>21</v>
      </c>
      <c r="V21" s="1282"/>
      <c r="W21" s="1283"/>
      <c r="X21" s="1281" t="s">
        <v>22</v>
      </c>
      <c r="Y21" s="1282"/>
      <c r="Z21" s="1283"/>
      <c r="AA21" s="1281" t="s">
        <v>2072</v>
      </c>
      <c r="AB21" s="1282"/>
      <c r="AC21" s="1282"/>
      <c r="AD21" s="1296" t="s">
        <v>24</v>
      </c>
      <c r="AE21" s="1297"/>
      <c r="AF21" s="1297"/>
      <c r="AG21" s="1297"/>
      <c r="AH21" s="1297"/>
      <c r="AI21" s="1297"/>
      <c r="AJ21" s="1297"/>
      <c r="AK21" s="1297"/>
      <c r="AL21" s="333"/>
      <c r="AM21" s="333"/>
      <c r="AN21" s="323"/>
      <c r="AO21" s="323"/>
      <c r="AP21" s="323"/>
    </row>
    <row r="22" spans="1:42" s="194" customFormat="1" ht="14.25" customHeight="1">
      <c r="C22" s="1275"/>
      <c r="D22" s="1276"/>
      <c r="E22" s="1276"/>
      <c r="F22" s="1277"/>
      <c r="G22" s="1275"/>
      <c r="H22" s="1276"/>
      <c r="I22" s="1276"/>
      <c r="J22" s="1276"/>
      <c r="K22" s="1276"/>
      <c r="L22" s="1276"/>
      <c r="M22" s="1276"/>
      <c r="N22" s="1276"/>
      <c r="O22" s="1276"/>
      <c r="P22" s="1276"/>
      <c r="Q22" s="1276"/>
      <c r="R22" s="1276"/>
      <c r="S22" s="1276"/>
      <c r="T22" s="1277"/>
      <c r="U22" s="1279"/>
      <c r="V22" s="1230"/>
      <c r="W22" s="1278"/>
      <c r="X22" s="1279"/>
      <c r="Y22" s="1230"/>
      <c r="Z22" s="1278"/>
      <c r="AA22" s="1229" t="s">
        <v>25</v>
      </c>
      <c r="AB22" s="1230"/>
      <c r="AC22" s="1230"/>
      <c r="AD22" s="1234" t="s">
        <v>2075</v>
      </c>
      <c r="AE22" s="1235"/>
      <c r="AF22" s="1235"/>
      <c r="AG22" s="1235"/>
      <c r="AH22" s="1235"/>
      <c r="AI22" s="1235"/>
      <c r="AJ22" s="1235"/>
      <c r="AK22" s="1235"/>
      <c r="AL22" s="333"/>
      <c r="AM22" s="333"/>
      <c r="AN22" s="323"/>
      <c r="AO22" s="323"/>
      <c r="AP22" s="323"/>
    </row>
    <row r="23" spans="1:42" s="194" customFormat="1" ht="11.25" customHeight="1">
      <c r="C23" s="1237"/>
      <c r="D23" s="1238"/>
      <c r="E23" s="1238"/>
      <c r="F23" s="1239"/>
      <c r="G23" s="1237"/>
      <c r="H23" s="1238"/>
      <c r="I23" s="1238"/>
      <c r="J23" s="1238"/>
      <c r="K23" s="1238"/>
      <c r="L23" s="1238"/>
      <c r="M23" s="1238"/>
      <c r="N23" s="1238"/>
      <c r="O23" s="1238"/>
      <c r="P23" s="1238"/>
      <c r="Q23" s="1238"/>
      <c r="R23" s="1238"/>
      <c r="S23" s="1238"/>
      <c r="T23" s="1239"/>
      <c r="U23" s="1237"/>
      <c r="V23" s="1238"/>
      <c r="W23" s="1239"/>
      <c r="X23" s="1237"/>
      <c r="Y23" s="1238"/>
      <c r="Z23" s="1239"/>
      <c r="AA23" s="1237"/>
      <c r="AB23" s="1238"/>
      <c r="AC23" s="1239"/>
      <c r="AD23" s="1243" t="s">
        <v>2848</v>
      </c>
      <c r="AE23" s="1244"/>
      <c r="AF23" s="1244"/>
      <c r="AG23" s="1244"/>
      <c r="AH23" s="1244"/>
      <c r="AI23" s="1244"/>
      <c r="AJ23" s="1244"/>
      <c r="AK23" s="1244"/>
      <c r="AL23" s="233"/>
      <c r="AM23" s="233"/>
    </row>
    <row r="24" spans="1:42" s="194" customFormat="1" ht="11.25" customHeight="1">
      <c r="C24" s="1293"/>
      <c r="D24" s="1228"/>
      <c r="E24" s="1228"/>
      <c r="F24" s="1290"/>
      <c r="G24" s="1293"/>
      <c r="H24" s="1228"/>
      <c r="I24" s="1228"/>
      <c r="J24" s="1228"/>
      <c r="K24" s="1228"/>
      <c r="L24" s="1228"/>
      <c r="M24" s="1228"/>
      <c r="N24" s="1228"/>
      <c r="O24" s="1228"/>
      <c r="P24" s="1228"/>
      <c r="Q24" s="1228"/>
      <c r="R24" s="1228"/>
      <c r="S24" s="1228"/>
      <c r="T24" s="1290"/>
      <c r="U24" s="1293"/>
      <c r="V24" s="1228"/>
      <c r="W24" s="1290"/>
      <c r="X24" s="1293"/>
      <c r="Y24" s="1228"/>
      <c r="Z24" s="1290"/>
      <c r="AA24" s="1293"/>
      <c r="AB24" s="1228"/>
      <c r="AC24" s="1290"/>
      <c r="AD24" s="1243"/>
      <c r="AE24" s="1244"/>
      <c r="AF24" s="1244"/>
      <c r="AG24" s="1244"/>
      <c r="AH24" s="1244"/>
      <c r="AI24" s="1244"/>
      <c r="AJ24" s="1244"/>
      <c r="AK24" s="1244"/>
      <c r="AL24" s="233"/>
      <c r="AM24" s="233"/>
    </row>
    <row r="25" spans="1:42" s="194" customFormat="1" ht="11.25" customHeight="1">
      <c r="C25" s="1237"/>
      <c r="D25" s="1238"/>
      <c r="E25" s="1238"/>
      <c r="F25" s="1239"/>
      <c r="G25" s="1237"/>
      <c r="H25" s="1238"/>
      <c r="I25" s="1238"/>
      <c r="J25" s="1238"/>
      <c r="K25" s="1238"/>
      <c r="L25" s="1238"/>
      <c r="M25" s="1238"/>
      <c r="N25" s="1238"/>
      <c r="O25" s="1238"/>
      <c r="P25" s="1238"/>
      <c r="Q25" s="1238"/>
      <c r="R25" s="1238"/>
      <c r="S25" s="1238"/>
      <c r="T25" s="1239"/>
      <c r="U25" s="1237"/>
      <c r="V25" s="1238"/>
      <c r="W25" s="1239"/>
      <c r="X25" s="1237"/>
      <c r="Y25" s="1238"/>
      <c r="Z25" s="1239"/>
      <c r="AA25" s="1237"/>
      <c r="AB25" s="1238"/>
      <c r="AC25" s="1239"/>
      <c r="AD25" s="1243" t="s">
        <v>2848</v>
      </c>
      <c r="AE25" s="1244"/>
      <c r="AF25" s="1244"/>
      <c r="AG25" s="1244"/>
      <c r="AH25" s="1244"/>
      <c r="AI25" s="1244"/>
      <c r="AJ25" s="1244"/>
      <c r="AK25" s="1244"/>
      <c r="AL25" s="233"/>
      <c r="AM25" s="233"/>
    </row>
    <row r="26" spans="1:42" s="194" customFormat="1" ht="11.25" customHeight="1">
      <c r="C26" s="1293"/>
      <c r="D26" s="1228"/>
      <c r="E26" s="1228"/>
      <c r="F26" s="1290"/>
      <c r="G26" s="1293"/>
      <c r="H26" s="1228"/>
      <c r="I26" s="1228"/>
      <c r="J26" s="1228"/>
      <c r="K26" s="1228"/>
      <c r="L26" s="1228"/>
      <c r="M26" s="1228"/>
      <c r="N26" s="1228"/>
      <c r="O26" s="1228"/>
      <c r="P26" s="1228"/>
      <c r="Q26" s="1228"/>
      <c r="R26" s="1228"/>
      <c r="S26" s="1228"/>
      <c r="T26" s="1290"/>
      <c r="U26" s="1293"/>
      <c r="V26" s="1228"/>
      <c r="W26" s="1290"/>
      <c r="X26" s="1293"/>
      <c r="Y26" s="1228"/>
      <c r="Z26" s="1290"/>
      <c r="AA26" s="1293"/>
      <c r="AB26" s="1228"/>
      <c r="AC26" s="1290"/>
      <c r="AD26" s="1243"/>
      <c r="AE26" s="1244"/>
      <c r="AF26" s="1244"/>
      <c r="AG26" s="1244"/>
      <c r="AH26" s="1244"/>
      <c r="AI26" s="1244"/>
      <c r="AJ26" s="1244"/>
      <c r="AK26" s="1244"/>
      <c r="AL26" s="233"/>
      <c r="AM26" s="233"/>
    </row>
    <row r="27" spans="1:42" s="194" customFormat="1" ht="8.25" customHeight="1"/>
    <row r="28" spans="1:42" s="194" customFormat="1" ht="21.75" customHeight="1">
      <c r="A28" s="1254" t="s">
        <v>2873</v>
      </c>
      <c r="B28" s="1254"/>
      <c r="C28" s="1254"/>
      <c r="D28" s="1254"/>
      <c r="E28" s="1254"/>
      <c r="F28" s="1254"/>
      <c r="G28" s="1254"/>
      <c r="H28" s="1254"/>
      <c r="I28" s="1254"/>
      <c r="J28" s="1254"/>
      <c r="K28" s="1254"/>
      <c r="L28" s="1254"/>
      <c r="M28" s="1254"/>
      <c r="N28" s="1254"/>
      <c r="O28" s="1254"/>
      <c r="P28" s="1254"/>
      <c r="Q28" s="1254"/>
      <c r="R28" s="1254"/>
      <c r="S28" s="1254"/>
      <c r="T28" s="1254"/>
      <c r="U28" s="1254"/>
      <c r="V28" s="1254"/>
      <c r="W28" s="1254"/>
      <c r="X28" s="1254"/>
      <c r="Y28" s="1254"/>
      <c r="Z28" s="1254"/>
      <c r="AA28" s="1254"/>
      <c r="AB28" s="1254"/>
      <c r="AC28" s="1254"/>
      <c r="AD28" s="1254"/>
      <c r="AE28" s="1254"/>
      <c r="AF28" s="1254"/>
      <c r="AG28" s="1254"/>
      <c r="AH28" s="1254"/>
      <c r="AI28" s="1254"/>
      <c r="AJ28" s="1254"/>
      <c r="AK28" s="1254"/>
      <c r="AL28" s="1254"/>
      <c r="AM28" s="1254"/>
      <c r="AN28" s="1254"/>
    </row>
    <row r="29" spans="1:42" s="194" customFormat="1" ht="7.5" customHeight="1">
      <c r="A29" s="334"/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</row>
    <row r="30" spans="1:42" s="194" customFormat="1">
      <c r="C30" s="1135" t="s">
        <v>2874</v>
      </c>
      <c r="D30" s="1135"/>
      <c r="E30" s="1135"/>
      <c r="F30" s="1135"/>
      <c r="G30" s="1135"/>
      <c r="H30" s="1135"/>
      <c r="I30" s="1135"/>
      <c r="J30" s="1135"/>
      <c r="K30" s="1135"/>
      <c r="L30" s="1135"/>
      <c r="M30" s="1135"/>
      <c r="N30" s="1135"/>
      <c r="O30" s="1135"/>
      <c r="P30" s="1135"/>
      <c r="Q30" s="1135"/>
      <c r="R30" s="1135"/>
      <c r="S30" s="1135"/>
      <c r="V30" s="1135" t="s">
        <v>2875</v>
      </c>
      <c r="W30" s="1135"/>
      <c r="X30" s="1135"/>
      <c r="Y30" s="1135"/>
      <c r="Z30" s="1135"/>
      <c r="AA30" s="1135"/>
      <c r="AB30" s="1135"/>
      <c r="AC30" s="1135"/>
      <c r="AD30" s="1135"/>
      <c r="AE30" s="1135"/>
      <c r="AF30" s="1135"/>
      <c r="AG30" s="1135"/>
      <c r="AH30" s="1135"/>
      <c r="AI30" s="1135"/>
      <c r="AJ30" s="1135"/>
      <c r="AK30" s="1135"/>
      <c r="AL30" s="1135"/>
    </row>
    <row r="31" spans="1:42" s="194" customFormat="1">
      <c r="C31" s="1287"/>
      <c r="D31" s="1287"/>
      <c r="E31" s="1287" t="s">
        <v>2852</v>
      </c>
      <c r="F31" s="1287"/>
      <c r="G31" s="1287"/>
      <c r="H31" s="1287"/>
      <c r="I31" s="1287"/>
      <c r="J31" s="1287"/>
      <c r="K31" s="1287"/>
      <c r="L31" s="1287"/>
      <c r="M31" s="1287"/>
      <c r="N31" s="1287"/>
      <c r="O31" s="1287"/>
      <c r="P31" s="1287"/>
      <c r="Q31" s="1287"/>
      <c r="R31" s="1287"/>
      <c r="S31" s="1287"/>
      <c r="V31" s="1287"/>
      <c r="W31" s="1287"/>
      <c r="X31" s="1287" t="s">
        <v>2852</v>
      </c>
      <c r="Y31" s="1287"/>
      <c r="Z31" s="1287"/>
      <c r="AA31" s="1287"/>
      <c r="AB31" s="1287"/>
      <c r="AC31" s="1287"/>
      <c r="AD31" s="1287"/>
      <c r="AE31" s="1287"/>
      <c r="AF31" s="1287"/>
      <c r="AG31" s="1287"/>
      <c r="AH31" s="1287"/>
      <c r="AI31" s="1287"/>
      <c r="AJ31" s="1287"/>
      <c r="AK31" s="1287"/>
      <c r="AL31" s="1287"/>
    </row>
    <row r="32" spans="1:42" s="194" customFormat="1" ht="18" customHeight="1">
      <c r="C32" s="1287">
        <v>1</v>
      </c>
      <c r="D32" s="1287"/>
      <c r="E32" s="1287"/>
      <c r="F32" s="1287"/>
      <c r="G32" s="1287"/>
      <c r="H32" s="1287"/>
      <c r="I32" s="1287"/>
      <c r="J32" s="1287"/>
      <c r="K32" s="1287"/>
      <c r="L32" s="1287"/>
      <c r="M32" s="1287"/>
      <c r="N32" s="1287"/>
      <c r="O32" s="1287"/>
      <c r="P32" s="1287"/>
      <c r="Q32" s="1287"/>
      <c r="R32" s="1287"/>
      <c r="S32" s="1287"/>
      <c r="V32" s="1287">
        <v>1</v>
      </c>
      <c r="W32" s="1287"/>
      <c r="X32" s="1287"/>
      <c r="Y32" s="1287"/>
      <c r="Z32" s="1287"/>
      <c r="AA32" s="1287"/>
      <c r="AB32" s="1287"/>
      <c r="AC32" s="1287"/>
      <c r="AD32" s="1287"/>
      <c r="AE32" s="1287"/>
      <c r="AF32" s="1287"/>
      <c r="AG32" s="1287"/>
      <c r="AH32" s="1287"/>
      <c r="AI32" s="1287"/>
      <c r="AJ32" s="1287"/>
      <c r="AK32" s="1287"/>
      <c r="AL32" s="1287"/>
    </row>
    <row r="33" spans="1:40" s="194" customFormat="1" ht="18" customHeight="1">
      <c r="C33" s="1287">
        <v>2</v>
      </c>
      <c r="D33" s="1287"/>
      <c r="E33" s="1287"/>
      <c r="F33" s="1287"/>
      <c r="G33" s="1287"/>
      <c r="H33" s="1287"/>
      <c r="I33" s="1287"/>
      <c r="J33" s="1287"/>
      <c r="K33" s="1287"/>
      <c r="L33" s="1287"/>
      <c r="M33" s="1287"/>
      <c r="N33" s="1287"/>
      <c r="O33" s="1287"/>
      <c r="P33" s="1287"/>
      <c r="Q33" s="1287"/>
      <c r="R33" s="1287"/>
      <c r="S33" s="1287"/>
      <c r="V33" s="1287">
        <v>2</v>
      </c>
      <c r="W33" s="1287"/>
      <c r="X33" s="1287"/>
      <c r="Y33" s="1287"/>
      <c r="Z33" s="1287"/>
      <c r="AA33" s="1287"/>
      <c r="AB33" s="1287"/>
      <c r="AC33" s="1287"/>
      <c r="AD33" s="1287"/>
      <c r="AE33" s="1287"/>
      <c r="AF33" s="1287"/>
      <c r="AG33" s="1287"/>
      <c r="AH33" s="1287"/>
      <c r="AI33" s="1287"/>
      <c r="AJ33" s="1287"/>
      <c r="AK33" s="1287"/>
      <c r="AL33" s="1287"/>
    </row>
    <row r="34" spans="1:40" s="194" customFormat="1" ht="18" customHeight="1">
      <c r="C34" s="1287">
        <v>3</v>
      </c>
      <c r="D34" s="1287"/>
      <c r="E34" s="1287"/>
      <c r="F34" s="1287"/>
      <c r="G34" s="1287"/>
      <c r="H34" s="1287"/>
      <c r="I34" s="1287"/>
      <c r="J34" s="1287"/>
      <c r="K34" s="1287"/>
      <c r="L34" s="1287"/>
      <c r="M34" s="1287"/>
      <c r="N34" s="1287"/>
      <c r="O34" s="1287"/>
      <c r="P34" s="1287"/>
      <c r="Q34" s="1287"/>
      <c r="R34" s="1287"/>
      <c r="S34" s="1287"/>
      <c r="V34" s="1287">
        <v>3</v>
      </c>
      <c r="W34" s="1287"/>
      <c r="X34" s="1287"/>
      <c r="Y34" s="1287"/>
      <c r="Z34" s="1287"/>
      <c r="AA34" s="1287"/>
      <c r="AB34" s="1287"/>
      <c r="AC34" s="1287"/>
      <c r="AD34" s="1287"/>
      <c r="AE34" s="1287"/>
      <c r="AF34" s="1287"/>
      <c r="AG34" s="1287"/>
      <c r="AH34" s="1287"/>
      <c r="AI34" s="1287"/>
      <c r="AJ34" s="1287"/>
      <c r="AK34" s="1287"/>
      <c r="AL34" s="1287"/>
    </row>
    <row r="35" spans="1:40" s="194" customFormat="1" ht="18" customHeight="1">
      <c r="C35" s="1287">
        <v>4</v>
      </c>
      <c r="D35" s="1287"/>
      <c r="E35" s="1287"/>
      <c r="F35" s="1287"/>
      <c r="G35" s="1287"/>
      <c r="H35" s="1287"/>
      <c r="I35" s="1287"/>
      <c r="J35" s="1287"/>
      <c r="K35" s="1287"/>
      <c r="L35" s="1287"/>
      <c r="M35" s="1287"/>
      <c r="N35" s="1287"/>
      <c r="O35" s="1287"/>
      <c r="P35" s="1287"/>
      <c r="Q35" s="1287"/>
      <c r="R35" s="1287"/>
      <c r="S35" s="1287"/>
      <c r="V35" s="1287">
        <v>4</v>
      </c>
      <c r="W35" s="1287"/>
      <c r="X35" s="1287"/>
      <c r="Y35" s="1287"/>
      <c r="Z35" s="1287"/>
      <c r="AA35" s="1287"/>
      <c r="AB35" s="1287"/>
      <c r="AC35" s="1287"/>
      <c r="AD35" s="1287"/>
      <c r="AE35" s="1287"/>
      <c r="AF35" s="1287"/>
      <c r="AG35" s="1287"/>
      <c r="AH35" s="1287"/>
      <c r="AI35" s="1287"/>
      <c r="AJ35" s="1287"/>
      <c r="AK35" s="1287"/>
      <c r="AL35" s="1287"/>
    </row>
    <row r="36" spans="1:40" s="194" customFormat="1" ht="18" customHeight="1">
      <c r="C36" s="1287">
        <v>5</v>
      </c>
      <c r="D36" s="1287"/>
      <c r="E36" s="1287"/>
      <c r="F36" s="1287"/>
      <c r="G36" s="1287"/>
      <c r="H36" s="1287"/>
      <c r="I36" s="1287"/>
      <c r="J36" s="1287"/>
      <c r="K36" s="1287"/>
      <c r="L36" s="1287"/>
      <c r="M36" s="1287"/>
      <c r="N36" s="1287"/>
      <c r="O36" s="1287"/>
      <c r="P36" s="1287"/>
      <c r="Q36" s="1287"/>
      <c r="R36" s="1287"/>
      <c r="S36" s="1287"/>
      <c r="V36" s="1287">
        <v>5</v>
      </c>
      <c r="W36" s="1287"/>
      <c r="X36" s="1287"/>
      <c r="Y36" s="1287"/>
      <c r="Z36" s="1287"/>
      <c r="AA36" s="1287"/>
      <c r="AB36" s="1287"/>
      <c r="AC36" s="1287"/>
      <c r="AD36" s="1287"/>
      <c r="AE36" s="1287"/>
      <c r="AF36" s="1287"/>
      <c r="AG36" s="1287"/>
      <c r="AH36" s="1287"/>
      <c r="AI36" s="1287"/>
      <c r="AJ36" s="1287"/>
      <c r="AK36" s="1287"/>
      <c r="AL36" s="1287"/>
    </row>
    <row r="37" spans="1:40" s="194" customFormat="1" ht="18" customHeight="1">
      <c r="C37" s="1640">
        <v>6</v>
      </c>
      <c r="D37" s="1640"/>
      <c r="E37" s="1640"/>
      <c r="F37" s="1640"/>
      <c r="G37" s="1640"/>
      <c r="H37" s="1640"/>
      <c r="I37" s="1640"/>
      <c r="J37" s="1640"/>
      <c r="K37" s="1640"/>
      <c r="L37" s="1640"/>
      <c r="M37" s="1640"/>
      <c r="N37" s="1640"/>
      <c r="O37" s="1640"/>
      <c r="P37" s="1640"/>
      <c r="Q37" s="1640"/>
      <c r="R37" s="1640"/>
      <c r="S37" s="1640"/>
      <c r="V37" s="1640">
        <v>6</v>
      </c>
      <c r="W37" s="1640"/>
      <c r="X37" s="1640"/>
      <c r="Y37" s="1640"/>
      <c r="Z37" s="1640"/>
      <c r="AA37" s="1640"/>
      <c r="AB37" s="1640"/>
      <c r="AC37" s="1640"/>
      <c r="AD37" s="1640"/>
      <c r="AE37" s="1640"/>
      <c r="AF37" s="1640"/>
      <c r="AG37" s="1640"/>
      <c r="AH37" s="1640"/>
      <c r="AI37" s="1640"/>
      <c r="AJ37" s="1640"/>
      <c r="AK37" s="1640"/>
      <c r="AL37" s="1640"/>
    </row>
    <row r="38" spans="1:40" s="194" customFormat="1" ht="18" customHeight="1">
      <c r="C38" s="1287">
        <v>7</v>
      </c>
      <c r="D38" s="1287"/>
      <c r="E38" s="1287"/>
      <c r="F38" s="1287"/>
      <c r="G38" s="1287"/>
      <c r="H38" s="1287"/>
      <c r="I38" s="1287"/>
      <c r="J38" s="1287"/>
      <c r="K38" s="1287"/>
      <c r="L38" s="1287"/>
      <c r="M38" s="1287"/>
      <c r="N38" s="1287"/>
      <c r="O38" s="1287"/>
      <c r="P38" s="1287"/>
      <c r="Q38" s="1287"/>
      <c r="R38" s="1287"/>
      <c r="S38" s="1287"/>
      <c r="V38" s="1287">
        <v>7</v>
      </c>
      <c r="W38" s="1287"/>
      <c r="X38" s="1287"/>
      <c r="Y38" s="1287"/>
      <c r="Z38" s="1287"/>
      <c r="AA38" s="1287"/>
      <c r="AB38" s="1287"/>
      <c r="AC38" s="1287"/>
      <c r="AD38" s="1287"/>
      <c r="AE38" s="1287"/>
      <c r="AF38" s="1287"/>
      <c r="AG38" s="1287"/>
      <c r="AH38" s="1287"/>
      <c r="AI38" s="1287"/>
      <c r="AJ38" s="1287"/>
      <c r="AK38" s="1287"/>
      <c r="AL38" s="1287"/>
    </row>
    <row r="39" spans="1:40" s="194" customFormat="1" ht="9" customHeight="1"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</row>
    <row r="40" spans="1:40" s="336" customFormat="1" ht="11.25">
      <c r="B40" s="336" t="s">
        <v>2876</v>
      </c>
    </row>
    <row r="41" spans="1:40" s="336" customFormat="1" ht="11.25">
      <c r="C41" s="336" t="s">
        <v>2899</v>
      </c>
      <c r="R41" s="436"/>
    </row>
    <row r="42" spans="1:40" s="336" customFormat="1" ht="11.25">
      <c r="C42" s="336" t="s">
        <v>2900</v>
      </c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38"/>
    </row>
    <row r="43" spans="1:40" s="336" customFormat="1" ht="11.25"/>
    <row r="44" spans="1:40" s="194" customFormat="1" ht="9.75" customHeight="1">
      <c r="R44" s="1226" t="s">
        <v>1962</v>
      </c>
      <c r="S44" s="1226"/>
      <c r="T44" s="1226"/>
      <c r="U44" s="1226"/>
      <c r="V44" s="1226"/>
      <c r="W44" s="1226"/>
    </row>
    <row r="45" spans="1:40" s="194" customFormat="1" ht="9.75" customHeight="1">
      <c r="A45" s="339"/>
      <c r="B45" s="339"/>
      <c r="C45" s="339"/>
      <c r="D45" s="339"/>
      <c r="E45" s="339"/>
      <c r="F45" s="339"/>
      <c r="G45" s="339"/>
      <c r="H45" s="339"/>
      <c r="I45" s="339"/>
      <c r="J45" s="339"/>
      <c r="K45" s="339"/>
      <c r="L45" s="339"/>
      <c r="M45" s="339"/>
      <c r="N45" s="339"/>
      <c r="O45" s="339"/>
      <c r="P45" s="339"/>
      <c r="Q45" s="339"/>
      <c r="R45" s="1226"/>
      <c r="S45" s="1226"/>
      <c r="T45" s="1226"/>
      <c r="U45" s="1226"/>
      <c r="V45" s="1226"/>
      <c r="W45" s="1226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</row>
    <row r="46" spans="1:40" s="194" customFormat="1" ht="9.75" customHeight="1">
      <c r="A46" s="323"/>
      <c r="B46" s="323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3"/>
      <c r="Q46" s="323"/>
      <c r="R46" s="340"/>
      <c r="S46" s="340"/>
      <c r="T46" s="340"/>
      <c r="U46" s="340"/>
      <c r="V46" s="340"/>
      <c r="W46" s="340"/>
      <c r="X46" s="323"/>
      <c r="Y46" s="323"/>
      <c r="Z46" s="323"/>
      <c r="AA46" s="323"/>
      <c r="AB46" s="323"/>
      <c r="AC46" s="323"/>
      <c r="AD46" s="323"/>
      <c r="AE46" s="323"/>
      <c r="AF46" s="323"/>
      <c r="AG46" s="323"/>
      <c r="AH46" s="323"/>
      <c r="AI46" s="323"/>
      <c r="AJ46" s="323"/>
      <c r="AK46" s="323"/>
      <c r="AL46" s="323"/>
      <c r="AM46" s="323"/>
      <c r="AN46" s="323"/>
    </row>
    <row r="47" spans="1:40" s="194" customFormat="1" ht="14.25">
      <c r="A47" s="1227" t="s">
        <v>2864</v>
      </c>
      <c r="B47" s="1227"/>
      <c r="C47" s="1227"/>
      <c r="D47" s="1227"/>
      <c r="E47" s="1227"/>
      <c r="F47" s="1227"/>
      <c r="G47" s="1227"/>
      <c r="H47" s="1227"/>
      <c r="I47" s="1227"/>
      <c r="J47" s="1227"/>
      <c r="K47" s="1227"/>
      <c r="L47" s="1227"/>
      <c r="M47" s="1227"/>
      <c r="N47" s="1227"/>
      <c r="O47" s="1227"/>
      <c r="P47" s="1227"/>
      <c r="Q47" s="1227"/>
      <c r="R47" s="1227"/>
      <c r="S47" s="1227"/>
      <c r="T47" s="1227"/>
      <c r="U47" s="1227"/>
      <c r="V47" s="1227"/>
      <c r="W47" s="1227"/>
      <c r="X47" s="1227"/>
      <c r="Y47" s="1227"/>
      <c r="Z47" s="1227"/>
      <c r="AA47" s="1227"/>
      <c r="AB47" s="1227"/>
      <c r="AC47" s="1227"/>
      <c r="AD47" s="1227"/>
      <c r="AE47" s="1227"/>
      <c r="AF47" s="1227"/>
      <c r="AG47" s="1227"/>
      <c r="AH47" s="1227"/>
      <c r="AI47" s="1227"/>
      <c r="AJ47" s="1227"/>
      <c r="AK47" s="1227"/>
      <c r="AL47" s="1227"/>
      <c r="AM47" s="1227"/>
      <c r="AN47" s="1227"/>
    </row>
    <row r="48" spans="1:40" s="194" customFormat="1" ht="6.75" customHeight="1"/>
    <row r="49" spans="3:37" s="194" customFormat="1">
      <c r="C49" s="327"/>
      <c r="D49" s="327"/>
      <c r="E49" s="327" t="s">
        <v>2901</v>
      </c>
      <c r="F49" s="327"/>
      <c r="G49" s="327"/>
      <c r="H49" s="327"/>
      <c r="I49" s="327"/>
      <c r="J49" s="327"/>
      <c r="K49" s="327"/>
      <c r="L49" s="327"/>
      <c r="M49" s="194" t="s">
        <v>2880</v>
      </c>
    </row>
    <row r="50" spans="3:37" s="194" customFormat="1" ht="7.5" customHeight="1">
      <c r="C50" s="323"/>
      <c r="D50" s="323"/>
      <c r="E50" s="323"/>
      <c r="F50" s="323"/>
      <c r="G50" s="323"/>
      <c r="H50" s="323"/>
      <c r="I50" s="323"/>
      <c r="J50" s="323"/>
      <c r="K50" s="323"/>
      <c r="L50" s="323"/>
    </row>
    <row r="51" spans="3:37" s="194" customFormat="1">
      <c r="E51" s="194" t="s">
        <v>2844</v>
      </c>
    </row>
    <row r="52" spans="3:37" s="194" customFormat="1" ht="7.5" customHeight="1"/>
    <row r="53" spans="3:37" s="194" customFormat="1">
      <c r="D53" s="1228"/>
      <c r="E53" s="1228"/>
      <c r="F53" s="1228"/>
      <c r="G53" s="1228"/>
      <c r="H53" s="1228"/>
      <c r="I53" s="1228"/>
      <c r="J53" s="1228"/>
      <c r="K53" s="1228"/>
      <c r="L53" s="1228"/>
      <c r="M53" s="327"/>
      <c r="N53" s="327"/>
      <c r="O53" s="327" t="s">
        <v>2902</v>
      </c>
      <c r="P53" s="327"/>
      <c r="Q53" s="327"/>
      <c r="R53" s="327"/>
      <c r="S53" s="327"/>
    </row>
    <row r="54" spans="3:37" s="194" customFormat="1" ht="7.5" customHeight="1">
      <c r="D54" s="323"/>
      <c r="E54" s="323"/>
      <c r="F54" s="323"/>
      <c r="G54" s="323"/>
      <c r="H54" s="323"/>
      <c r="I54" s="323"/>
      <c r="J54" s="323"/>
      <c r="K54" s="323"/>
      <c r="L54" s="323"/>
      <c r="M54" s="323"/>
      <c r="N54" s="323"/>
      <c r="O54" s="323"/>
      <c r="P54" s="323"/>
      <c r="Q54" s="323"/>
      <c r="R54" s="323"/>
      <c r="S54" s="323"/>
    </row>
    <row r="55" spans="3:37" s="194" customFormat="1">
      <c r="S55" s="194" t="s">
        <v>2866</v>
      </c>
      <c r="AK55" s="194" t="s">
        <v>13</v>
      </c>
    </row>
    <row r="56" spans="3:37" s="194" customFormat="1" ht="11.25" customHeight="1"/>
    <row r="57" spans="3:37" s="194" customFormat="1">
      <c r="AE57" s="194" t="s">
        <v>2867</v>
      </c>
    </row>
    <row r="58" spans="3:37" s="194" customFormat="1" ht="5.25" customHeight="1"/>
    <row r="59" spans="3:37" s="194" customFormat="1"/>
    <row r="60" spans="3:37" s="194" customFormat="1"/>
  </sheetData>
  <sheetProtection password="F282" sheet="1" objects="1" scenarios="1"/>
  <mergeCells count="71">
    <mergeCell ref="B9:I9"/>
    <mergeCell ref="B10:D11"/>
    <mergeCell ref="E10:E11"/>
    <mergeCell ref="F10:I11"/>
    <mergeCell ref="F13:L13"/>
    <mergeCell ref="AD21:AK21"/>
    <mergeCell ref="AA22:AC22"/>
    <mergeCell ref="AD22:AK22"/>
    <mergeCell ref="AE13:AI14"/>
    <mergeCell ref="F14:L14"/>
    <mergeCell ref="M14:AD14"/>
    <mergeCell ref="F15:L15"/>
    <mergeCell ref="M15:AD15"/>
    <mergeCell ref="F16:L16"/>
    <mergeCell ref="M16:AC16"/>
    <mergeCell ref="M13:AD13"/>
    <mergeCell ref="C21:F22"/>
    <mergeCell ref="G21:T22"/>
    <mergeCell ref="U21:W22"/>
    <mergeCell ref="X21:Z22"/>
    <mergeCell ref="AA21:AC21"/>
    <mergeCell ref="AD25:AK26"/>
    <mergeCell ref="C23:F24"/>
    <mergeCell ref="G23:T24"/>
    <mergeCell ref="U23:W24"/>
    <mergeCell ref="X23:Z24"/>
    <mergeCell ref="AA23:AC24"/>
    <mergeCell ref="AD23:AK24"/>
    <mergeCell ref="C25:F26"/>
    <mergeCell ref="G25:T26"/>
    <mergeCell ref="U25:W26"/>
    <mergeCell ref="X25:Z26"/>
    <mergeCell ref="AA25:AC26"/>
    <mergeCell ref="A28:AN28"/>
    <mergeCell ref="C30:S30"/>
    <mergeCell ref="V30:AL30"/>
    <mergeCell ref="C31:D31"/>
    <mergeCell ref="E31:S31"/>
    <mergeCell ref="V31:W31"/>
    <mergeCell ref="X31:AL31"/>
    <mergeCell ref="C32:D32"/>
    <mergeCell ref="E32:S32"/>
    <mergeCell ref="V32:W32"/>
    <mergeCell ref="X32:AL32"/>
    <mergeCell ref="C33:D33"/>
    <mergeCell ref="E33:S33"/>
    <mergeCell ref="V33:W33"/>
    <mergeCell ref="X33:AL33"/>
    <mergeCell ref="C34:D34"/>
    <mergeCell ref="E34:S34"/>
    <mergeCell ref="V34:W34"/>
    <mergeCell ref="X34:AL34"/>
    <mergeCell ref="C35:D35"/>
    <mergeCell ref="E35:S35"/>
    <mergeCell ref="V35:W35"/>
    <mergeCell ref="X35:AL35"/>
    <mergeCell ref="C36:D36"/>
    <mergeCell ref="E36:S36"/>
    <mergeCell ref="V36:W36"/>
    <mergeCell ref="X36:AL36"/>
    <mergeCell ref="C37:D37"/>
    <mergeCell ref="E37:S37"/>
    <mergeCell ref="V37:W37"/>
    <mergeCell ref="X37:AL37"/>
    <mergeCell ref="D53:L53"/>
    <mergeCell ref="C38:D38"/>
    <mergeCell ref="E38:S38"/>
    <mergeCell ref="V38:W38"/>
    <mergeCell ref="X38:AL38"/>
    <mergeCell ref="R44:W45"/>
    <mergeCell ref="A47:AN47"/>
  </mergeCells>
  <phoneticPr fontId="2"/>
  <dataValidations disablePrompts="1" count="1">
    <dataValidation type="list" allowBlank="1" showInputMessage="1" showErrorMessage="1" sqref="AD23:AK26">
      <formula1>"異常なし,異常あり"</formula1>
    </dataValidation>
  </dataValidations>
  <pageMargins left="0.7" right="0.7" top="0.75" bottom="0.75" header="0.3" footer="0.3"/>
  <pageSetup paperSize="9" orientation="portrait" horizontalDpi="4294967293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BT89"/>
  <sheetViews>
    <sheetView zoomScaleNormal="100" workbookViewId="0"/>
  </sheetViews>
  <sheetFormatPr defaultRowHeight="13.5"/>
  <cols>
    <col min="1" max="12" width="2.125" style="351" customWidth="1"/>
    <col min="13" max="18" width="2" style="351" customWidth="1"/>
    <col min="19" max="56" width="2.125" style="351" customWidth="1"/>
    <col min="57" max="57" width="3.5" style="351" customWidth="1"/>
    <col min="58" max="66" width="2.125" style="351" customWidth="1"/>
    <col min="67" max="69" width="2.5" style="351" customWidth="1"/>
    <col min="70" max="90" width="2.125" style="351" customWidth="1"/>
    <col min="91" max="214" width="9" style="351"/>
    <col min="215" max="226" width="2.125" style="351" customWidth="1"/>
    <col min="227" max="232" width="2" style="351" customWidth="1"/>
    <col min="233" max="270" width="2.125" style="351" customWidth="1"/>
    <col min="271" max="271" width="3.5" style="351" customWidth="1"/>
    <col min="272" max="346" width="2.125" style="351" customWidth="1"/>
    <col min="347" max="470" width="9" style="351"/>
    <col min="471" max="482" width="2.125" style="351" customWidth="1"/>
    <col min="483" max="488" width="2" style="351" customWidth="1"/>
    <col min="489" max="526" width="2.125" style="351" customWidth="1"/>
    <col min="527" max="527" width="3.5" style="351" customWidth="1"/>
    <col min="528" max="602" width="2.125" style="351" customWidth="1"/>
    <col min="603" max="726" width="9" style="351"/>
    <col min="727" max="738" width="2.125" style="351" customWidth="1"/>
    <col min="739" max="744" width="2" style="351" customWidth="1"/>
    <col min="745" max="782" width="2.125" style="351" customWidth="1"/>
    <col min="783" max="783" width="3.5" style="351" customWidth="1"/>
    <col min="784" max="858" width="2.125" style="351" customWidth="1"/>
    <col min="859" max="982" width="9" style="351"/>
    <col min="983" max="994" width="2.125" style="351" customWidth="1"/>
    <col min="995" max="1000" width="2" style="351" customWidth="1"/>
    <col min="1001" max="1038" width="2.125" style="351" customWidth="1"/>
    <col min="1039" max="1039" width="3.5" style="351" customWidth="1"/>
    <col min="1040" max="1114" width="2.125" style="351" customWidth="1"/>
    <col min="1115" max="1238" width="9" style="351"/>
    <col min="1239" max="1250" width="2.125" style="351" customWidth="1"/>
    <col min="1251" max="1256" width="2" style="351" customWidth="1"/>
    <col min="1257" max="1294" width="2.125" style="351" customWidth="1"/>
    <col min="1295" max="1295" width="3.5" style="351" customWidth="1"/>
    <col min="1296" max="1370" width="2.125" style="351" customWidth="1"/>
    <col min="1371" max="1494" width="9" style="351"/>
    <col min="1495" max="1506" width="2.125" style="351" customWidth="1"/>
    <col min="1507" max="1512" width="2" style="351" customWidth="1"/>
    <col min="1513" max="1550" width="2.125" style="351" customWidth="1"/>
    <col min="1551" max="1551" width="3.5" style="351" customWidth="1"/>
    <col min="1552" max="1626" width="2.125" style="351" customWidth="1"/>
    <col min="1627" max="1750" width="9" style="351"/>
    <col min="1751" max="1762" width="2.125" style="351" customWidth="1"/>
    <col min="1763" max="1768" width="2" style="351" customWidth="1"/>
    <col min="1769" max="1806" width="2.125" style="351" customWidth="1"/>
    <col min="1807" max="1807" width="3.5" style="351" customWidth="1"/>
    <col min="1808" max="1882" width="2.125" style="351" customWidth="1"/>
    <col min="1883" max="2006" width="9" style="351"/>
    <col min="2007" max="2018" width="2.125" style="351" customWidth="1"/>
    <col min="2019" max="2024" width="2" style="351" customWidth="1"/>
    <col min="2025" max="2062" width="2.125" style="351" customWidth="1"/>
    <col min="2063" max="2063" width="3.5" style="351" customWidth="1"/>
    <col min="2064" max="2138" width="2.125" style="351" customWidth="1"/>
    <col min="2139" max="2262" width="9" style="351"/>
    <col min="2263" max="2274" width="2.125" style="351" customWidth="1"/>
    <col min="2275" max="2280" width="2" style="351" customWidth="1"/>
    <col min="2281" max="2318" width="2.125" style="351" customWidth="1"/>
    <col min="2319" max="2319" width="3.5" style="351" customWidth="1"/>
    <col min="2320" max="2394" width="2.125" style="351" customWidth="1"/>
    <col min="2395" max="2518" width="9" style="351"/>
    <col min="2519" max="2530" width="2.125" style="351" customWidth="1"/>
    <col min="2531" max="2536" width="2" style="351" customWidth="1"/>
    <col min="2537" max="2574" width="2.125" style="351" customWidth="1"/>
    <col min="2575" max="2575" width="3.5" style="351" customWidth="1"/>
    <col min="2576" max="2650" width="2.125" style="351" customWidth="1"/>
    <col min="2651" max="2774" width="9" style="351"/>
    <col min="2775" max="2786" width="2.125" style="351" customWidth="1"/>
    <col min="2787" max="2792" width="2" style="351" customWidth="1"/>
    <col min="2793" max="2830" width="2.125" style="351" customWidth="1"/>
    <col min="2831" max="2831" width="3.5" style="351" customWidth="1"/>
    <col min="2832" max="2906" width="2.125" style="351" customWidth="1"/>
    <col min="2907" max="3030" width="9" style="351"/>
    <col min="3031" max="3042" width="2.125" style="351" customWidth="1"/>
    <col min="3043" max="3048" width="2" style="351" customWidth="1"/>
    <col min="3049" max="3086" width="2.125" style="351" customWidth="1"/>
    <col min="3087" max="3087" width="3.5" style="351" customWidth="1"/>
    <col min="3088" max="3162" width="2.125" style="351" customWidth="1"/>
    <col min="3163" max="3286" width="9" style="351"/>
    <col min="3287" max="3298" width="2.125" style="351" customWidth="1"/>
    <col min="3299" max="3304" width="2" style="351" customWidth="1"/>
    <col min="3305" max="3342" width="2.125" style="351" customWidth="1"/>
    <col min="3343" max="3343" width="3.5" style="351" customWidth="1"/>
    <col min="3344" max="3418" width="2.125" style="351" customWidth="1"/>
    <col min="3419" max="3542" width="9" style="351"/>
    <col min="3543" max="3554" width="2.125" style="351" customWidth="1"/>
    <col min="3555" max="3560" width="2" style="351" customWidth="1"/>
    <col min="3561" max="3598" width="2.125" style="351" customWidth="1"/>
    <col min="3599" max="3599" width="3.5" style="351" customWidth="1"/>
    <col min="3600" max="3674" width="2.125" style="351" customWidth="1"/>
    <col min="3675" max="3798" width="9" style="351"/>
    <col min="3799" max="3810" width="2.125" style="351" customWidth="1"/>
    <col min="3811" max="3816" width="2" style="351" customWidth="1"/>
    <col min="3817" max="3854" width="2.125" style="351" customWidth="1"/>
    <col min="3855" max="3855" width="3.5" style="351" customWidth="1"/>
    <col min="3856" max="3930" width="2.125" style="351" customWidth="1"/>
    <col min="3931" max="4054" width="9" style="351"/>
    <col min="4055" max="4066" width="2.125" style="351" customWidth="1"/>
    <col min="4067" max="4072" width="2" style="351" customWidth="1"/>
    <col min="4073" max="4110" width="2.125" style="351" customWidth="1"/>
    <col min="4111" max="4111" width="3.5" style="351" customWidth="1"/>
    <col min="4112" max="4186" width="2.125" style="351" customWidth="1"/>
    <col min="4187" max="4310" width="9" style="351"/>
    <col min="4311" max="4322" width="2.125" style="351" customWidth="1"/>
    <col min="4323" max="4328" width="2" style="351" customWidth="1"/>
    <col min="4329" max="4366" width="2.125" style="351" customWidth="1"/>
    <col min="4367" max="4367" width="3.5" style="351" customWidth="1"/>
    <col min="4368" max="4442" width="2.125" style="351" customWidth="1"/>
    <col min="4443" max="4566" width="9" style="351"/>
    <col min="4567" max="4578" width="2.125" style="351" customWidth="1"/>
    <col min="4579" max="4584" width="2" style="351" customWidth="1"/>
    <col min="4585" max="4622" width="2.125" style="351" customWidth="1"/>
    <col min="4623" max="4623" width="3.5" style="351" customWidth="1"/>
    <col min="4624" max="4698" width="2.125" style="351" customWidth="1"/>
    <col min="4699" max="4822" width="9" style="351"/>
    <col min="4823" max="4834" width="2.125" style="351" customWidth="1"/>
    <col min="4835" max="4840" width="2" style="351" customWidth="1"/>
    <col min="4841" max="4878" width="2.125" style="351" customWidth="1"/>
    <col min="4879" max="4879" width="3.5" style="351" customWidth="1"/>
    <col min="4880" max="4954" width="2.125" style="351" customWidth="1"/>
    <col min="4955" max="5078" width="9" style="351"/>
    <col min="5079" max="5090" width="2.125" style="351" customWidth="1"/>
    <col min="5091" max="5096" width="2" style="351" customWidth="1"/>
    <col min="5097" max="5134" width="2.125" style="351" customWidth="1"/>
    <col min="5135" max="5135" width="3.5" style="351" customWidth="1"/>
    <col min="5136" max="5210" width="2.125" style="351" customWidth="1"/>
    <col min="5211" max="5334" width="9" style="351"/>
    <col min="5335" max="5346" width="2.125" style="351" customWidth="1"/>
    <col min="5347" max="5352" width="2" style="351" customWidth="1"/>
    <col min="5353" max="5390" width="2.125" style="351" customWidth="1"/>
    <col min="5391" max="5391" width="3.5" style="351" customWidth="1"/>
    <col min="5392" max="5466" width="2.125" style="351" customWidth="1"/>
    <col min="5467" max="5590" width="9" style="351"/>
    <col min="5591" max="5602" width="2.125" style="351" customWidth="1"/>
    <col min="5603" max="5608" width="2" style="351" customWidth="1"/>
    <col min="5609" max="5646" width="2.125" style="351" customWidth="1"/>
    <col min="5647" max="5647" width="3.5" style="351" customWidth="1"/>
    <col min="5648" max="5722" width="2.125" style="351" customWidth="1"/>
    <col min="5723" max="5846" width="9" style="351"/>
    <col min="5847" max="5858" width="2.125" style="351" customWidth="1"/>
    <col min="5859" max="5864" width="2" style="351" customWidth="1"/>
    <col min="5865" max="5902" width="2.125" style="351" customWidth="1"/>
    <col min="5903" max="5903" width="3.5" style="351" customWidth="1"/>
    <col min="5904" max="5978" width="2.125" style="351" customWidth="1"/>
    <col min="5979" max="6102" width="9" style="351"/>
    <col min="6103" max="6114" width="2.125" style="351" customWidth="1"/>
    <col min="6115" max="6120" width="2" style="351" customWidth="1"/>
    <col min="6121" max="6158" width="2.125" style="351" customWidth="1"/>
    <col min="6159" max="6159" width="3.5" style="351" customWidth="1"/>
    <col min="6160" max="6234" width="2.125" style="351" customWidth="1"/>
    <col min="6235" max="6358" width="9" style="351"/>
    <col min="6359" max="6370" width="2.125" style="351" customWidth="1"/>
    <col min="6371" max="6376" width="2" style="351" customWidth="1"/>
    <col min="6377" max="6414" width="2.125" style="351" customWidth="1"/>
    <col min="6415" max="6415" width="3.5" style="351" customWidth="1"/>
    <col min="6416" max="6490" width="2.125" style="351" customWidth="1"/>
    <col min="6491" max="6614" width="9" style="351"/>
    <col min="6615" max="6626" width="2.125" style="351" customWidth="1"/>
    <col min="6627" max="6632" width="2" style="351" customWidth="1"/>
    <col min="6633" max="6670" width="2.125" style="351" customWidth="1"/>
    <col min="6671" max="6671" width="3.5" style="351" customWidth="1"/>
    <col min="6672" max="6746" width="2.125" style="351" customWidth="1"/>
    <col min="6747" max="6870" width="9" style="351"/>
    <col min="6871" max="6882" width="2.125" style="351" customWidth="1"/>
    <col min="6883" max="6888" width="2" style="351" customWidth="1"/>
    <col min="6889" max="6926" width="2.125" style="351" customWidth="1"/>
    <col min="6927" max="6927" width="3.5" style="351" customWidth="1"/>
    <col min="6928" max="7002" width="2.125" style="351" customWidth="1"/>
    <col min="7003" max="7126" width="9" style="351"/>
    <col min="7127" max="7138" width="2.125" style="351" customWidth="1"/>
    <col min="7139" max="7144" width="2" style="351" customWidth="1"/>
    <col min="7145" max="7182" width="2.125" style="351" customWidth="1"/>
    <col min="7183" max="7183" width="3.5" style="351" customWidth="1"/>
    <col min="7184" max="7258" width="2.125" style="351" customWidth="1"/>
    <col min="7259" max="7382" width="9" style="351"/>
    <col min="7383" max="7394" width="2.125" style="351" customWidth="1"/>
    <col min="7395" max="7400" width="2" style="351" customWidth="1"/>
    <col min="7401" max="7438" width="2.125" style="351" customWidth="1"/>
    <col min="7439" max="7439" width="3.5" style="351" customWidth="1"/>
    <col min="7440" max="7514" width="2.125" style="351" customWidth="1"/>
    <col min="7515" max="7638" width="9" style="351"/>
    <col min="7639" max="7650" width="2.125" style="351" customWidth="1"/>
    <col min="7651" max="7656" width="2" style="351" customWidth="1"/>
    <col min="7657" max="7694" width="2.125" style="351" customWidth="1"/>
    <col min="7695" max="7695" width="3.5" style="351" customWidth="1"/>
    <col min="7696" max="7770" width="2.125" style="351" customWidth="1"/>
    <col min="7771" max="7894" width="9" style="351"/>
    <col min="7895" max="7906" width="2.125" style="351" customWidth="1"/>
    <col min="7907" max="7912" width="2" style="351" customWidth="1"/>
    <col min="7913" max="7950" width="2.125" style="351" customWidth="1"/>
    <col min="7951" max="7951" width="3.5" style="351" customWidth="1"/>
    <col min="7952" max="8026" width="2.125" style="351" customWidth="1"/>
    <col min="8027" max="8150" width="9" style="351"/>
    <col min="8151" max="8162" width="2.125" style="351" customWidth="1"/>
    <col min="8163" max="8168" width="2" style="351" customWidth="1"/>
    <col min="8169" max="8206" width="2.125" style="351" customWidth="1"/>
    <col min="8207" max="8207" width="3.5" style="351" customWidth="1"/>
    <col min="8208" max="8282" width="2.125" style="351" customWidth="1"/>
    <col min="8283" max="8406" width="9" style="351"/>
    <col min="8407" max="8418" width="2.125" style="351" customWidth="1"/>
    <col min="8419" max="8424" width="2" style="351" customWidth="1"/>
    <col min="8425" max="8462" width="2.125" style="351" customWidth="1"/>
    <col min="8463" max="8463" width="3.5" style="351" customWidth="1"/>
    <col min="8464" max="8538" width="2.125" style="351" customWidth="1"/>
    <col min="8539" max="8662" width="9" style="351"/>
    <col min="8663" max="8674" width="2.125" style="351" customWidth="1"/>
    <col min="8675" max="8680" width="2" style="351" customWidth="1"/>
    <col min="8681" max="8718" width="2.125" style="351" customWidth="1"/>
    <col min="8719" max="8719" width="3.5" style="351" customWidth="1"/>
    <col min="8720" max="8794" width="2.125" style="351" customWidth="1"/>
    <col min="8795" max="8918" width="9" style="351"/>
    <col min="8919" max="8930" width="2.125" style="351" customWidth="1"/>
    <col min="8931" max="8936" width="2" style="351" customWidth="1"/>
    <col min="8937" max="8974" width="2.125" style="351" customWidth="1"/>
    <col min="8975" max="8975" width="3.5" style="351" customWidth="1"/>
    <col min="8976" max="9050" width="2.125" style="351" customWidth="1"/>
    <col min="9051" max="9174" width="9" style="351"/>
    <col min="9175" max="9186" width="2.125" style="351" customWidth="1"/>
    <col min="9187" max="9192" width="2" style="351" customWidth="1"/>
    <col min="9193" max="9230" width="2.125" style="351" customWidth="1"/>
    <col min="9231" max="9231" width="3.5" style="351" customWidth="1"/>
    <col min="9232" max="9306" width="2.125" style="351" customWidth="1"/>
    <col min="9307" max="9430" width="9" style="351"/>
    <col min="9431" max="9442" width="2.125" style="351" customWidth="1"/>
    <col min="9443" max="9448" width="2" style="351" customWidth="1"/>
    <col min="9449" max="9486" width="2.125" style="351" customWidth="1"/>
    <col min="9487" max="9487" width="3.5" style="351" customWidth="1"/>
    <col min="9488" max="9562" width="2.125" style="351" customWidth="1"/>
    <col min="9563" max="9686" width="9" style="351"/>
    <col min="9687" max="9698" width="2.125" style="351" customWidth="1"/>
    <col min="9699" max="9704" width="2" style="351" customWidth="1"/>
    <col min="9705" max="9742" width="2.125" style="351" customWidth="1"/>
    <col min="9743" max="9743" width="3.5" style="351" customWidth="1"/>
    <col min="9744" max="9818" width="2.125" style="351" customWidth="1"/>
    <col min="9819" max="9942" width="9" style="351"/>
    <col min="9943" max="9954" width="2.125" style="351" customWidth="1"/>
    <col min="9955" max="9960" width="2" style="351" customWidth="1"/>
    <col min="9961" max="9998" width="2.125" style="351" customWidth="1"/>
    <col min="9999" max="9999" width="3.5" style="351" customWidth="1"/>
    <col min="10000" max="10074" width="2.125" style="351" customWidth="1"/>
    <col min="10075" max="10198" width="9" style="351"/>
    <col min="10199" max="10210" width="2.125" style="351" customWidth="1"/>
    <col min="10211" max="10216" width="2" style="351" customWidth="1"/>
    <col min="10217" max="10254" width="2.125" style="351" customWidth="1"/>
    <col min="10255" max="10255" width="3.5" style="351" customWidth="1"/>
    <col min="10256" max="10330" width="2.125" style="351" customWidth="1"/>
    <col min="10331" max="10454" width="9" style="351"/>
    <col min="10455" max="10466" width="2.125" style="351" customWidth="1"/>
    <col min="10467" max="10472" width="2" style="351" customWidth="1"/>
    <col min="10473" max="10510" width="2.125" style="351" customWidth="1"/>
    <col min="10511" max="10511" width="3.5" style="351" customWidth="1"/>
    <col min="10512" max="10586" width="2.125" style="351" customWidth="1"/>
    <col min="10587" max="10710" width="9" style="351"/>
    <col min="10711" max="10722" width="2.125" style="351" customWidth="1"/>
    <col min="10723" max="10728" width="2" style="351" customWidth="1"/>
    <col min="10729" max="10766" width="2.125" style="351" customWidth="1"/>
    <col min="10767" max="10767" width="3.5" style="351" customWidth="1"/>
    <col min="10768" max="10842" width="2.125" style="351" customWidth="1"/>
    <col min="10843" max="10966" width="9" style="351"/>
    <col min="10967" max="10978" width="2.125" style="351" customWidth="1"/>
    <col min="10979" max="10984" width="2" style="351" customWidth="1"/>
    <col min="10985" max="11022" width="2.125" style="351" customWidth="1"/>
    <col min="11023" max="11023" width="3.5" style="351" customWidth="1"/>
    <col min="11024" max="11098" width="2.125" style="351" customWidth="1"/>
    <col min="11099" max="11222" width="9" style="351"/>
    <col min="11223" max="11234" width="2.125" style="351" customWidth="1"/>
    <col min="11235" max="11240" width="2" style="351" customWidth="1"/>
    <col min="11241" max="11278" width="2.125" style="351" customWidth="1"/>
    <col min="11279" max="11279" width="3.5" style="351" customWidth="1"/>
    <col min="11280" max="11354" width="2.125" style="351" customWidth="1"/>
    <col min="11355" max="11478" width="9" style="351"/>
    <col min="11479" max="11490" width="2.125" style="351" customWidth="1"/>
    <col min="11491" max="11496" width="2" style="351" customWidth="1"/>
    <col min="11497" max="11534" width="2.125" style="351" customWidth="1"/>
    <col min="11535" max="11535" width="3.5" style="351" customWidth="1"/>
    <col min="11536" max="11610" width="2.125" style="351" customWidth="1"/>
    <col min="11611" max="11734" width="9" style="351"/>
    <col min="11735" max="11746" width="2.125" style="351" customWidth="1"/>
    <col min="11747" max="11752" width="2" style="351" customWidth="1"/>
    <col min="11753" max="11790" width="2.125" style="351" customWidth="1"/>
    <col min="11791" max="11791" width="3.5" style="351" customWidth="1"/>
    <col min="11792" max="11866" width="2.125" style="351" customWidth="1"/>
    <col min="11867" max="11990" width="9" style="351"/>
    <col min="11991" max="12002" width="2.125" style="351" customWidth="1"/>
    <col min="12003" max="12008" width="2" style="351" customWidth="1"/>
    <col min="12009" max="12046" width="2.125" style="351" customWidth="1"/>
    <col min="12047" max="12047" width="3.5" style="351" customWidth="1"/>
    <col min="12048" max="12122" width="2.125" style="351" customWidth="1"/>
    <col min="12123" max="12246" width="9" style="351"/>
    <col min="12247" max="12258" width="2.125" style="351" customWidth="1"/>
    <col min="12259" max="12264" width="2" style="351" customWidth="1"/>
    <col min="12265" max="12302" width="2.125" style="351" customWidth="1"/>
    <col min="12303" max="12303" width="3.5" style="351" customWidth="1"/>
    <col min="12304" max="12378" width="2.125" style="351" customWidth="1"/>
    <col min="12379" max="12502" width="9" style="351"/>
    <col min="12503" max="12514" width="2.125" style="351" customWidth="1"/>
    <col min="12515" max="12520" width="2" style="351" customWidth="1"/>
    <col min="12521" max="12558" width="2.125" style="351" customWidth="1"/>
    <col min="12559" max="12559" width="3.5" style="351" customWidth="1"/>
    <col min="12560" max="12634" width="2.125" style="351" customWidth="1"/>
    <col min="12635" max="12758" width="9" style="351"/>
    <col min="12759" max="12770" width="2.125" style="351" customWidth="1"/>
    <col min="12771" max="12776" width="2" style="351" customWidth="1"/>
    <col min="12777" max="12814" width="2.125" style="351" customWidth="1"/>
    <col min="12815" max="12815" width="3.5" style="351" customWidth="1"/>
    <col min="12816" max="12890" width="2.125" style="351" customWidth="1"/>
    <col min="12891" max="13014" width="9" style="351"/>
    <col min="13015" max="13026" width="2.125" style="351" customWidth="1"/>
    <col min="13027" max="13032" width="2" style="351" customWidth="1"/>
    <col min="13033" max="13070" width="2.125" style="351" customWidth="1"/>
    <col min="13071" max="13071" width="3.5" style="351" customWidth="1"/>
    <col min="13072" max="13146" width="2.125" style="351" customWidth="1"/>
    <col min="13147" max="13270" width="9" style="351"/>
    <col min="13271" max="13282" width="2.125" style="351" customWidth="1"/>
    <col min="13283" max="13288" width="2" style="351" customWidth="1"/>
    <col min="13289" max="13326" width="2.125" style="351" customWidth="1"/>
    <col min="13327" max="13327" width="3.5" style="351" customWidth="1"/>
    <col min="13328" max="13402" width="2.125" style="351" customWidth="1"/>
    <col min="13403" max="13526" width="9" style="351"/>
    <col min="13527" max="13538" width="2.125" style="351" customWidth="1"/>
    <col min="13539" max="13544" width="2" style="351" customWidth="1"/>
    <col min="13545" max="13582" width="2.125" style="351" customWidth="1"/>
    <col min="13583" max="13583" width="3.5" style="351" customWidth="1"/>
    <col min="13584" max="13658" width="2.125" style="351" customWidth="1"/>
    <col min="13659" max="13782" width="9" style="351"/>
    <col min="13783" max="13794" width="2.125" style="351" customWidth="1"/>
    <col min="13795" max="13800" width="2" style="351" customWidth="1"/>
    <col min="13801" max="13838" width="2.125" style="351" customWidth="1"/>
    <col min="13839" max="13839" width="3.5" style="351" customWidth="1"/>
    <col min="13840" max="13914" width="2.125" style="351" customWidth="1"/>
    <col min="13915" max="14038" width="9" style="351"/>
    <col min="14039" max="14050" width="2.125" style="351" customWidth="1"/>
    <col min="14051" max="14056" width="2" style="351" customWidth="1"/>
    <col min="14057" max="14094" width="2.125" style="351" customWidth="1"/>
    <col min="14095" max="14095" width="3.5" style="351" customWidth="1"/>
    <col min="14096" max="14170" width="2.125" style="351" customWidth="1"/>
    <col min="14171" max="14294" width="9" style="351"/>
    <col min="14295" max="14306" width="2.125" style="351" customWidth="1"/>
    <col min="14307" max="14312" width="2" style="351" customWidth="1"/>
    <col min="14313" max="14350" width="2.125" style="351" customWidth="1"/>
    <col min="14351" max="14351" width="3.5" style="351" customWidth="1"/>
    <col min="14352" max="14426" width="2.125" style="351" customWidth="1"/>
    <col min="14427" max="14550" width="9" style="351"/>
    <col min="14551" max="14562" width="2.125" style="351" customWidth="1"/>
    <col min="14563" max="14568" width="2" style="351" customWidth="1"/>
    <col min="14569" max="14606" width="2.125" style="351" customWidth="1"/>
    <col min="14607" max="14607" width="3.5" style="351" customWidth="1"/>
    <col min="14608" max="14682" width="2.125" style="351" customWidth="1"/>
    <col min="14683" max="14806" width="9" style="351"/>
    <col min="14807" max="14818" width="2.125" style="351" customWidth="1"/>
    <col min="14819" max="14824" width="2" style="351" customWidth="1"/>
    <col min="14825" max="14862" width="2.125" style="351" customWidth="1"/>
    <col min="14863" max="14863" width="3.5" style="351" customWidth="1"/>
    <col min="14864" max="14938" width="2.125" style="351" customWidth="1"/>
    <col min="14939" max="15062" width="9" style="351"/>
    <col min="15063" max="15074" width="2.125" style="351" customWidth="1"/>
    <col min="15075" max="15080" width="2" style="351" customWidth="1"/>
    <col min="15081" max="15118" width="2.125" style="351" customWidth="1"/>
    <col min="15119" max="15119" width="3.5" style="351" customWidth="1"/>
    <col min="15120" max="15194" width="2.125" style="351" customWidth="1"/>
    <col min="15195" max="15318" width="9" style="351"/>
    <col min="15319" max="15330" width="2.125" style="351" customWidth="1"/>
    <col min="15331" max="15336" width="2" style="351" customWidth="1"/>
    <col min="15337" max="15374" width="2.125" style="351" customWidth="1"/>
    <col min="15375" max="15375" width="3.5" style="351" customWidth="1"/>
    <col min="15376" max="15450" width="2.125" style="351" customWidth="1"/>
    <col min="15451" max="15574" width="9" style="351"/>
    <col min="15575" max="15586" width="2.125" style="351" customWidth="1"/>
    <col min="15587" max="15592" width="2" style="351" customWidth="1"/>
    <col min="15593" max="15630" width="2.125" style="351" customWidth="1"/>
    <col min="15631" max="15631" width="3.5" style="351" customWidth="1"/>
    <col min="15632" max="15706" width="2.125" style="351" customWidth="1"/>
    <col min="15707" max="15830" width="9" style="351"/>
    <col min="15831" max="15842" width="2.125" style="351" customWidth="1"/>
    <col min="15843" max="15848" width="2" style="351" customWidth="1"/>
    <col min="15849" max="15886" width="2.125" style="351" customWidth="1"/>
    <col min="15887" max="15887" width="3.5" style="351" customWidth="1"/>
    <col min="15888" max="15962" width="2.125" style="351" customWidth="1"/>
    <col min="15963" max="16086" width="9" style="351"/>
    <col min="16087" max="16098" width="2.125" style="351" customWidth="1"/>
    <col min="16099" max="16104" width="2" style="351" customWidth="1"/>
    <col min="16105" max="16142" width="2.125" style="351" customWidth="1"/>
    <col min="16143" max="16143" width="3.5" style="351" customWidth="1"/>
    <col min="16144" max="16218" width="2.125" style="351" customWidth="1"/>
    <col min="16219" max="16384" width="9" style="351"/>
  </cols>
  <sheetData>
    <row r="1" spans="1:72" s="194" customFormat="1" ht="30.75" customHeight="1">
      <c r="U1" s="885" t="s">
        <v>2786</v>
      </c>
      <c r="V1" s="886"/>
      <c r="W1" s="886"/>
      <c r="X1" s="886"/>
      <c r="Y1" s="886"/>
      <c r="Z1" s="887"/>
      <c r="AA1" s="887"/>
      <c r="AB1" s="887"/>
      <c r="AC1" s="887"/>
      <c r="AD1" s="887"/>
      <c r="AE1" s="887"/>
      <c r="AF1" s="888"/>
      <c r="AG1" s="889"/>
      <c r="AH1" s="195" t="s">
        <v>2787</v>
      </c>
      <c r="AI1" s="196"/>
      <c r="AJ1" s="196"/>
      <c r="AK1" s="888"/>
      <c r="AL1" s="889"/>
      <c r="AM1" s="195" t="s">
        <v>2788</v>
      </c>
      <c r="AN1" s="196"/>
      <c r="AO1" s="196"/>
      <c r="AP1" s="197"/>
      <c r="AQ1" s="198" t="s">
        <v>2789</v>
      </c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T1" s="200"/>
    </row>
    <row r="2" spans="1:72" s="194" customFormat="1" ht="27" customHeight="1">
      <c r="A2" s="201" t="s">
        <v>1903</v>
      </c>
      <c r="B2" s="201"/>
      <c r="C2" s="201"/>
      <c r="D2" s="939">
        <v>28</v>
      </c>
      <c r="E2" s="939"/>
      <c r="F2" s="201" t="s">
        <v>2</v>
      </c>
      <c r="G2" s="939">
        <v>12</v>
      </c>
      <c r="H2" s="939"/>
      <c r="I2" s="201" t="s">
        <v>3</v>
      </c>
      <c r="J2" s="939">
        <v>10</v>
      </c>
      <c r="K2" s="939"/>
      <c r="L2" s="202"/>
      <c r="M2" s="203" t="s">
        <v>1904</v>
      </c>
      <c r="N2" s="203"/>
      <c r="O2" s="203"/>
      <c r="P2" s="201"/>
      <c r="Q2" s="201"/>
      <c r="R2" s="204" t="s">
        <v>1905</v>
      </c>
      <c r="S2" s="205"/>
      <c r="T2" s="205"/>
      <c r="BF2" s="199"/>
      <c r="BG2" s="199"/>
      <c r="BH2" s="199"/>
      <c r="BI2" s="199"/>
      <c r="BJ2" s="199"/>
      <c r="BK2" s="199"/>
      <c r="BL2" s="199"/>
      <c r="BM2" s="199"/>
      <c r="BN2" s="199"/>
      <c r="BT2" s="200"/>
    </row>
    <row r="3" spans="1:72" s="194" customFormat="1" ht="27" customHeight="1">
      <c r="A3" s="206"/>
      <c r="B3" s="206"/>
      <c r="C3" s="206"/>
      <c r="D3" s="206"/>
      <c r="E3" s="207" t="s">
        <v>1906</v>
      </c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8"/>
      <c r="AE3" s="933" t="s">
        <v>1907</v>
      </c>
      <c r="AF3" s="916"/>
      <c r="AG3" s="916"/>
      <c r="AH3" s="916"/>
      <c r="AI3" s="916"/>
      <c r="AJ3" s="916"/>
      <c r="AK3" s="875" t="str">
        <f>基本情報入力!$B$5</f>
        <v/>
      </c>
      <c r="AL3" s="875"/>
      <c r="AM3" s="875"/>
      <c r="AN3" s="875"/>
      <c r="AO3" s="875"/>
      <c r="AP3" s="875"/>
      <c r="AQ3" s="875"/>
      <c r="AR3" s="875"/>
      <c r="AS3" s="875"/>
      <c r="AT3" s="875"/>
      <c r="AU3" s="875"/>
      <c r="AV3" s="875"/>
      <c r="AW3" s="916"/>
      <c r="AX3" s="916"/>
      <c r="AY3" s="916"/>
      <c r="AZ3" s="916"/>
      <c r="BA3" s="916"/>
      <c r="BB3" s="934"/>
      <c r="BC3" s="935" t="s">
        <v>1908</v>
      </c>
      <c r="BD3" s="936"/>
      <c r="BE3" s="936"/>
      <c r="BF3" s="936"/>
      <c r="BG3" s="937">
        <f>基本情報入力!$B$3</f>
        <v>0</v>
      </c>
      <c r="BH3" s="937"/>
      <c r="BI3" s="937"/>
      <c r="BJ3" s="209" t="s">
        <v>1909</v>
      </c>
      <c r="BK3" s="937">
        <f>基本情報入力!$D$3</f>
        <v>0</v>
      </c>
      <c r="BL3" s="937"/>
      <c r="BM3" s="937"/>
      <c r="BN3" s="938"/>
      <c r="BT3" s="200"/>
    </row>
    <row r="4" spans="1:72" s="194" customFormat="1" ht="27" customHeight="1">
      <c r="A4" s="930" t="s">
        <v>1910</v>
      </c>
      <c r="B4" s="931"/>
      <c r="C4" s="931"/>
      <c r="D4" s="210"/>
      <c r="E4" s="892" t="str">
        <f>基本情報入力!$B$6</f>
        <v/>
      </c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211"/>
      <c r="AE4" s="206"/>
      <c r="AF4" s="206"/>
      <c r="AG4" s="916" t="s">
        <v>1911</v>
      </c>
      <c r="AH4" s="916"/>
      <c r="AI4" s="916"/>
      <c r="AJ4" s="916"/>
      <c r="AK4" s="932">
        <f>基本情報入力!$B$7</f>
        <v>0</v>
      </c>
      <c r="AL4" s="932"/>
      <c r="AM4" s="932"/>
      <c r="AN4" s="932"/>
      <c r="AO4" s="212" t="s">
        <v>1912</v>
      </c>
      <c r="AP4" s="895">
        <f>基本情報入力!$C$7</f>
        <v>0</v>
      </c>
      <c r="AQ4" s="895"/>
      <c r="AR4" s="895"/>
      <c r="AS4" s="213" t="s">
        <v>1913</v>
      </c>
      <c r="AT4" s="917">
        <f>基本情報入力!$D$7</f>
        <v>0</v>
      </c>
      <c r="AU4" s="917"/>
      <c r="AV4" s="917"/>
      <c r="AW4" s="208"/>
      <c r="AX4" s="916" t="s">
        <v>1914</v>
      </c>
      <c r="AY4" s="916"/>
      <c r="AZ4" s="916"/>
      <c r="BA4" s="916"/>
      <c r="BB4" s="916"/>
      <c r="BC4" s="875">
        <f>基本情報入力!$B$12</f>
        <v>0</v>
      </c>
      <c r="BD4" s="875"/>
      <c r="BE4" s="875"/>
      <c r="BF4" s="875"/>
      <c r="BG4" s="875"/>
      <c r="BH4" s="875"/>
      <c r="BI4" s="875"/>
      <c r="BJ4" s="875"/>
      <c r="BK4" s="875"/>
      <c r="BL4" s="875"/>
      <c r="BM4" s="875"/>
      <c r="BN4" s="876"/>
      <c r="BT4" s="200"/>
    </row>
    <row r="5" spans="1:72" s="194" customFormat="1" ht="15.75" customHeight="1">
      <c r="A5" s="946" t="s">
        <v>19</v>
      </c>
      <c r="B5" s="947"/>
      <c r="C5" s="922" t="s">
        <v>20</v>
      </c>
      <c r="D5" s="923"/>
      <c r="E5" s="923"/>
      <c r="F5" s="923"/>
      <c r="G5" s="923"/>
      <c r="H5" s="923"/>
      <c r="I5" s="923"/>
      <c r="J5" s="924"/>
      <c r="K5" s="922" t="s">
        <v>1879</v>
      </c>
      <c r="L5" s="924"/>
      <c r="M5" s="922" t="s">
        <v>1880</v>
      </c>
      <c r="N5" s="923"/>
      <c r="O5" s="923"/>
      <c r="P5" s="923"/>
      <c r="Q5" s="923"/>
      <c r="R5" s="923"/>
      <c r="S5" s="922" t="s">
        <v>21</v>
      </c>
      <c r="T5" s="924"/>
      <c r="U5" s="926" t="s">
        <v>1915</v>
      </c>
      <c r="V5" s="927"/>
      <c r="W5" s="928"/>
      <c r="X5" s="926" t="s">
        <v>1916</v>
      </c>
      <c r="Y5" s="927"/>
      <c r="Z5" s="927"/>
      <c r="AA5" s="927"/>
      <c r="AB5" s="927"/>
      <c r="AC5" s="927"/>
      <c r="AD5" s="929" t="s">
        <v>1917</v>
      </c>
      <c r="AE5" s="929"/>
      <c r="AF5" s="929"/>
      <c r="AG5" s="929"/>
      <c r="AH5" s="929"/>
      <c r="AI5" s="929"/>
      <c r="AJ5" s="929"/>
      <c r="AK5" s="929"/>
      <c r="AL5" s="900" t="s">
        <v>1918</v>
      </c>
      <c r="AM5" s="901"/>
      <c r="AN5" s="901"/>
      <c r="AO5" s="901"/>
      <c r="AP5" s="901"/>
      <c r="AQ5" s="900" t="s">
        <v>1919</v>
      </c>
      <c r="AR5" s="901"/>
      <c r="AS5" s="902"/>
      <c r="AT5" s="900" t="s">
        <v>1920</v>
      </c>
      <c r="AU5" s="901"/>
      <c r="AV5" s="901"/>
      <c r="AW5" s="901"/>
      <c r="AX5" s="901"/>
      <c r="AY5" s="901"/>
      <c r="AZ5" s="901"/>
      <c r="BA5" s="901"/>
      <c r="BB5" s="901"/>
      <c r="BC5" s="901"/>
      <c r="BD5" s="901"/>
      <c r="BE5" s="902"/>
      <c r="BF5" s="900" t="s">
        <v>1921</v>
      </c>
      <c r="BG5" s="901"/>
      <c r="BH5" s="901"/>
      <c r="BI5" s="901"/>
      <c r="BJ5" s="901"/>
      <c r="BK5" s="901"/>
      <c r="BL5" s="901"/>
      <c r="BM5" s="901"/>
      <c r="BN5" s="902"/>
      <c r="BT5" s="200"/>
    </row>
    <row r="6" spans="1:72" s="194" customFormat="1" ht="15.75" customHeight="1">
      <c r="A6" s="948"/>
      <c r="B6" s="949"/>
      <c r="C6" s="925"/>
      <c r="D6" s="912"/>
      <c r="E6" s="912"/>
      <c r="F6" s="912"/>
      <c r="G6" s="912"/>
      <c r="H6" s="912"/>
      <c r="I6" s="912"/>
      <c r="J6" s="911"/>
      <c r="K6" s="925"/>
      <c r="L6" s="911"/>
      <c r="M6" s="925"/>
      <c r="N6" s="912"/>
      <c r="O6" s="912"/>
      <c r="P6" s="912"/>
      <c r="Q6" s="912"/>
      <c r="R6" s="912"/>
      <c r="S6" s="925"/>
      <c r="T6" s="911"/>
      <c r="U6" s="909" t="s">
        <v>1922</v>
      </c>
      <c r="V6" s="910"/>
      <c r="W6" s="911"/>
      <c r="X6" s="909" t="s">
        <v>1923</v>
      </c>
      <c r="Y6" s="912"/>
      <c r="Z6" s="912"/>
      <c r="AA6" s="912"/>
      <c r="AB6" s="912"/>
      <c r="AC6" s="911"/>
      <c r="AD6" s="913" t="s">
        <v>1924</v>
      </c>
      <c r="AE6" s="914"/>
      <c r="AF6" s="914"/>
      <c r="AG6" s="914"/>
      <c r="AH6" s="914"/>
      <c r="AI6" s="914"/>
      <c r="AJ6" s="914"/>
      <c r="AK6" s="915"/>
      <c r="AL6" s="903"/>
      <c r="AM6" s="904"/>
      <c r="AN6" s="904"/>
      <c r="AO6" s="904"/>
      <c r="AP6" s="904"/>
      <c r="AQ6" s="903"/>
      <c r="AR6" s="904"/>
      <c r="AS6" s="905"/>
      <c r="AT6" s="903"/>
      <c r="AU6" s="904"/>
      <c r="AV6" s="904"/>
      <c r="AW6" s="904"/>
      <c r="AX6" s="904"/>
      <c r="AY6" s="904"/>
      <c r="AZ6" s="904"/>
      <c r="BA6" s="904"/>
      <c r="BB6" s="904"/>
      <c r="BC6" s="904"/>
      <c r="BD6" s="904"/>
      <c r="BE6" s="905"/>
      <c r="BF6" s="906"/>
      <c r="BG6" s="907"/>
      <c r="BH6" s="907"/>
      <c r="BI6" s="907"/>
      <c r="BJ6" s="907"/>
      <c r="BK6" s="907"/>
      <c r="BL6" s="907"/>
      <c r="BM6" s="907"/>
      <c r="BN6" s="908"/>
      <c r="BO6" s="214">
        <v>1</v>
      </c>
      <c r="BT6" s="200"/>
    </row>
    <row r="7" spans="1:72" s="194" customFormat="1" ht="27" customHeight="1">
      <c r="A7" s="890" t="str">
        <f>IF(AF1="","",AF1)</f>
        <v/>
      </c>
      <c r="B7" s="891"/>
      <c r="C7" s="215" t="str">
        <f>IF($A7="","",VLOOKUP($A7,生徒情報入力!$A$9:$AA$158,4))</f>
        <v/>
      </c>
      <c r="D7" s="892" t="str">
        <f>IF($A7="","",VLOOKUP($A7,生徒情報入力!$A$9:$AA$158,5))</f>
        <v/>
      </c>
      <c r="E7" s="892"/>
      <c r="F7" s="892"/>
      <c r="G7" s="892"/>
      <c r="H7" s="892"/>
      <c r="I7" s="892"/>
      <c r="J7" s="893"/>
      <c r="K7" s="216" t="str">
        <f>IF($A7="","",VLOOKUP($A7,生徒情報入力!$A$9:$AA$158,6))</f>
        <v/>
      </c>
      <c r="L7" s="217"/>
      <c r="M7" s="218" t="str">
        <f>IF($A7="","",VLOOKUP($A7,生徒情報入力!$A$9:$AA$158,7))</f>
        <v/>
      </c>
      <c r="N7" s="219" t="str">
        <f>IF($A7="","",VLOOKUP($A7,生徒情報入力!$A$9:$AA$158,8))</f>
        <v/>
      </c>
      <c r="O7" s="219" t="s">
        <v>6</v>
      </c>
      <c r="P7" s="219" t="str">
        <f>IF($A7="","",VLOOKUP($A7,生徒情報入力!$A$9:$AA$158,9))</f>
        <v/>
      </c>
      <c r="Q7" s="219" t="s">
        <v>6</v>
      </c>
      <c r="R7" s="219" t="str">
        <f>IF($A7="","",VLOOKUP($A7,生徒情報入力!$A$9:$AA$158,10))</f>
        <v/>
      </c>
      <c r="S7" s="942" t="str">
        <f>IF($A7="","",VLOOKUP($A7,生徒情報入力!$A$9:$AA$158,11))</f>
        <v/>
      </c>
      <c r="T7" s="943"/>
      <c r="U7" s="220" t="str">
        <f>IF($A7="","",VLOOKUP($A7,生徒情報入力!$A$9:$AA$158,12))</f>
        <v/>
      </c>
      <c r="V7" s="221"/>
      <c r="W7" s="222"/>
      <c r="X7" s="223" t="str">
        <f>IF($A7="","",VLOOKUP($A7,生徒情報入力!$A$9:$AA$158,13))</f>
        <v/>
      </c>
      <c r="Y7" s="224" t="str">
        <f>IF($A7="","",VLOOKUP($A7,生徒情報入力!$A$9:$AA$158,14))</f>
        <v/>
      </c>
      <c r="Z7" s="225" t="s">
        <v>6</v>
      </c>
      <c r="AA7" s="224" t="str">
        <f>IF($A7="","",VLOOKUP($A7,生徒情報入力!$A$9:$AA$158,15))</f>
        <v/>
      </c>
      <c r="AB7" s="224" t="s">
        <v>6</v>
      </c>
      <c r="AC7" s="226" t="str">
        <f>IF($A7="","",VLOOKUP($A7,生徒情報入力!$A$9:$AA$158,16))</f>
        <v/>
      </c>
      <c r="AD7" s="896" t="str">
        <f>IF($A7="","",VLOOKUP($A7,生徒情報入力!$A$9:$AA$158,17))</f>
        <v/>
      </c>
      <c r="AE7" s="897"/>
      <c r="AF7" s="227"/>
      <c r="AG7" s="944" t="str">
        <f>IF($A7="","",VLOOKUP($A7,生徒情報入力!$A$9:$AA$158,19))</f>
        <v/>
      </c>
      <c r="AH7" s="944"/>
      <c r="AI7" s="944"/>
      <c r="AJ7" s="944"/>
      <c r="AK7" s="945"/>
      <c r="AL7" s="894" t="str">
        <f>IF($A7="","",VLOOKUP($A7,生徒情報入力!$A$9:$AA$158,20))</f>
        <v/>
      </c>
      <c r="AM7" s="895"/>
      <c r="AN7" s="895"/>
      <c r="AO7" s="895"/>
      <c r="AP7" s="895"/>
      <c r="AQ7" s="874" t="str">
        <f>IF($A7="","",VLOOKUP($A7,生徒情報入力!$A$9:$AA$158,21))</f>
        <v/>
      </c>
      <c r="AR7" s="875"/>
      <c r="AS7" s="876"/>
      <c r="AT7" s="877" t="str">
        <f>IF($A7="","",VLOOKUP($A7,生徒情報入力!$A$9:$AA$158,22))</f>
        <v/>
      </c>
      <c r="AU7" s="878"/>
      <c r="AV7" s="878"/>
      <c r="AW7" s="878"/>
      <c r="AX7" s="878"/>
      <c r="AY7" s="878"/>
      <c r="AZ7" s="878"/>
      <c r="BA7" s="878"/>
      <c r="BB7" s="878"/>
      <c r="BC7" s="878"/>
      <c r="BD7" s="878"/>
      <c r="BE7" s="879"/>
      <c r="BF7" s="880" t="str">
        <f>IF($A7="","",VLOOKUP($A7,生徒情報入力!$A$9:$AA$158,23))</f>
        <v/>
      </c>
      <c r="BG7" s="881"/>
      <c r="BH7" s="228" t="s">
        <v>1872</v>
      </c>
      <c r="BI7" s="882" t="str">
        <f>IF($A7="","",VLOOKUP($A7,生徒情報入力!$A$9:$AA$158,25))</f>
        <v/>
      </c>
      <c r="BJ7" s="882"/>
      <c r="BK7" s="229" t="s">
        <v>1873</v>
      </c>
      <c r="BL7" s="883" t="str">
        <f>IF($A7="","",VLOOKUP($A7,生徒情報入力!$A$9:$AA$158,27))</f>
        <v/>
      </c>
      <c r="BM7" s="884"/>
      <c r="BN7" s="230"/>
      <c r="BO7" s="214">
        <f>COUNTIF(生徒情報入力!B$9:B$158,"第1回")</f>
        <v>0</v>
      </c>
      <c r="BT7" s="200">
        <v>1</v>
      </c>
    </row>
    <row r="8" spans="1:72" s="194" customFormat="1" ht="27" customHeight="1">
      <c r="A8" s="890" t="str">
        <f t="shared" ref="A8:A21" si="0">IF(AF$1+BT7&lt;=AK$1,AF$1+BT7,"")</f>
        <v/>
      </c>
      <c r="B8" s="891"/>
      <c r="C8" s="215" t="str">
        <f>IF($A8="","",VLOOKUP($A8,生徒情報入力!$A$9:$AA$158,4))</f>
        <v/>
      </c>
      <c r="D8" s="892" t="str">
        <f>IF($A8="","",VLOOKUP($A8,生徒情報入力!$A$9:$AA$158,5))</f>
        <v/>
      </c>
      <c r="E8" s="892"/>
      <c r="F8" s="892"/>
      <c r="G8" s="892"/>
      <c r="H8" s="892"/>
      <c r="I8" s="892"/>
      <c r="J8" s="893"/>
      <c r="K8" s="231" t="str">
        <f>IF($A8="","",VLOOKUP($A8,生徒情報入力!$A$9:$AA$158,6))</f>
        <v/>
      </c>
      <c r="L8" s="217"/>
      <c r="M8" s="218" t="str">
        <f>IF($A8="","",VLOOKUP($A8,生徒情報入力!$A$9:$AA$158,7))</f>
        <v/>
      </c>
      <c r="N8" s="219" t="str">
        <f>IF($A8="","",VLOOKUP($A8,生徒情報入力!$A$9:$AA$158,8))</f>
        <v/>
      </c>
      <c r="O8" s="219" t="s">
        <v>6</v>
      </c>
      <c r="P8" s="219" t="str">
        <f>IF($A8="","",VLOOKUP($A8,生徒情報入力!$A$9:$AA$158,9))</f>
        <v/>
      </c>
      <c r="Q8" s="219" t="s">
        <v>6</v>
      </c>
      <c r="R8" s="219" t="str">
        <f>IF($A8="","",VLOOKUP($A8,生徒情報入力!$A$9:$AA$158,10))</f>
        <v/>
      </c>
      <c r="S8" s="942" t="str">
        <f>IF($A8="","",VLOOKUP($A8,生徒情報入力!$A$9:$AA$158,11))</f>
        <v/>
      </c>
      <c r="T8" s="943"/>
      <c r="U8" s="220" t="str">
        <f>IF($A8="","",VLOOKUP($A8,生徒情報入力!$A$9:$AA$158,12))</f>
        <v/>
      </c>
      <c r="V8" s="221"/>
      <c r="W8" s="222"/>
      <c r="X8" s="223" t="str">
        <f>IF($A8="","",VLOOKUP($A8,生徒情報入力!$A$9:$AA$158,13))</f>
        <v/>
      </c>
      <c r="Y8" s="224" t="str">
        <f>IF($A8="","",VLOOKUP($A8,生徒情報入力!$A$9:$AA$158,14))</f>
        <v/>
      </c>
      <c r="Z8" s="225" t="s">
        <v>6</v>
      </c>
      <c r="AA8" s="224" t="str">
        <f>IF($A8="","",VLOOKUP($A8,生徒情報入力!$A$9:$AA$158,15))</f>
        <v/>
      </c>
      <c r="AB8" s="224" t="s">
        <v>6</v>
      </c>
      <c r="AC8" s="226" t="str">
        <f>IF($A8="","",VLOOKUP($A8,生徒情報入力!$A$9:$AA$158,16))</f>
        <v/>
      </c>
      <c r="AD8" s="896" t="str">
        <f>IF($A8="","",VLOOKUP($A8,生徒情報入力!$A$9:$AA$158,17))</f>
        <v/>
      </c>
      <c r="AE8" s="897"/>
      <c r="AF8" s="227"/>
      <c r="AG8" s="944" t="str">
        <f>IF($A8="","",VLOOKUP($A8,生徒情報入力!$A$9:$AA$158,19))</f>
        <v/>
      </c>
      <c r="AH8" s="944"/>
      <c r="AI8" s="944"/>
      <c r="AJ8" s="944"/>
      <c r="AK8" s="945"/>
      <c r="AL8" s="894" t="str">
        <f>IF($A8="","",VLOOKUP($A8,生徒情報入力!$A$9:$AA$158,20))</f>
        <v/>
      </c>
      <c r="AM8" s="895"/>
      <c r="AN8" s="895"/>
      <c r="AO8" s="895"/>
      <c r="AP8" s="895"/>
      <c r="AQ8" s="874" t="str">
        <f>IF($A8="","",VLOOKUP($A8,生徒情報入力!$A$9:$AA$158,21))</f>
        <v/>
      </c>
      <c r="AR8" s="875"/>
      <c r="AS8" s="876"/>
      <c r="AT8" s="877" t="str">
        <f>IF($A8="","",VLOOKUP($A8,生徒情報入力!$A$9:$AA$158,22))</f>
        <v/>
      </c>
      <c r="AU8" s="878"/>
      <c r="AV8" s="878"/>
      <c r="AW8" s="878"/>
      <c r="AX8" s="878"/>
      <c r="AY8" s="878"/>
      <c r="AZ8" s="878"/>
      <c r="BA8" s="878"/>
      <c r="BB8" s="878"/>
      <c r="BC8" s="878"/>
      <c r="BD8" s="878"/>
      <c r="BE8" s="879"/>
      <c r="BF8" s="880" t="str">
        <f>IF($A8="","",VLOOKUP($A8,生徒情報入力!$A$9:$AA$158,23))</f>
        <v/>
      </c>
      <c r="BG8" s="881"/>
      <c r="BH8" s="228" t="s">
        <v>1872</v>
      </c>
      <c r="BI8" s="882" t="str">
        <f>IF($A8="","",VLOOKUP($A8,生徒情報入力!$A$9:$AA$158,25))</f>
        <v/>
      </c>
      <c r="BJ8" s="882"/>
      <c r="BK8" s="229" t="s">
        <v>1873</v>
      </c>
      <c r="BL8" s="883" t="str">
        <f>IF($A8="","",VLOOKUP($A8,生徒情報入力!$A$9:$AA$158,27))</f>
        <v/>
      </c>
      <c r="BM8" s="884"/>
      <c r="BN8" s="230"/>
      <c r="BT8" s="200">
        <v>2</v>
      </c>
    </row>
    <row r="9" spans="1:72" s="194" customFormat="1" ht="27" customHeight="1">
      <c r="A9" s="890" t="str">
        <f t="shared" si="0"/>
        <v/>
      </c>
      <c r="B9" s="891"/>
      <c r="C9" s="215" t="str">
        <f>IF($A9="","",VLOOKUP($A9,生徒情報入力!$A$9:$AA$158,4))</f>
        <v/>
      </c>
      <c r="D9" s="892" t="str">
        <f>IF($A9="","",VLOOKUP($A9,生徒情報入力!$A$9:$AA$158,5))</f>
        <v/>
      </c>
      <c r="E9" s="892"/>
      <c r="F9" s="892"/>
      <c r="G9" s="892"/>
      <c r="H9" s="892"/>
      <c r="I9" s="892"/>
      <c r="J9" s="893"/>
      <c r="K9" s="231" t="str">
        <f>IF($A9="","",VLOOKUP($A9,生徒情報入力!$A$9:$AA$158,6))</f>
        <v/>
      </c>
      <c r="L9" s="217"/>
      <c r="M9" s="218" t="str">
        <f>IF($A9="","",VLOOKUP($A9,生徒情報入力!$A$9:$AA$158,7))</f>
        <v/>
      </c>
      <c r="N9" s="219" t="str">
        <f>IF($A9="","",VLOOKUP($A9,生徒情報入力!$A$9:$AA$158,8))</f>
        <v/>
      </c>
      <c r="O9" s="219" t="s">
        <v>6</v>
      </c>
      <c r="P9" s="219" t="str">
        <f>IF($A9="","",VLOOKUP($A9,生徒情報入力!$A$9:$AA$158,9))</f>
        <v/>
      </c>
      <c r="Q9" s="219" t="s">
        <v>6</v>
      </c>
      <c r="R9" s="219" t="str">
        <f>IF($A9="","",VLOOKUP($A9,生徒情報入力!$A$9:$AA$158,10))</f>
        <v/>
      </c>
      <c r="S9" s="942" t="str">
        <f>IF($A9="","",VLOOKUP($A9,生徒情報入力!$A$9:$AA$158,11))</f>
        <v/>
      </c>
      <c r="T9" s="943"/>
      <c r="U9" s="220" t="str">
        <f>IF($A9="","",VLOOKUP($A9,生徒情報入力!$A$9:$AA$158,12))</f>
        <v/>
      </c>
      <c r="V9" s="221"/>
      <c r="W9" s="222"/>
      <c r="X9" s="223" t="str">
        <f>IF($A9="","",VLOOKUP($A9,生徒情報入力!$A$9:$AA$158,13))</f>
        <v/>
      </c>
      <c r="Y9" s="224" t="str">
        <f>IF($A9="","",VLOOKUP($A9,生徒情報入力!$A$9:$AA$158,14))</f>
        <v/>
      </c>
      <c r="Z9" s="225" t="s">
        <v>6</v>
      </c>
      <c r="AA9" s="224" t="str">
        <f>IF($A9="","",VLOOKUP($A9,生徒情報入力!$A$9:$AA$158,15))</f>
        <v/>
      </c>
      <c r="AB9" s="224" t="s">
        <v>6</v>
      </c>
      <c r="AC9" s="226" t="str">
        <f>IF($A9="","",VLOOKUP($A9,生徒情報入力!$A$9:$AA$158,16))</f>
        <v/>
      </c>
      <c r="AD9" s="896" t="str">
        <f>IF($A9="","",VLOOKUP($A9,生徒情報入力!$A$9:$AA$158,17))</f>
        <v/>
      </c>
      <c r="AE9" s="897"/>
      <c r="AF9" s="227"/>
      <c r="AG9" s="944" t="str">
        <f>IF($A9="","",VLOOKUP($A9,生徒情報入力!$A$9:$AA$158,19))</f>
        <v/>
      </c>
      <c r="AH9" s="944"/>
      <c r="AI9" s="944"/>
      <c r="AJ9" s="944"/>
      <c r="AK9" s="945"/>
      <c r="AL9" s="894" t="str">
        <f>IF($A9="","",VLOOKUP($A9,生徒情報入力!$A$9:$AA$158,20))</f>
        <v/>
      </c>
      <c r="AM9" s="895"/>
      <c r="AN9" s="895"/>
      <c r="AO9" s="895"/>
      <c r="AP9" s="895"/>
      <c r="AQ9" s="874" t="str">
        <f>IF($A9="","",VLOOKUP($A9,生徒情報入力!$A$9:$AA$158,21))</f>
        <v/>
      </c>
      <c r="AR9" s="875"/>
      <c r="AS9" s="876"/>
      <c r="AT9" s="877" t="str">
        <f>IF($A9="","",VLOOKUP($A9,生徒情報入力!$A$9:$AA$158,22))</f>
        <v/>
      </c>
      <c r="AU9" s="878"/>
      <c r="AV9" s="878"/>
      <c r="AW9" s="878"/>
      <c r="AX9" s="878"/>
      <c r="AY9" s="878"/>
      <c r="AZ9" s="878"/>
      <c r="BA9" s="878"/>
      <c r="BB9" s="878"/>
      <c r="BC9" s="878"/>
      <c r="BD9" s="878"/>
      <c r="BE9" s="879"/>
      <c r="BF9" s="880" t="str">
        <f>IF($A9="","",VLOOKUP($A9,生徒情報入力!$A$9:$AA$158,23))</f>
        <v/>
      </c>
      <c r="BG9" s="881"/>
      <c r="BH9" s="228" t="s">
        <v>1872</v>
      </c>
      <c r="BI9" s="882" t="str">
        <f>IF($A9="","",VLOOKUP($A9,生徒情報入力!$A$9:$AA$158,25))</f>
        <v/>
      </c>
      <c r="BJ9" s="882"/>
      <c r="BK9" s="229" t="s">
        <v>1873</v>
      </c>
      <c r="BL9" s="883" t="str">
        <f>IF($A9="","",VLOOKUP($A9,生徒情報入力!$A$9:$AA$158,27))</f>
        <v/>
      </c>
      <c r="BM9" s="884"/>
      <c r="BN9" s="230"/>
      <c r="BT9" s="200">
        <v>3</v>
      </c>
    </row>
    <row r="10" spans="1:72" s="194" customFormat="1" ht="27" customHeight="1">
      <c r="A10" s="890" t="str">
        <f t="shared" si="0"/>
        <v/>
      </c>
      <c r="B10" s="891"/>
      <c r="C10" s="215" t="str">
        <f>IF($A10="","",VLOOKUP($A10,生徒情報入力!$A$9:$AA$158,4))</f>
        <v/>
      </c>
      <c r="D10" s="892" t="str">
        <f>IF($A10="","",VLOOKUP($A10,生徒情報入力!$A$9:$AA$158,5))</f>
        <v/>
      </c>
      <c r="E10" s="892"/>
      <c r="F10" s="892"/>
      <c r="G10" s="892"/>
      <c r="H10" s="892"/>
      <c r="I10" s="892"/>
      <c r="J10" s="893"/>
      <c r="K10" s="231" t="str">
        <f>IF($A10="","",VLOOKUP($A10,生徒情報入力!$A$9:$AA$158,6))</f>
        <v/>
      </c>
      <c r="L10" s="217"/>
      <c r="M10" s="218" t="str">
        <f>IF($A10="","",VLOOKUP($A10,生徒情報入力!$A$9:$AA$158,7))</f>
        <v/>
      </c>
      <c r="N10" s="219" t="str">
        <f>IF($A10="","",VLOOKUP($A10,生徒情報入力!$A$9:$AA$158,8))</f>
        <v/>
      </c>
      <c r="O10" s="219" t="s">
        <v>6</v>
      </c>
      <c r="P10" s="219" t="str">
        <f>IF($A10="","",VLOOKUP($A10,生徒情報入力!$A$9:$AA$158,9))</f>
        <v/>
      </c>
      <c r="Q10" s="219" t="s">
        <v>6</v>
      </c>
      <c r="R10" s="219" t="str">
        <f>IF($A10="","",VLOOKUP($A10,生徒情報入力!$A$9:$AA$158,10))</f>
        <v/>
      </c>
      <c r="S10" s="942" t="str">
        <f>IF($A10="","",VLOOKUP($A10,生徒情報入力!$A$9:$AA$158,11))</f>
        <v/>
      </c>
      <c r="T10" s="943"/>
      <c r="U10" s="220" t="str">
        <f>IF($A10="","",VLOOKUP($A10,生徒情報入力!$A$9:$AA$158,12))</f>
        <v/>
      </c>
      <c r="V10" s="221"/>
      <c r="W10" s="222"/>
      <c r="X10" s="223" t="str">
        <f>IF($A10="","",VLOOKUP($A10,生徒情報入力!$A$9:$AA$158,13))</f>
        <v/>
      </c>
      <c r="Y10" s="224" t="str">
        <f>IF($A10="","",VLOOKUP($A10,生徒情報入力!$A$9:$AA$158,14))</f>
        <v/>
      </c>
      <c r="Z10" s="225" t="s">
        <v>6</v>
      </c>
      <c r="AA10" s="224" t="str">
        <f>IF($A10="","",VLOOKUP($A10,生徒情報入力!$A$9:$AA$158,15))</f>
        <v/>
      </c>
      <c r="AB10" s="224" t="s">
        <v>6</v>
      </c>
      <c r="AC10" s="226" t="str">
        <f>IF($A10="","",VLOOKUP($A10,生徒情報入力!$A$9:$AA$158,16))</f>
        <v/>
      </c>
      <c r="AD10" s="896" t="str">
        <f>IF($A10="","",VLOOKUP($A10,生徒情報入力!$A$9:$AA$158,17))</f>
        <v/>
      </c>
      <c r="AE10" s="897"/>
      <c r="AF10" s="227"/>
      <c r="AG10" s="944" t="str">
        <f>IF($A10="","",VLOOKUP($A10,生徒情報入力!$A$9:$AA$158,19))</f>
        <v/>
      </c>
      <c r="AH10" s="944"/>
      <c r="AI10" s="944"/>
      <c r="AJ10" s="944"/>
      <c r="AK10" s="945"/>
      <c r="AL10" s="894" t="str">
        <f>IF($A10="","",VLOOKUP($A10,生徒情報入力!$A$9:$AA$158,20))</f>
        <v/>
      </c>
      <c r="AM10" s="895"/>
      <c r="AN10" s="895"/>
      <c r="AO10" s="895"/>
      <c r="AP10" s="895"/>
      <c r="AQ10" s="874" t="str">
        <f>IF($A10="","",VLOOKUP($A10,生徒情報入力!$A$9:$AA$158,21))</f>
        <v/>
      </c>
      <c r="AR10" s="875"/>
      <c r="AS10" s="876"/>
      <c r="AT10" s="877" t="str">
        <f>IF($A10="","",VLOOKUP($A10,生徒情報入力!$A$9:$AA$158,22))</f>
        <v/>
      </c>
      <c r="AU10" s="878"/>
      <c r="AV10" s="878"/>
      <c r="AW10" s="878"/>
      <c r="AX10" s="878"/>
      <c r="AY10" s="878"/>
      <c r="AZ10" s="878"/>
      <c r="BA10" s="878"/>
      <c r="BB10" s="878"/>
      <c r="BC10" s="878"/>
      <c r="BD10" s="878"/>
      <c r="BE10" s="879"/>
      <c r="BF10" s="880" t="str">
        <f>IF($A10="","",VLOOKUP($A10,生徒情報入力!$A$9:$AA$158,23))</f>
        <v/>
      </c>
      <c r="BG10" s="881"/>
      <c r="BH10" s="228" t="s">
        <v>1872</v>
      </c>
      <c r="BI10" s="882" t="str">
        <f>IF($A10="","",VLOOKUP($A10,生徒情報入力!$A$9:$AA$158,25))</f>
        <v/>
      </c>
      <c r="BJ10" s="882"/>
      <c r="BK10" s="229" t="s">
        <v>1873</v>
      </c>
      <c r="BL10" s="883" t="str">
        <f>IF($A10="","",VLOOKUP($A10,生徒情報入力!$A$9:$AA$158,27))</f>
        <v/>
      </c>
      <c r="BM10" s="884"/>
      <c r="BN10" s="230"/>
      <c r="BT10" s="200">
        <v>4</v>
      </c>
    </row>
    <row r="11" spans="1:72" s="194" customFormat="1" ht="27" customHeight="1">
      <c r="A11" s="890" t="str">
        <f t="shared" si="0"/>
        <v/>
      </c>
      <c r="B11" s="891"/>
      <c r="C11" s="215" t="str">
        <f>IF($A11="","",VLOOKUP($A11,生徒情報入力!$A$9:$AA$158,4))</f>
        <v/>
      </c>
      <c r="D11" s="892" t="str">
        <f>IF($A11="","",VLOOKUP($A11,生徒情報入力!$A$9:$AA$158,5))</f>
        <v/>
      </c>
      <c r="E11" s="892"/>
      <c r="F11" s="892"/>
      <c r="G11" s="892"/>
      <c r="H11" s="892"/>
      <c r="I11" s="892"/>
      <c r="J11" s="893"/>
      <c r="K11" s="231" t="str">
        <f>IF($A11="","",VLOOKUP($A11,生徒情報入力!$A$9:$AA$158,6))</f>
        <v/>
      </c>
      <c r="L11" s="217"/>
      <c r="M11" s="218" t="str">
        <f>IF($A11="","",VLOOKUP($A11,生徒情報入力!$A$9:$AA$158,7))</f>
        <v/>
      </c>
      <c r="N11" s="219" t="str">
        <f>IF($A11="","",VLOOKUP($A11,生徒情報入力!$A$9:$AA$158,8))</f>
        <v/>
      </c>
      <c r="O11" s="219" t="s">
        <v>6</v>
      </c>
      <c r="P11" s="219" t="str">
        <f>IF($A11="","",VLOOKUP($A11,生徒情報入力!$A$9:$AA$158,9))</f>
        <v/>
      </c>
      <c r="Q11" s="219" t="s">
        <v>6</v>
      </c>
      <c r="R11" s="219" t="str">
        <f>IF($A11="","",VLOOKUP($A11,生徒情報入力!$A$9:$AA$158,10))</f>
        <v/>
      </c>
      <c r="S11" s="942" t="str">
        <f>IF($A11="","",VLOOKUP($A11,生徒情報入力!$A$9:$AA$158,11))</f>
        <v/>
      </c>
      <c r="T11" s="943"/>
      <c r="U11" s="220" t="str">
        <f>IF($A11="","",VLOOKUP($A11,生徒情報入力!$A$9:$AA$158,12))</f>
        <v/>
      </c>
      <c r="V11" s="221"/>
      <c r="W11" s="222"/>
      <c r="X11" s="223" t="str">
        <f>IF($A11="","",VLOOKUP($A11,生徒情報入力!$A$9:$AA$158,13))</f>
        <v/>
      </c>
      <c r="Y11" s="224" t="str">
        <f>IF($A11="","",VLOOKUP($A11,生徒情報入力!$A$9:$AA$158,14))</f>
        <v/>
      </c>
      <c r="Z11" s="225" t="s">
        <v>6</v>
      </c>
      <c r="AA11" s="224" t="str">
        <f>IF($A11="","",VLOOKUP($A11,生徒情報入力!$A$9:$AA$158,15))</f>
        <v/>
      </c>
      <c r="AB11" s="224" t="s">
        <v>6</v>
      </c>
      <c r="AC11" s="226" t="str">
        <f>IF($A11="","",VLOOKUP($A11,生徒情報入力!$A$9:$AA$158,16))</f>
        <v/>
      </c>
      <c r="AD11" s="896" t="str">
        <f>IF($A11="","",VLOOKUP($A11,生徒情報入力!$A$9:$AA$158,17))</f>
        <v/>
      </c>
      <c r="AE11" s="897"/>
      <c r="AF11" s="227"/>
      <c r="AG11" s="944" t="str">
        <f>IF($A11="","",VLOOKUP($A11,生徒情報入力!$A$9:$AA$158,19))</f>
        <v/>
      </c>
      <c r="AH11" s="944"/>
      <c r="AI11" s="944"/>
      <c r="AJ11" s="944"/>
      <c r="AK11" s="945"/>
      <c r="AL11" s="894" t="str">
        <f>IF($A11="","",VLOOKUP($A11,生徒情報入力!$A$9:$AA$158,20))</f>
        <v/>
      </c>
      <c r="AM11" s="895"/>
      <c r="AN11" s="895"/>
      <c r="AO11" s="895"/>
      <c r="AP11" s="895"/>
      <c r="AQ11" s="874" t="str">
        <f>IF($A11="","",VLOOKUP($A11,生徒情報入力!$A$9:$AA$158,21))</f>
        <v/>
      </c>
      <c r="AR11" s="875"/>
      <c r="AS11" s="876"/>
      <c r="AT11" s="877" t="str">
        <f>IF($A11="","",VLOOKUP($A11,生徒情報入力!$A$9:$AA$158,22))</f>
        <v/>
      </c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9"/>
      <c r="BF11" s="880" t="str">
        <f>IF($A11="","",VLOOKUP($A11,生徒情報入力!$A$9:$AA$158,23))</f>
        <v/>
      </c>
      <c r="BG11" s="881"/>
      <c r="BH11" s="228" t="s">
        <v>1872</v>
      </c>
      <c r="BI11" s="882" t="str">
        <f>IF($A11="","",VLOOKUP($A11,生徒情報入力!$A$9:$AA$158,25))</f>
        <v/>
      </c>
      <c r="BJ11" s="882"/>
      <c r="BK11" s="229" t="s">
        <v>1873</v>
      </c>
      <c r="BL11" s="883" t="str">
        <f>IF($A11="","",VLOOKUP($A11,生徒情報入力!$A$9:$AA$158,27))</f>
        <v/>
      </c>
      <c r="BM11" s="884"/>
      <c r="BN11" s="230"/>
      <c r="BT11" s="200">
        <v>5</v>
      </c>
    </row>
    <row r="12" spans="1:72" s="194" customFormat="1" ht="27" customHeight="1">
      <c r="A12" s="890" t="str">
        <f t="shared" si="0"/>
        <v/>
      </c>
      <c r="B12" s="891"/>
      <c r="C12" s="215" t="str">
        <f>IF($A12="","",VLOOKUP($A12,生徒情報入力!$A$9:$AA$158,4))</f>
        <v/>
      </c>
      <c r="D12" s="892" t="str">
        <f>IF($A12="","",VLOOKUP($A12,生徒情報入力!$A$9:$AA$158,5))</f>
        <v/>
      </c>
      <c r="E12" s="892"/>
      <c r="F12" s="892"/>
      <c r="G12" s="892"/>
      <c r="H12" s="892"/>
      <c r="I12" s="892"/>
      <c r="J12" s="893"/>
      <c r="K12" s="231" t="str">
        <f>IF($A12="","",VLOOKUP($A12,生徒情報入力!$A$9:$AA$158,6))</f>
        <v/>
      </c>
      <c r="L12" s="217"/>
      <c r="M12" s="218" t="str">
        <f>IF($A12="","",VLOOKUP($A12,生徒情報入力!$A$9:$AA$158,7))</f>
        <v/>
      </c>
      <c r="N12" s="219" t="str">
        <f>IF($A12="","",VLOOKUP($A12,生徒情報入力!$A$9:$AA$158,8))</f>
        <v/>
      </c>
      <c r="O12" s="219" t="s">
        <v>6</v>
      </c>
      <c r="P12" s="219" t="str">
        <f>IF($A12="","",VLOOKUP($A12,生徒情報入力!$A$9:$AA$158,9))</f>
        <v/>
      </c>
      <c r="Q12" s="219" t="s">
        <v>6</v>
      </c>
      <c r="R12" s="219" t="str">
        <f>IF($A12="","",VLOOKUP($A12,生徒情報入力!$A$9:$AA$158,10))</f>
        <v/>
      </c>
      <c r="S12" s="942" t="str">
        <f>IF($A12="","",VLOOKUP($A12,生徒情報入力!$A$9:$AA$158,11))</f>
        <v/>
      </c>
      <c r="T12" s="943"/>
      <c r="U12" s="220" t="str">
        <f>IF($A12="","",VLOOKUP($A12,生徒情報入力!$A$9:$AA$158,12))</f>
        <v/>
      </c>
      <c r="V12" s="221"/>
      <c r="W12" s="222"/>
      <c r="X12" s="223" t="str">
        <f>IF($A12="","",VLOOKUP($A12,生徒情報入力!$A$9:$AA$158,13))</f>
        <v/>
      </c>
      <c r="Y12" s="224" t="str">
        <f>IF($A12="","",VLOOKUP($A12,生徒情報入力!$A$9:$AA$158,14))</f>
        <v/>
      </c>
      <c r="Z12" s="225" t="s">
        <v>6</v>
      </c>
      <c r="AA12" s="224" t="str">
        <f>IF($A12="","",VLOOKUP($A12,生徒情報入力!$A$9:$AA$158,15))</f>
        <v/>
      </c>
      <c r="AB12" s="224" t="s">
        <v>6</v>
      </c>
      <c r="AC12" s="226" t="str">
        <f>IF($A12="","",VLOOKUP($A12,生徒情報入力!$A$9:$AA$158,16))</f>
        <v/>
      </c>
      <c r="AD12" s="896" t="str">
        <f>IF($A12="","",VLOOKUP($A12,生徒情報入力!$A$9:$AA$158,17))</f>
        <v/>
      </c>
      <c r="AE12" s="897"/>
      <c r="AF12" s="227"/>
      <c r="AG12" s="944" t="str">
        <f>IF($A12="","",VLOOKUP($A12,生徒情報入力!$A$9:$AA$158,19))</f>
        <v/>
      </c>
      <c r="AH12" s="944"/>
      <c r="AI12" s="944"/>
      <c r="AJ12" s="944"/>
      <c r="AK12" s="945"/>
      <c r="AL12" s="894" t="str">
        <f>IF($A12="","",VLOOKUP($A12,生徒情報入力!$A$9:$AA$158,20))</f>
        <v/>
      </c>
      <c r="AM12" s="895"/>
      <c r="AN12" s="895"/>
      <c r="AO12" s="895"/>
      <c r="AP12" s="895"/>
      <c r="AQ12" s="874" t="str">
        <f>IF($A12="","",VLOOKUP($A12,生徒情報入力!$A$9:$AA$158,21))</f>
        <v/>
      </c>
      <c r="AR12" s="875"/>
      <c r="AS12" s="876"/>
      <c r="AT12" s="877" t="str">
        <f>IF($A12="","",VLOOKUP($A12,生徒情報入力!$A$9:$AA$158,22))</f>
        <v/>
      </c>
      <c r="AU12" s="878"/>
      <c r="AV12" s="878"/>
      <c r="AW12" s="878"/>
      <c r="AX12" s="878"/>
      <c r="AY12" s="878"/>
      <c r="AZ12" s="878"/>
      <c r="BA12" s="878"/>
      <c r="BB12" s="878"/>
      <c r="BC12" s="878"/>
      <c r="BD12" s="878"/>
      <c r="BE12" s="879"/>
      <c r="BF12" s="880" t="str">
        <f>IF($A12="","",VLOOKUP($A12,生徒情報入力!$A$9:$AA$158,23))</f>
        <v/>
      </c>
      <c r="BG12" s="881"/>
      <c r="BH12" s="228" t="s">
        <v>1872</v>
      </c>
      <c r="BI12" s="882" t="str">
        <f>IF($A12="","",VLOOKUP($A12,生徒情報入力!$A$9:$AA$158,25))</f>
        <v/>
      </c>
      <c r="BJ12" s="882"/>
      <c r="BK12" s="229" t="s">
        <v>1873</v>
      </c>
      <c r="BL12" s="883" t="str">
        <f>IF($A12="","",VLOOKUP($A12,生徒情報入力!$A$9:$AA$158,27))</f>
        <v/>
      </c>
      <c r="BM12" s="884"/>
      <c r="BN12" s="230"/>
      <c r="BT12" s="200">
        <v>6</v>
      </c>
    </row>
    <row r="13" spans="1:72" s="194" customFormat="1" ht="27" customHeight="1">
      <c r="A13" s="890" t="str">
        <f t="shared" si="0"/>
        <v/>
      </c>
      <c r="B13" s="891"/>
      <c r="C13" s="215"/>
      <c r="D13" s="892" t="str">
        <f>IF($A13="","",VLOOKUP($A13,生徒情報入力!$A$9:$AA$158,5))</f>
        <v/>
      </c>
      <c r="E13" s="892"/>
      <c r="F13" s="892"/>
      <c r="G13" s="892"/>
      <c r="H13" s="892"/>
      <c r="I13" s="892"/>
      <c r="J13" s="893"/>
      <c r="K13" s="231" t="str">
        <f>IF($A13="","",VLOOKUP($A13,生徒情報入力!$A$9:$AA$158,6))</f>
        <v/>
      </c>
      <c r="L13" s="217"/>
      <c r="M13" s="218" t="str">
        <f>IF($A13="","",VLOOKUP($A13,生徒情報入力!$A$9:$AA$158,7))</f>
        <v/>
      </c>
      <c r="N13" s="219" t="str">
        <f>IF($A13="","",VLOOKUP($A13,生徒情報入力!$A$9:$AA$158,8))</f>
        <v/>
      </c>
      <c r="O13" s="219" t="s">
        <v>6</v>
      </c>
      <c r="P13" s="219" t="str">
        <f>IF($A13="","",VLOOKUP($A13,生徒情報入力!$A$9:$AA$158,9))</f>
        <v/>
      </c>
      <c r="Q13" s="219" t="s">
        <v>6</v>
      </c>
      <c r="R13" s="219" t="str">
        <f>IF($A13="","",VLOOKUP($A13,生徒情報入力!$A$9:$AA$158,10))</f>
        <v/>
      </c>
      <c r="S13" s="942" t="str">
        <f>IF($A13="","",VLOOKUP($A13,生徒情報入力!$A$9:$AA$158,11))</f>
        <v/>
      </c>
      <c r="T13" s="943"/>
      <c r="U13" s="220" t="str">
        <f>IF($A13="","",VLOOKUP($A13,生徒情報入力!$A$9:$AA$158,12))</f>
        <v/>
      </c>
      <c r="V13" s="221"/>
      <c r="W13" s="222"/>
      <c r="X13" s="223" t="str">
        <f>IF($A13="","",VLOOKUP($A13,生徒情報入力!$A$9:$AA$158,13))</f>
        <v/>
      </c>
      <c r="Y13" s="224" t="str">
        <f>IF($A13="","",VLOOKUP($A13,生徒情報入力!$A$9:$AA$158,14))</f>
        <v/>
      </c>
      <c r="Z13" s="225" t="s">
        <v>6</v>
      </c>
      <c r="AA13" s="224" t="str">
        <f>IF($A13="","",VLOOKUP($A13,生徒情報入力!$A$9:$AA$158,15))</f>
        <v/>
      </c>
      <c r="AB13" s="224" t="s">
        <v>6</v>
      </c>
      <c r="AC13" s="226" t="str">
        <f>IF($A13="","",VLOOKUP($A13,生徒情報入力!$A$9:$AA$158,16))</f>
        <v/>
      </c>
      <c r="AD13" s="896" t="str">
        <f>IF($A13="","",VLOOKUP($A13,生徒情報入力!$A$9:$AA$158,17))</f>
        <v/>
      </c>
      <c r="AE13" s="897"/>
      <c r="AF13" s="227"/>
      <c r="AG13" s="944" t="str">
        <f>IF($A13="","",VLOOKUP($A13,生徒情報入力!$A$9:$AA$158,19))</f>
        <v/>
      </c>
      <c r="AH13" s="944"/>
      <c r="AI13" s="944"/>
      <c r="AJ13" s="944"/>
      <c r="AK13" s="945"/>
      <c r="AL13" s="894" t="str">
        <f>IF($A13="","",VLOOKUP($A13,生徒情報入力!$A$9:$AA$158,20))</f>
        <v/>
      </c>
      <c r="AM13" s="895"/>
      <c r="AN13" s="895"/>
      <c r="AO13" s="895"/>
      <c r="AP13" s="895"/>
      <c r="AQ13" s="874" t="str">
        <f>IF($A13="","",VLOOKUP($A13,生徒情報入力!$A$9:$AA$158,21))</f>
        <v/>
      </c>
      <c r="AR13" s="875"/>
      <c r="AS13" s="876"/>
      <c r="AT13" s="877" t="str">
        <f>IF($A13="","",VLOOKUP($A13,生徒情報入力!$A$9:$AA$158,22))</f>
        <v/>
      </c>
      <c r="AU13" s="878"/>
      <c r="AV13" s="878"/>
      <c r="AW13" s="878"/>
      <c r="AX13" s="878"/>
      <c r="AY13" s="878"/>
      <c r="AZ13" s="878"/>
      <c r="BA13" s="878"/>
      <c r="BB13" s="878"/>
      <c r="BC13" s="878"/>
      <c r="BD13" s="878"/>
      <c r="BE13" s="879"/>
      <c r="BF13" s="880" t="str">
        <f>IF($A13="","",VLOOKUP($A13,生徒情報入力!$A$9:$AA$158,23))</f>
        <v/>
      </c>
      <c r="BG13" s="881"/>
      <c r="BH13" s="228" t="s">
        <v>1872</v>
      </c>
      <c r="BI13" s="882" t="str">
        <f>IF($A13="","",VLOOKUP($A13,生徒情報入力!$A$9:$AA$158,25))</f>
        <v/>
      </c>
      <c r="BJ13" s="882"/>
      <c r="BK13" s="229" t="s">
        <v>1873</v>
      </c>
      <c r="BL13" s="883" t="str">
        <f>IF($A13="","",VLOOKUP($A13,生徒情報入力!$A$9:$AA$158,27))</f>
        <v/>
      </c>
      <c r="BM13" s="884"/>
      <c r="BN13" s="230"/>
      <c r="BT13" s="200">
        <v>7</v>
      </c>
    </row>
    <row r="14" spans="1:72" s="194" customFormat="1" ht="27" customHeight="1">
      <c r="A14" s="890" t="str">
        <f t="shared" si="0"/>
        <v/>
      </c>
      <c r="B14" s="891"/>
      <c r="C14" s="215" t="str">
        <f>IF($A14="","",VLOOKUP($A14,生徒情報入力!$A$9:$AA$158,4))</f>
        <v/>
      </c>
      <c r="D14" s="892" t="str">
        <f>IF($A14="","",VLOOKUP($A14,生徒情報入力!$A$9:$AA$158,5))</f>
        <v/>
      </c>
      <c r="E14" s="892"/>
      <c r="F14" s="892"/>
      <c r="G14" s="892"/>
      <c r="H14" s="892"/>
      <c r="I14" s="892"/>
      <c r="J14" s="893"/>
      <c r="K14" s="231" t="str">
        <f>IF($A14="","",VLOOKUP($A14,生徒情報入力!$A$9:$AA$158,6))</f>
        <v/>
      </c>
      <c r="L14" s="217"/>
      <c r="M14" s="218" t="str">
        <f>IF($A14="","",VLOOKUP($A14,生徒情報入力!$A$9:$AA$158,7))</f>
        <v/>
      </c>
      <c r="N14" s="219" t="str">
        <f>IF($A14="","",VLOOKUP($A14,生徒情報入力!$A$9:$AA$158,8))</f>
        <v/>
      </c>
      <c r="O14" s="219" t="s">
        <v>6</v>
      </c>
      <c r="P14" s="219" t="str">
        <f>IF($A14="","",VLOOKUP($A14,生徒情報入力!$A$9:$AA$158,9))</f>
        <v/>
      </c>
      <c r="Q14" s="219" t="s">
        <v>6</v>
      </c>
      <c r="R14" s="219" t="str">
        <f>IF($A14="","",VLOOKUP($A14,生徒情報入力!$A$9:$AA$158,10))</f>
        <v/>
      </c>
      <c r="S14" s="942" t="str">
        <f>IF($A14="","",VLOOKUP($A14,生徒情報入力!$A$9:$AA$158,11))</f>
        <v/>
      </c>
      <c r="T14" s="943"/>
      <c r="U14" s="220" t="str">
        <f>IF($A14="","",VLOOKUP($A14,生徒情報入力!$A$9:$AA$158,12))</f>
        <v/>
      </c>
      <c r="V14" s="221"/>
      <c r="W14" s="222"/>
      <c r="X14" s="223" t="str">
        <f>IF($A14="","",VLOOKUP($A14,生徒情報入力!$A$9:$AA$158,13))</f>
        <v/>
      </c>
      <c r="Y14" s="224" t="str">
        <f>IF($A14="","",VLOOKUP($A14,生徒情報入力!$A$9:$AA$158,14))</f>
        <v/>
      </c>
      <c r="Z14" s="225" t="s">
        <v>6</v>
      </c>
      <c r="AA14" s="224" t="str">
        <f>IF($A14="","",VLOOKUP($A14,生徒情報入力!$A$9:$AA$158,15))</f>
        <v/>
      </c>
      <c r="AB14" s="224" t="s">
        <v>6</v>
      </c>
      <c r="AC14" s="226" t="str">
        <f>IF($A14="","",VLOOKUP($A14,生徒情報入力!$A$9:$AA$158,16))</f>
        <v/>
      </c>
      <c r="AD14" s="896" t="str">
        <f>IF($A14="","",VLOOKUP($A14,生徒情報入力!$A$9:$AA$158,17))</f>
        <v/>
      </c>
      <c r="AE14" s="897"/>
      <c r="AF14" s="227"/>
      <c r="AG14" s="944" t="str">
        <f>IF($A14="","",VLOOKUP($A14,生徒情報入力!$A$9:$AA$158,19))</f>
        <v/>
      </c>
      <c r="AH14" s="944"/>
      <c r="AI14" s="944"/>
      <c r="AJ14" s="944"/>
      <c r="AK14" s="945"/>
      <c r="AL14" s="894" t="str">
        <f>IF($A14="","",VLOOKUP($A14,生徒情報入力!$A$9:$AA$158,20))</f>
        <v/>
      </c>
      <c r="AM14" s="895"/>
      <c r="AN14" s="895"/>
      <c r="AO14" s="895"/>
      <c r="AP14" s="895"/>
      <c r="AQ14" s="874" t="str">
        <f>IF($A14="","",VLOOKUP($A14,生徒情報入力!$A$9:$AA$158,21))</f>
        <v/>
      </c>
      <c r="AR14" s="875"/>
      <c r="AS14" s="876"/>
      <c r="AT14" s="877" t="str">
        <f>IF($A14="","",VLOOKUP($A14,生徒情報入力!$A$9:$AA$158,22))</f>
        <v/>
      </c>
      <c r="AU14" s="878"/>
      <c r="AV14" s="878"/>
      <c r="AW14" s="878"/>
      <c r="AX14" s="878"/>
      <c r="AY14" s="878"/>
      <c r="AZ14" s="878"/>
      <c r="BA14" s="878"/>
      <c r="BB14" s="878"/>
      <c r="BC14" s="878"/>
      <c r="BD14" s="878"/>
      <c r="BE14" s="879"/>
      <c r="BF14" s="880" t="str">
        <f>IF($A14="","",VLOOKUP($A14,生徒情報入力!$A$9:$AA$158,23))</f>
        <v/>
      </c>
      <c r="BG14" s="881"/>
      <c r="BH14" s="228" t="s">
        <v>1872</v>
      </c>
      <c r="BI14" s="882" t="str">
        <f>IF($A14="","",VLOOKUP($A14,生徒情報入力!$A$9:$AA$158,25))</f>
        <v/>
      </c>
      <c r="BJ14" s="882"/>
      <c r="BK14" s="229" t="s">
        <v>1873</v>
      </c>
      <c r="BL14" s="883" t="str">
        <f>IF($A14="","",VLOOKUP($A14,生徒情報入力!$A$9:$AA$158,27))</f>
        <v/>
      </c>
      <c r="BM14" s="884"/>
      <c r="BN14" s="230"/>
      <c r="BT14" s="200">
        <v>8</v>
      </c>
    </row>
    <row r="15" spans="1:72" s="194" customFormat="1" ht="27" customHeight="1">
      <c r="A15" s="890" t="str">
        <f t="shared" si="0"/>
        <v/>
      </c>
      <c r="B15" s="891"/>
      <c r="C15" s="215" t="str">
        <f>IF($A15="","",VLOOKUP($A15,生徒情報入力!$A$9:$AA$158,4))</f>
        <v/>
      </c>
      <c r="D15" s="892" t="str">
        <f>IF($A15="","",VLOOKUP($A15,生徒情報入力!$A$9:$AA$158,5))</f>
        <v/>
      </c>
      <c r="E15" s="892"/>
      <c r="F15" s="892"/>
      <c r="G15" s="892"/>
      <c r="H15" s="892"/>
      <c r="I15" s="892"/>
      <c r="J15" s="893"/>
      <c r="K15" s="231" t="str">
        <f>IF($A15="","",VLOOKUP($A15,生徒情報入力!$A$9:$AA$158,6))</f>
        <v/>
      </c>
      <c r="L15" s="217"/>
      <c r="M15" s="218" t="str">
        <f>IF($A15="","",VLOOKUP($A15,生徒情報入力!$A$9:$AA$158,7))</f>
        <v/>
      </c>
      <c r="N15" s="219" t="str">
        <f>IF($A15="","",VLOOKUP($A15,生徒情報入力!$A$9:$AA$158,8))</f>
        <v/>
      </c>
      <c r="O15" s="219" t="s">
        <v>6</v>
      </c>
      <c r="P15" s="219" t="str">
        <f>IF($A15="","",VLOOKUP($A15,生徒情報入力!$A$9:$AA$158,9))</f>
        <v/>
      </c>
      <c r="Q15" s="219" t="s">
        <v>6</v>
      </c>
      <c r="R15" s="219" t="str">
        <f>IF($A15="","",VLOOKUP($A15,生徒情報入力!$A$9:$AA$158,10))</f>
        <v/>
      </c>
      <c r="S15" s="942" t="str">
        <f>IF($A15="","",VLOOKUP($A15,生徒情報入力!$A$9:$AA$158,11))</f>
        <v/>
      </c>
      <c r="T15" s="943"/>
      <c r="U15" s="220" t="str">
        <f>IF($A15="","",VLOOKUP($A15,生徒情報入力!$A$9:$AA$158,12))</f>
        <v/>
      </c>
      <c r="V15" s="221"/>
      <c r="W15" s="222"/>
      <c r="X15" s="223" t="str">
        <f>IF($A15="","",VLOOKUP($A15,生徒情報入力!$A$9:$AA$158,13))</f>
        <v/>
      </c>
      <c r="Y15" s="224" t="str">
        <f>IF($A15="","",VLOOKUP($A15,生徒情報入力!$A$9:$AA$158,14))</f>
        <v/>
      </c>
      <c r="Z15" s="225" t="s">
        <v>6</v>
      </c>
      <c r="AA15" s="224" t="str">
        <f>IF($A15="","",VLOOKUP($A15,生徒情報入力!$A$9:$AA$158,15))</f>
        <v/>
      </c>
      <c r="AB15" s="224" t="s">
        <v>6</v>
      </c>
      <c r="AC15" s="226" t="str">
        <f>IF($A15="","",VLOOKUP($A15,生徒情報入力!$A$9:$AA$158,16))</f>
        <v/>
      </c>
      <c r="AD15" s="896" t="str">
        <f>IF($A15="","",VLOOKUP($A15,生徒情報入力!$A$9:$AA$158,17))</f>
        <v/>
      </c>
      <c r="AE15" s="897"/>
      <c r="AF15" s="227"/>
      <c r="AG15" s="944" t="str">
        <f>IF($A15="","",VLOOKUP($A15,生徒情報入力!$A$9:$AA$158,19))</f>
        <v/>
      </c>
      <c r="AH15" s="944"/>
      <c r="AI15" s="944"/>
      <c r="AJ15" s="944"/>
      <c r="AK15" s="945"/>
      <c r="AL15" s="894" t="str">
        <f>IF($A15="","",VLOOKUP($A15,生徒情報入力!$A$9:$AA$158,20))</f>
        <v/>
      </c>
      <c r="AM15" s="895"/>
      <c r="AN15" s="895"/>
      <c r="AO15" s="895"/>
      <c r="AP15" s="895"/>
      <c r="AQ15" s="874" t="str">
        <f>IF($A15="","",VLOOKUP($A15,生徒情報入力!$A$9:$AA$158,21))</f>
        <v/>
      </c>
      <c r="AR15" s="875"/>
      <c r="AS15" s="876"/>
      <c r="AT15" s="877" t="str">
        <f>IF($A15="","",VLOOKUP($A15,生徒情報入力!$A$9:$AA$158,22))</f>
        <v/>
      </c>
      <c r="AU15" s="878"/>
      <c r="AV15" s="878"/>
      <c r="AW15" s="878"/>
      <c r="AX15" s="878"/>
      <c r="AY15" s="878"/>
      <c r="AZ15" s="878"/>
      <c r="BA15" s="878"/>
      <c r="BB15" s="878"/>
      <c r="BC15" s="878"/>
      <c r="BD15" s="878"/>
      <c r="BE15" s="879"/>
      <c r="BF15" s="880" t="str">
        <f>IF($A15="","",VLOOKUP($A15,生徒情報入力!$A$9:$AA$158,23))</f>
        <v/>
      </c>
      <c r="BG15" s="881"/>
      <c r="BH15" s="228" t="s">
        <v>1872</v>
      </c>
      <c r="BI15" s="882" t="str">
        <f>IF($A15="","",VLOOKUP($A15,生徒情報入力!$A$9:$AA$158,25))</f>
        <v/>
      </c>
      <c r="BJ15" s="882"/>
      <c r="BK15" s="229" t="s">
        <v>1873</v>
      </c>
      <c r="BL15" s="883" t="str">
        <f>IF($A15="","",VLOOKUP($A15,生徒情報入力!$A$9:$AA$158,27))</f>
        <v/>
      </c>
      <c r="BM15" s="884"/>
      <c r="BN15" s="230"/>
      <c r="BT15" s="200">
        <v>9</v>
      </c>
    </row>
    <row r="16" spans="1:72" s="194" customFormat="1" ht="27" customHeight="1">
      <c r="A16" s="890" t="str">
        <f t="shared" si="0"/>
        <v/>
      </c>
      <c r="B16" s="891"/>
      <c r="C16" s="215" t="str">
        <f>IF($A16="","",VLOOKUP($A16,生徒情報入力!$A$9:$AA$158,4))</f>
        <v/>
      </c>
      <c r="D16" s="892" t="str">
        <f>IF($A16="","",VLOOKUP($A16,生徒情報入力!$A$9:$AA$158,5))</f>
        <v/>
      </c>
      <c r="E16" s="892"/>
      <c r="F16" s="892"/>
      <c r="G16" s="892"/>
      <c r="H16" s="892"/>
      <c r="I16" s="892"/>
      <c r="J16" s="893"/>
      <c r="K16" s="231" t="str">
        <f>IF($A16="","",VLOOKUP($A16,生徒情報入力!$A$9:$AA$158,6))</f>
        <v/>
      </c>
      <c r="L16" s="217"/>
      <c r="M16" s="218" t="str">
        <f>IF($A16="","",VLOOKUP($A16,生徒情報入力!$A$9:$AA$158,7))</f>
        <v/>
      </c>
      <c r="N16" s="219" t="str">
        <f>IF($A16="","",VLOOKUP($A16,生徒情報入力!$A$9:$AA$158,8))</f>
        <v/>
      </c>
      <c r="O16" s="219" t="s">
        <v>6</v>
      </c>
      <c r="P16" s="219" t="str">
        <f>IF($A16="","",VLOOKUP($A16,生徒情報入力!$A$9:$AA$158,9))</f>
        <v/>
      </c>
      <c r="Q16" s="219" t="s">
        <v>6</v>
      </c>
      <c r="R16" s="219" t="str">
        <f>IF($A16="","",VLOOKUP($A16,生徒情報入力!$A$9:$AA$158,10))</f>
        <v/>
      </c>
      <c r="S16" s="942" t="str">
        <f>IF($A16="","",VLOOKUP($A16,生徒情報入力!$A$9:$AA$158,11))</f>
        <v/>
      </c>
      <c r="T16" s="943"/>
      <c r="U16" s="220" t="str">
        <f>IF($A16="","",VLOOKUP($A16,生徒情報入力!$A$9:$AA$158,12))</f>
        <v/>
      </c>
      <c r="V16" s="221"/>
      <c r="W16" s="222"/>
      <c r="X16" s="223" t="str">
        <f>IF($A16="","",VLOOKUP($A16,生徒情報入力!$A$9:$AA$158,13))</f>
        <v/>
      </c>
      <c r="Y16" s="224" t="str">
        <f>IF($A16="","",VLOOKUP($A16,生徒情報入力!$A$9:$AA$158,14))</f>
        <v/>
      </c>
      <c r="Z16" s="225" t="s">
        <v>6</v>
      </c>
      <c r="AA16" s="224" t="str">
        <f>IF($A16="","",VLOOKUP($A16,生徒情報入力!$A$9:$AA$158,15))</f>
        <v/>
      </c>
      <c r="AB16" s="224" t="s">
        <v>6</v>
      </c>
      <c r="AC16" s="226" t="str">
        <f>IF($A16="","",VLOOKUP($A16,生徒情報入力!$A$9:$AA$158,16))</f>
        <v/>
      </c>
      <c r="AD16" s="896" t="str">
        <f>IF($A16="","",VLOOKUP($A16,生徒情報入力!$A$9:$AA$158,17))</f>
        <v/>
      </c>
      <c r="AE16" s="897"/>
      <c r="AF16" s="227"/>
      <c r="AG16" s="944" t="str">
        <f>IF($A16="","",VLOOKUP($A16,生徒情報入力!$A$9:$AA$158,19))</f>
        <v/>
      </c>
      <c r="AH16" s="944"/>
      <c r="AI16" s="944"/>
      <c r="AJ16" s="944"/>
      <c r="AK16" s="945"/>
      <c r="AL16" s="894" t="str">
        <f>IF($A16="","",VLOOKUP($A16,生徒情報入力!$A$9:$AA$158,20))</f>
        <v/>
      </c>
      <c r="AM16" s="895"/>
      <c r="AN16" s="895"/>
      <c r="AO16" s="895"/>
      <c r="AP16" s="895"/>
      <c r="AQ16" s="874" t="str">
        <f>IF($A16="","",VLOOKUP($A16,生徒情報入力!$A$9:$AA$158,21))</f>
        <v/>
      </c>
      <c r="AR16" s="875"/>
      <c r="AS16" s="876"/>
      <c r="AT16" s="877" t="str">
        <f>IF($A16="","",VLOOKUP($A16,生徒情報入力!$A$9:$AA$158,22))</f>
        <v/>
      </c>
      <c r="AU16" s="878"/>
      <c r="AV16" s="878"/>
      <c r="AW16" s="878"/>
      <c r="AX16" s="878"/>
      <c r="AY16" s="878"/>
      <c r="AZ16" s="878"/>
      <c r="BA16" s="878"/>
      <c r="BB16" s="878"/>
      <c r="BC16" s="878"/>
      <c r="BD16" s="878"/>
      <c r="BE16" s="879"/>
      <c r="BF16" s="880" t="str">
        <f>IF($A16="","",VLOOKUP($A16,生徒情報入力!$A$9:$AA$158,23))</f>
        <v/>
      </c>
      <c r="BG16" s="881"/>
      <c r="BH16" s="228" t="s">
        <v>1872</v>
      </c>
      <c r="BI16" s="882" t="str">
        <f>IF($A16="","",VLOOKUP($A16,生徒情報入力!$A$9:$AA$158,25))</f>
        <v/>
      </c>
      <c r="BJ16" s="882"/>
      <c r="BK16" s="229" t="s">
        <v>1873</v>
      </c>
      <c r="BL16" s="883" t="str">
        <f>IF($A16="","",VLOOKUP($A16,生徒情報入力!$A$9:$AA$158,27))</f>
        <v/>
      </c>
      <c r="BM16" s="884"/>
      <c r="BN16" s="230"/>
      <c r="BT16" s="200">
        <v>10</v>
      </c>
    </row>
    <row r="17" spans="1:72" s="194" customFormat="1" ht="27" customHeight="1">
      <c r="A17" s="890" t="str">
        <f t="shared" si="0"/>
        <v/>
      </c>
      <c r="B17" s="891"/>
      <c r="C17" s="215" t="str">
        <f>IF($A17="","",VLOOKUP($A17,生徒情報入力!$A$9:$AA$158,4))</f>
        <v/>
      </c>
      <c r="D17" s="892" t="str">
        <f>IF($A17="","",VLOOKUP($A17,生徒情報入力!$A$9:$AA$158,5))</f>
        <v/>
      </c>
      <c r="E17" s="892"/>
      <c r="F17" s="892"/>
      <c r="G17" s="892"/>
      <c r="H17" s="892"/>
      <c r="I17" s="892"/>
      <c r="J17" s="893"/>
      <c r="K17" s="231" t="str">
        <f>IF($A17="","",VLOOKUP($A17,生徒情報入力!$A$9:$AA$158,6))</f>
        <v/>
      </c>
      <c r="L17" s="217"/>
      <c r="M17" s="218" t="str">
        <f>IF($A17="","",VLOOKUP($A17,生徒情報入力!$A$9:$AA$158,7))</f>
        <v/>
      </c>
      <c r="N17" s="219" t="str">
        <f>IF($A17="","",VLOOKUP($A17,生徒情報入力!$A$9:$AA$158,8))</f>
        <v/>
      </c>
      <c r="O17" s="219" t="s">
        <v>6</v>
      </c>
      <c r="P17" s="219" t="str">
        <f>IF($A17="","",VLOOKUP($A17,生徒情報入力!$A$9:$AA$158,9))</f>
        <v/>
      </c>
      <c r="Q17" s="219" t="s">
        <v>6</v>
      </c>
      <c r="R17" s="219" t="str">
        <f>IF($A17="","",VLOOKUP($A17,生徒情報入力!$A$9:$AA$158,10))</f>
        <v/>
      </c>
      <c r="S17" s="942" t="str">
        <f>IF($A17="","",VLOOKUP($A17,生徒情報入力!$A$9:$AA$158,11))</f>
        <v/>
      </c>
      <c r="T17" s="943"/>
      <c r="U17" s="220" t="str">
        <f>IF($A17="","",VLOOKUP($A17,生徒情報入力!$A$9:$AA$158,12))</f>
        <v/>
      </c>
      <c r="V17" s="221"/>
      <c r="W17" s="222"/>
      <c r="X17" s="223" t="str">
        <f>IF($A17="","",VLOOKUP($A17,生徒情報入力!$A$9:$AA$158,13))</f>
        <v/>
      </c>
      <c r="Y17" s="224" t="str">
        <f>IF($A17="","",VLOOKUP($A17,生徒情報入力!$A$9:$AA$158,14))</f>
        <v/>
      </c>
      <c r="Z17" s="225" t="s">
        <v>6</v>
      </c>
      <c r="AA17" s="224" t="str">
        <f>IF($A17="","",VLOOKUP($A17,生徒情報入力!$A$9:$AA$158,15))</f>
        <v/>
      </c>
      <c r="AB17" s="224" t="s">
        <v>6</v>
      </c>
      <c r="AC17" s="226" t="str">
        <f>IF($A17="","",VLOOKUP($A17,生徒情報入力!$A$9:$AA$158,16))</f>
        <v/>
      </c>
      <c r="AD17" s="896" t="str">
        <f>IF($A17="","",VLOOKUP($A17,生徒情報入力!$A$9:$AA$158,17))</f>
        <v/>
      </c>
      <c r="AE17" s="897"/>
      <c r="AF17" s="227"/>
      <c r="AG17" s="944" t="str">
        <f>IF($A17="","",VLOOKUP($A17,生徒情報入力!$A$9:$AA$158,19))</f>
        <v/>
      </c>
      <c r="AH17" s="944"/>
      <c r="AI17" s="944"/>
      <c r="AJ17" s="944"/>
      <c r="AK17" s="945"/>
      <c r="AL17" s="894" t="str">
        <f>IF($A17="","",VLOOKUP($A17,生徒情報入力!$A$9:$AA$158,20))</f>
        <v/>
      </c>
      <c r="AM17" s="895"/>
      <c r="AN17" s="895"/>
      <c r="AO17" s="895"/>
      <c r="AP17" s="895"/>
      <c r="AQ17" s="874" t="str">
        <f>IF($A17="","",VLOOKUP($A17,生徒情報入力!$A$9:$AA$158,21))</f>
        <v/>
      </c>
      <c r="AR17" s="875"/>
      <c r="AS17" s="876"/>
      <c r="AT17" s="877" t="str">
        <f>IF($A17="","",VLOOKUP($A17,生徒情報入力!$A$9:$AA$158,22))</f>
        <v/>
      </c>
      <c r="AU17" s="878"/>
      <c r="AV17" s="878"/>
      <c r="AW17" s="878"/>
      <c r="AX17" s="878"/>
      <c r="AY17" s="878"/>
      <c r="AZ17" s="878"/>
      <c r="BA17" s="878"/>
      <c r="BB17" s="878"/>
      <c r="BC17" s="878"/>
      <c r="BD17" s="878"/>
      <c r="BE17" s="879"/>
      <c r="BF17" s="880" t="str">
        <f>IF($A17="","",VLOOKUP($A17,生徒情報入力!$A$9:$AA$158,23))</f>
        <v/>
      </c>
      <c r="BG17" s="881"/>
      <c r="BH17" s="228" t="s">
        <v>1872</v>
      </c>
      <c r="BI17" s="882" t="str">
        <f>IF($A17="","",VLOOKUP($A17,生徒情報入力!$A$9:$AA$158,25))</f>
        <v/>
      </c>
      <c r="BJ17" s="882"/>
      <c r="BK17" s="229" t="s">
        <v>1873</v>
      </c>
      <c r="BL17" s="883" t="str">
        <f>IF($A17="","",VLOOKUP($A17,生徒情報入力!$A$9:$AA$158,27))</f>
        <v/>
      </c>
      <c r="BM17" s="884"/>
      <c r="BN17" s="230"/>
      <c r="BT17" s="200">
        <v>11</v>
      </c>
    </row>
    <row r="18" spans="1:72" s="194" customFormat="1" ht="27" customHeight="1">
      <c r="A18" s="890" t="str">
        <f t="shared" si="0"/>
        <v/>
      </c>
      <c r="B18" s="891"/>
      <c r="C18" s="215" t="str">
        <f>IF($A18="","",VLOOKUP($A18,生徒情報入力!$A$9:$AA$158,4))</f>
        <v/>
      </c>
      <c r="D18" s="892" t="str">
        <f>IF($A18="","",VLOOKUP($A18,生徒情報入力!$A$9:$AA$158,5))</f>
        <v/>
      </c>
      <c r="E18" s="892"/>
      <c r="F18" s="892"/>
      <c r="G18" s="892"/>
      <c r="H18" s="892"/>
      <c r="I18" s="892"/>
      <c r="J18" s="893"/>
      <c r="K18" s="231" t="str">
        <f>IF($A18="","",VLOOKUP($A18,生徒情報入力!$A$9:$AA$158,6))</f>
        <v/>
      </c>
      <c r="L18" s="217"/>
      <c r="M18" s="218" t="str">
        <f>IF($A18="","",VLOOKUP($A18,生徒情報入力!$A$9:$AA$158,7))</f>
        <v/>
      </c>
      <c r="N18" s="219" t="str">
        <f>IF($A18="","",VLOOKUP($A18,生徒情報入力!$A$9:$AA$158,8))</f>
        <v/>
      </c>
      <c r="O18" s="219" t="s">
        <v>6</v>
      </c>
      <c r="P18" s="219" t="str">
        <f>IF($A18="","",VLOOKUP($A18,生徒情報入力!$A$9:$AA$158,9))</f>
        <v/>
      </c>
      <c r="Q18" s="219" t="s">
        <v>6</v>
      </c>
      <c r="R18" s="219" t="str">
        <f>IF($A18="","",VLOOKUP($A18,生徒情報入力!$A$9:$AA$158,10))</f>
        <v/>
      </c>
      <c r="S18" s="942" t="str">
        <f>IF($A18="","",VLOOKUP($A18,生徒情報入力!$A$9:$AA$158,11))</f>
        <v/>
      </c>
      <c r="T18" s="943"/>
      <c r="U18" s="220" t="str">
        <f>IF($A18="","",VLOOKUP($A18,生徒情報入力!$A$9:$AA$158,12))</f>
        <v/>
      </c>
      <c r="V18" s="221"/>
      <c r="W18" s="222"/>
      <c r="X18" s="223" t="str">
        <f>IF($A18="","",VLOOKUP($A18,生徒情報入力!$A$9:$AA$158,13))</f>
        <v/>
      </c>
      <c r="Y18" s="224" t="str">
        <f>IF($A18="","",VLOOKUP($A18,生徒情報入力!$A$9:$AA$158,14))</f>
        <v/>
      </c>
      <c r="Z18" s="225" t="s">
        <v>6</v>
      </c>
      <c r="AA18" s="224" t="str">
        <f>IF($A18="","",VLOOKUP($A18,生徒情報入力!$A$9:$AA$158,15))</f>
        <v/>
      </c>
      <c r="AB18" s="224" t="s">
        <v>6</v>
      </c>
      <c r="AC18" s="226" t="str">
        <f>IF($A18="","",VLOOKUP($A18,生徒情報入力!$A$9:$AA$158,16))</f>
        <v/>
      </c>
      <c r="AD18" s="896" t="str">
        <f>IF($A18="","",VLOOKUP($A18,生徒情報入力!$A$9:$AA$158,17))</f>
        <v/>
      </c>
      <c r="AE18" s="897"/>
      <c r="AF18" s="227"/>
      <c r="AG18" s="944" t="str">
        <f>IF($A18="","",VLOOKUP($A18,生徒情報入力!$A$9:$AA$158,19))</f>
        <v/>
      </c>
      <c r="AH18" s="944"/>
      <c r="AI18" s="944"/>
      <c r="AJ18" s="944"/>
      <c r="AK18" s="945"/>
      <c r="AL18" s="894" t="str">
        <f>IF($A18="","",VLOOKUP($A18,生徒情報入力!$A$9:$AA$158,20))</f>
        <v/>
      </c>
      <c r="AM18" s="895"/>
      <c r="AN18" s="895"/>
      <c r="AO18" s="895"/>
      <c r="AP18" s="895"/>
      <c r="AQ18" s="874" t="str">
        <f>IF($A18="","",VLOOKUP($A18,生徒情報入力!$A$9:$AA$158,21))</f>
        <v/>
      </c>
      <c r="AR18" s="875"/>
      <c r="AS18" s="876"/>
      <c r="AT18" s="877" t="str">
        <f>IF($A18="","",VLOOKUP($A18,生徒情報入力!$A$9:$AA$158,22))</f>
        <v/>
      </c>
      <c r="AU18" s="878"/>
      <c r="AV18" s="878"/>
      <c r="AW18" s="878"/>
      <c r="AX18" s="878"/>
      <c r="AY18" s="878"/>
      <c r="AZ18" s="878"/>
      <c r="BA18" s="878"/>
      <c r="BB18" s="878"/>
      <c r="BC18" s="878"/>
      <c r="BD18" s="878"/>
      <c r="BE18" s="879"/>
      <c r="BF18" s="880" t="str">
        <f>IF($A18="","",VLOOKUP($A18,生徒情報入力!$A$9:$AA$158,23))</f>
        <v/>
      </c>
      <c r="BG18" s="881"/>
      <c r="BH18" s="228" t="s">
        <v>1872</v>
      </c>
      <c r="BI18" s="882" t="str">
        <f>IF($A18="","",VLOOKUP($A18,生徒情報入力!$A$9:$AA$158,25))</f>
        <v/>
      </c>
      <c r="BJ18" s="882"/>
      <c r="BK18" s="229" t="s">
        <v>1873</v>
      </c>
      <c r="BL18" s="883" t="str">
        <f>IF($A18="","",VLOOKUP($A18,生徒情報入力!$A$9:$AA$158,27))</f>
        <v/>
      </c>
      <c r="BM18" s="884"/>
      <c r="BN18" s="230"/>
      <c r="BT18" s="200">
        <v>12</v>
      </c>
    </row>
    <row r="19" spans="1:72" s="194" customFormat="1" ht="27" customHeight="1">
      <c r="A19" s="890" t="str">
        <f t="shared" si="0"/>
        <v/>
      </c>
      <c r="B19" s="891"/>
      <c r="C19" s="215" t="str">
        <f>IF($A19="","",VLOOKUP($A19,生徒情報入力!$A$9:$AA$158,4))</f>
        <v/>
      </c>
      <c r="D19" s="892" t="str">
        <f>IF($A19="","",VLOOKUP($A19,生徒情報入力!$A$9:$AA$158,5))</f>
        <v/>
      </c>
      <c r="E19" s="892"/>
      <c r="F19" s="892"/>
      <c r="G19" s="892"/>
      <c r="H19" s="892"/>
      <c r="I19" s="892"/>
      <c r="J19" s="893"/>
      <c r="K19" s="231" t="str">
        <f>IF($A19="","",VLOOKUP($A19,生徒情報入力!$A$9:$AA$158,6))</f>
        <v/>
      </c>
      <c r="L19" s="217"/>
      <c r="M19" s="218" t="str">
        <f>IF($A19="","",VLOOKUP($A19,生徒情報入力!$A$9:$AA$158,7))</f>
        <v/>
      </c>
      <c r="N19" s="219" t="str">
        <f>IF($A19="","",VLOOKUP($A19,生徒情報入力!$A$9:$AA$158,8))</f>
        <v/>
      </c>
      <c r="O19" s="219" t="s">
        <v>6</v>
      </c>
      <c r="P19" s="219" t="str">
        <f>IF($A19="","",VLOOKUP($A19,生徒情報入力!$A$9:$AA$158,9))</f>
        <v/>
      </c>
      <c r="Q19" s="219" t="s">
        <v>6</v>
      </c>
      <c r="R19" s="219" t="str">
        <f>IF($A19="","",VLOOKUP($A19,生徒情報入力!$A$9:$AA$158,10))</f>
        <v/>
      </c>
      <c r="S19" s="942" t="str">
        <f>IF($A19="","",VLOOKUP($A19,生徒情報入力!$A$9:$AA$158,11))</f>
        <v/>
      </c>
      <c r="T19" s="943"/>
      <c r="U19" s="220" t="str">
        <f>IF($A19="","",VLOOKUP($A19,生徒情報入力!$A$9:$AA$158,12))</f>
        <v/>
      </c>
      <c r="V19" s="221"/>
      <c r="W19" s="222"/>
      <c r="X19" s="223" t="str">
        <f>IF($A19="","",VLOOKUP($A19,生徒情報入力!$A$9:$AA$158,13))</f>
        <v/>
      </c>
      <c r="Y19" s="224" t="str">
        <f>IF($A19="","",VLOOKUP($A19,生徒情報入力!$A$9:$AA$158,14))</f>
        <v/>
      </c>
      <c r="Z19" s="225" t="s">
        <v>6</v>
      </c>
      <c r="AA19" s="224" t="str">
        <f>IF($A19="","",VLOOKUP($A19,生徒情報入力!$A$9:$AA$158,15))</f>
        <v/>
      </c>
      <c r="AB19" s="224" t="s">
        <v>6</v>
      </c>
      <c r="AC19" s="226" t="str">
        <f>IF($A19="","",VLOOKUP($A19,生徒情報入力!$A$9:$AA$158,16))</f>
        <v/>
      </c>
      <c r="AD19" s="896" t="str">
        <f>IF($A19="","",VLOOKUP($A19,生徒情報入力!$A$9:$AA$158,17))</f>
        <v/>
      </c>
      <c r="AE19" s="897"/>
      <c r="AF19" s="227"/>
      <c r="AG19" s="944" t="str">
        <f>IF($A19="","",VLOOKUP($A19,生徒情報入力!$A$9:$AA$158,19))</f>
        <v/>
      </c>
      <c r="AH19" s="944"/>
      <c r="AI19" s="944"/>
      <c r="AJ19" s="944"/>
      <c r="AK19" s="945"/>
      <c r="AL19" s="894" t="str">
        <f>IF($A19="","",VLOOKUP($A19,生徒情報入力!$A$9:$AA$158,20))</f>
        <v/>
      </c>
      <c r="AM19" s="895"/>
      <c r="AN19" s="895"/>
      <c r="AO19" s="895"/>
      <c r="AP19" s="895"/>
      <c r="AQ19" s="874" t="str">
        <f>IF($A19="","",VLOOKUP($A19,生徒情報入力!$A$9:$AA$158,21))</f>
        <v/>
      </c>
      <c r="AR19" s="875"/>
      <c r="AS19" s="876"/>
      <c r="AT19" s="877" t="str">
        <f>IF($A19="","",VLOOKUP($A19,生徒情報入力!$A$9:$AA$158,22))</f>
        <v/>
      </c>
      <c r="AU19" s="878"/>
      <c r="AV19" s="878"/>
      <c r="AW19" s="878"/>
      <c r="AX19" s="878"/>
      <c r="AY19" s="878"/>
      <c r="AZ19" s="878"/>
      <c r="BA19" s="878"/>
      <c r="BB19" s="878"/>
      <c r="BC19" s="878"/>
      <c r="BD19" s="878"/>
      <c r="BE19" s="879"/>
      <c r="BF19" s="880" t="str">
        <f>IF($A19="","",VLOOKUP($A19,生徒情報入力!$A$9:$AA$158,23))</f>
        <v/>
      </c>
      <c r="BG19" s="881"/>
      <c r="BH19" s="228" t="s">
        <v>1872</v>
      </c>
      <c r="BI19" s="882" t="str">
        <f>IF($A19="","",VLOOKUP($A19,生徒情報入力!$A$9:$AA$158,25))</f>
        <v/>
      </c>
      <c r="BJ19" s="882"/>
      <c r="BK19" s="229" t="s">
        <v>1873</v>
      </c>
      <c r="BL19" s="883" t="str">
        <f>IF($A19="","",VLOOKUP($A19,生徒情報入力!$A$9:$AA$158,27))</f>
        <v/>
      </c>
      <c r="BM19" s="884"/>
      <c r="BN19" s="230"/>
      <c r="BT19" s="200">
        <v>13</v>
      </c>
    </row>
    <row r="20" spans="1:72" s="194" customFormat="1" ht="27" customHeight="1">
      <c r="A20" s="890" t="str">
        <f t="shared" si="0"/>
        <v/>
      </c>
      <c r="B20" s="891"/>
      <c r="C20" s="215" t="str">
        <f>IF($A20="","",VLOOKUP($A20,生徒情報入力!$A$9:$AA$158,4))</f>
        <v/>
      </c>
      <c r="D20" s="892" t="str">
        <f>IF($A20="","",VLOOKUP($A20,生徒情報入力!$A$9:$AA$158,5))</f>
        <v/>
      </c>
      <c r="E20" s="892"/>
      <c r="F20" s="892"/>
      <c r="G20" s="892"/>
      <c r="H20" s="892"/>
      <c r="I20" s="892"/>
      <c r="J20" s="893"/>
      <c r="K20" s="220" t="str">
        <f>IF($A20="","",VLOOKUP($A20,生徒情報入力!$A$9:$AA$158,6))</f>
        <v/>
      </c>
      <c r="L20" s="222"/>
      <c r="M20" s="218" t="str">
        <f>IF($A20="","",VLOOKUP($A20,生徒情報入力!$A$9:$AA$158,7))</f>
        <v/>
      </c>
      <c r="N20" s="219" t="str">
        <f>IF($A20="","",VLOOKUP($A20,生徒情報入力!$A$9:$AA$158,8))</f>
        <v/>
      </c>
      <c r="O20" s="219" t="s">
        <v>6</v>
      </c>
      <c r="P20" s="219" t="str">
        <f>IF($A20="","",VLOOKUP($A20,生徒情報入力!$A$9:$AA$158,9))</f>
        <v/>
      </c>
      <c r="Q20" s="219" t="s">
        <v>6</v>
      </c>
      <c r="R20" s="219" t="str">
        <f>IF($A20="","",VLOOKUP($A20,生徒情報入力!$A$9:$AA$158,10))</f>
        <v/>
      </c>
      <c r="S20" s="942" t="str">
        <f>IF($A20="","",VLOOKUP($A20,生徒情報入力!$A$9:$AA$158,11))</f>
        <v/>
      </c>
      <c r="T20" s="943"/>
      <c r="U20" s="220" t="str">
        <f>IF($A20="","",VLOOKUP($A20,生徒情報入力!$A$9:$AA$158,12))</f>
        <v/>
      </c>
      <c r="V20" s="221"/>
      <c r="W20" s="222"/>
      <c r="X20" s="223" t="str">
        <f>IF($A20="","",VLOOKUP($A20,生徒情報入力!$A$9:$AA$158,13))</f>
        <v/>
      </c>
      <c r="Y20" s="224" t="str">
        <f>IF($A20="","",VLOOKUP($A20,生徒情報入力!$A$9:$AA$158,14))</f>
        <v/>
      </c>
      <c r="Z20" s="225" t="s">
        <v>6</v>
      </c>
      <c r="AA20" s="224" t="str">
        <f>IF($A20="","",VLOOKUP($A20,生徒情報入力!$A$9:$AA$158,15))</f>
        <v/>
      </c>
      <c r="AB20" s="224" t="s">
        <v>6</v>
      </c>
      <c r="AC20" s="226" t="str">
        <f>IF($A20="","",VLOOKUP($A20,生徒情報入力!$A$9:$AA$158,16))</f>
        <v/>
      </c>
      <c r="AD20" s="896" t="str">
        <f>IF($A20="","",VLOOKUP($A20,生徒情報入力!$A$9:$AA$158,17))</f>
        <v/>
      </c>
      <c r="AE20" s="897"/>
      <c r="AF20" s="227"/>
      <c r="AG20" s="898" t="str">
        <f>IF($A20="","",VLOOKUP($A20,生徒情報入力!$A$9:$AA$158,19))</f>
        <v/>
      </c>
      <c r="AH20" s="898"/>
      <c r="AI20" s="898"/>
      <c r="AJ20" s="898"/>
      <c r="AK20" s="899"/>
      <c r="AL20" s="894" t="str">
        <f>IF($A20="","",VLOOKUP($A20,生徒情報入力!$A$9:$AA$158,20))</f>
        <v/>
      </c>
      <c r="AM20" s="895"/>
      <c r="AN20" s="895"/>
      <c r="AO20" s="895"/>
      <c r="AP20" s="895"/>
      <c r="AQ20" s="874" t="str">
        <f>IF($A20="","",VLOOKUP($A20,生徒情報入力!$A$9:$AA$158,21))</f>
        <v/>
      </c>
      <c r="AR20" s="875"/>
      <c r="AS20" s="876"/>
      <c r="AT20" s="877" t="str">
        <f>IF($A20="","",VLOOKUP($A20,生徒情報入力!$A$9:$AA$158,22))</f>
        <v/>
      </c>
      <c r="AU20" s="878"/>
      <c r="AV20" s="878"/>
      <c r="AW20" s="878"/>
      <c r="AX20" s="878"/>
      <c r="AY20" s="878"/>
      <c r="AZ20" s="878"/>
      <c r="BA20" s="878"/>
      <c r="BB20" s="878"/>
      <c r="BC20" s="878"/>
      <c r="BD20" s="878"/>
      <c r="BE20" s="879"/>
      <c r="BF20" s="880" t="str">
        <f>IF($A20="","",VLOOKUP($A20,生徒情報入力!$A$9:$AA$158,23))</f>
        <v/>
      </c>
      <c r="BG20" s="881"/>
      <c r="BH20" s="228" t="s">
        <v>1872</v>
      </c>
      <c r="BI20" s="882" t="str">
        <f>IF($A20="","",VLOOKUP($A20,生徒情報入力!$A$9:$AA$158,25))</f>
        <v/>
      </c>
      <c r="BJ20" s="882"/>
      <c r="BK20" s="229" t="s">
        <v>1873</v>
      </c>
      <c r="BL20" s="883" t="str">
        <f>IF($A20="","",VLOOKUP($A20,生徒情報入力!$A$9:$AA$158,27))</f>
        <v/>
      </c>
      <c r="BM20" s="884"/>
      <c r="BN20" s="230"/>
      <c r="BT20" s="200">
        <v>14</v>
      </c>
    </row>
    <row r="21" spans="1:72" s="194" customFormat="1" ht="27" customHeight="1">
      <c r="A21" s="890" t="str">
        <f t="shared" si="0"/>
        <v/>
      </c>
      <c r="B21" s="891"/>
      <c r="C21" s="215" t="str">
        <f>IF($A21="","",VLOOKUP($A21,生徒情報入力!$A$9:$AA$158,4))</f>
        <v/>
      </c>
      <c r="D21" s="892" t="str">
        <f>IF($A21="","",VLOOKUP($A21,生徒情報入力!$A$9:$AA$158,5))</f>
        <v/>
      </c>
      <c r="E21" s="892"/>
      <c r="F21" s="892"/>
      <c r="G21" s="892"/>
      <c r="H21" s="892"/>
      <c r="I21" s="892"/>
      <c r="J21" s="893"/>
      <c r="K21" s="220" t="str">
        <f>IF($A21="","",VLOOKUP($A21,生徒情報入力!$A$9:$AA$158,6))</f>
        <v/>
      </c>
      <c r="L21" s="222"/>
      <c r="M21" s="218" t="str">
        <f>IF($A21="","",VLOOKUP($A21,生徒情報入力!$A$9:$AA$158,7))</f>
        <v/>
      </c>
      <c r="N21" s="219" t="str">
        <f>IF($A21="","",VLOOKUP($A21,生徒情報入力!$A$9:$AA$158,8))</f>
        <v/>
      </c>
      <c r="O21" s="219" t="s">
        <v>6</v>
      </c>
      <c r="P21" s="219" t="str">
        <f>IF($A21="","",VLOOKUP($A21,生徒情報入力!$A$9:$AA$158,9))</f>
        <v/>
      </c>
      <c r="Q21" s="219" t="s">
        <v>6</v>
      </c>
      <c r="R21" s="219" t="str">
        <f>IF($A21="","",VLOOKUP($A21,生徒情報入力!$A$9:$AA$158,10))</f>
        <v/>
      </c>
      <c r="S21" s="942" t="str">
        <f>IF($A21="","",VLOOKUP($A21,生徒情報入力!$A$9:$AA$158,11))</f>
        <v/>
      </c>
      <c r="T21" s="943"/>
      <c r="U21" s="220" t="str">
        <f>IF($A21="","",VLOOKUP($A21,生徒情報入力!$A$9:$AA$158,12))</f>
        <v/>
      </c>
      <c r="V21" s="221"/>
      <c r="W21" s="222"/>
      <c r="X21" s="223" t="str">
        <f>IF($A21="","",VLOOKUP($A21,生徒情報入力!$A$9:$AA$158,13))</f>
        <v/>
      </c>
      <c r="Y21" s="224" t="str">
        <f>IF($A21="","",VLOOKUP($A21,生徒情報入力!$A$9:$AA$158,14))</f>
        <v/>
      </c>
      <c r="Z21" s="225" t="s">
        <v>6</v>
      </c>
      <c r="AA21" s="224" t="str">
        <f>IF($A21="","",VLOOKUP($A21,生徒情報入力!$A$9:$AA$158,15))</f>
        <v/>
      </c>
      <c r="AB21" s="224" t="s">
        <v>6</v>
      </c>
      <c r="AC21" s="226" t="str">
        <f>IF($A21="","",VLOOKUP($A21,生徒情報入力!$A$9:$AA$158,16))</f>
        <v/>
      </c>
      <c r="AD21" s="896" t="str">
        <f>IF($A21="","",VLOOKUP($A21,生徒情報入力!$A$9:$AA$158,17))</f>
        <v/>
      </c>
      <c r="AE21" s="897"/>
      <c r="AF21" s="227"/>
      <c r="AG21" s="898" t="str">
        <f>IF($A21="","",VLOOKUP($A21,生徒情報入力!$A$9:$AA$158,19))</f>
        <v/>
      </c>
      <c r="AH21" s="898"/>
      <c r="AI21" s="898"/>
      <c r="AJ21" s="898"/>
      <c r="AK21" s="899"/>
      <c r="AL21" s="894" t="str">
        <f>IF($A21="","",VLOOKUP($A21,生徒情報入力!$A$9:$AA$158,20))</f>
        <v/>
      </c>
      <c r="AM21" s="895"/>
      <c r="AN21" s="895"/>
      <c r="AO21" s="895"/>
      <c r="AP21" s="895"/>
      <c r="AQ21" s="874" t="str">
        <f>IF($A21="","",VLOOKUP($A21,生徒情報入力!$A$9:$AA$158,21))</f>
        <v/>
      </c>
      <c r="AR21" s="875"/>
      <c r="AS21" s="876"/>
      <c r="AT21" s="877" t="str">
        <f>IF($A21="","",VLOOKUP($A21,生徒情報入力!$A$9:$AA$158,22))</f>
        <v/>
      </c>
      <c r="AU21" s="878"/>
      <c r="AV21" s="878"/>
      <c r="AW21" s="878"/>
      <c r="AX21" s="878"/>
      <c r="AY21" s="878"/>
      <c r="AZ21" s="878"/>
      <c r="BA21" s="878"/>
      <c r="BB21" s="878"/>
      <c r="BC21" s="878"/>
      <c r="BD21" s="878"/>
      <c r="BE21" s="879"/>
      <c r="BF21" s="880" t="str">
        <f>IF($A21="","",VLOOKUP($A21,生徒情報入力!$A$9:$AA$158,23))</f>
        <v/>
      </c>
      <c r="BG21" s="881"/>
      <c r="BH21" s="228" t="s">
        <v>1872</v>
      </c>
      <c r="BI21" s="882" t="str">
        <f>IF($A21="","",VLOOKUP($A21,生徒情報入力!$A$9:$AA$158,25))</f>
        <v/>
      </c>
      <c r="BJ21" s="882"/>
      <c r="BK21" s="229" t="s">
        <v>1873</v>
      </c>
      <c r="BL21" s="883" t="str">
        <f>IF($A21="","",VLOOKUP($A21,生徒情報入力!$A$9:$AA$158,27))</f>
        <v/>
      </c>
      <c r="BM21" s="884"/>
      <c r="BN21" s="230"/>
      <c r="BT21" s="200">
        <v>15</v>
      </c>
    </row>
    <row r="22" spans="1:72" s="194" customFormat="1" ht="15.75" customHeight="1">
      <c r="A22" s="199"/>
      <c r="B22" s="199"/>
      <c r="C22" s="199"/>
      <c r="D22" s="199"/>
      <c r="E22" s="232"/>
      <c r="F22" s="232" t="s">
        <v>2745</v>
      </c>
      <c r="G22" s="232"/>
      <c r="H22" s="232"/>
      <c r="I22" s="232"/>
      <c r="J22" s="232"/>
      <c r="K22" s="232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232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T22" s="200"/>
    </row>
    <row r="23" spans="1:72" s="194" customFormat="1" ht="15.75" customHeight="1">
      <c r="A23" s="199"/>
      <c r="B23" s="199"/>
      <c r="C23" s="199"/>
      <c r="D23" s="199"/>
      <c r="E23" s="232"/>
      <c r="F23" s="232" t="s">
        <v>2746</v>
      </c>
      <c r="G23" s="232"/>
      <c r="H23" s="232"/>
      <c r="I23" s="232"/>
      <c r="J23" s="232"/>
      <c r="K23" s="232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T23" s="200"/>
    </row>
    <row r="24" spans="1:72" s="194" customFormat="1" ht="27" customHeight="1">
      <c r="A24" s="201" t="s">
        <v>1903</v>
      </c>
      <c r="B24" s="201"/>
      <c r="C24" s="201"/>
      <c r="D24" s="939">
        <f>D2</f>
        <v>28</v>
      </c>
      <c r="E24" s="939"/>
      <c r="F24" s="201" t="s">
        <v>2</v>
      </c>
      <c r="G24" s="939">
        <f>G2</f>
        <v>12</v>
      </c>
      <c r="H24" s="939"/>
      <c r="I24" s="201" t="s">
        <v>3</v>
      </c>
      <c r="J24" s="939">
        <f>J2</f>
        <v>10</v>
      </c>
      <c r="K24" s="939"/>
      <c r="L24" s="202"/>
      <c r="M24" s="203" t="s">
        <v>1904</v>
      </c>
      <c r="N24" s="203"/>
      <c r="O24" s="203"/>
      <c r="P24" s="201"/>
      <c r="Q24" s="201"/>
      <c r="R24" s="204" t="s">
        <v>1905</v>
      </c>
      <c r="S24" s="205"/>
      <c r="T24" s="205"/>
      <c r="U24" s="940"/>
      <c r="V24" s="940"/>
      <c r="W24" s="940"/>
      <c r="X24" s="940"/>
      <c r="Y24" s="940"/>
      <c r="Z24" s="199"/>
      <c r="AA24" s="199"/>
      <c r="AB24" s="199"/>
      <c r="AC24" s="199"/>
      <c r="AD24" s="199"/>
      <c r="AE24" s="233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T24" s="200"/>
    </row>
    <row r="25" spans="1:72" s="194" customFormat="1" ht="27" customHeight="1">
      <c r="A25" s="206"/>
      <c r="B25" s="206"/>
      <c r="C25" s="206"/>
      <c r="D25" s="206"/>
      <c r="E25" s="207" t="s">
        <v>1906</v>
      </c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8"/>
      <c r="AE25" s="933" t="s">
        <v>1907</v>
      </c>
      <c r="AF25" s="916"/>
      <c r="AG25" s="916"/>
      <c r="AH25" s="916"/>
      <c r="AI25" s="916"/>
      <c r="AJ25" s="916"/>
      <c r="AK25" s="875" t="str">
        <f>基本情報入力!$B$5</f>
        <v/>
      </c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916"/>
      <c r="AX25" s="916"/>
      <c r="AY25" s="916"/>
      <c r="AZ25" s="916"/>
      <c r="BA25" s="916"/>
      <c r="BB25" s="934"/>
      <c r="BC25" s="935" t="s">
        <v>1908</v>
      </c>
      <c r="BD25" s="936"/>
      <c r="BE25" s="936"/>
      <c r="BF25" s="936"/>
      <c r="BG25" s="937">
        <f>基本情報入力!$B$3</f>
        <v>0</v>
      </c>
      <c r="BH25" s="937"/>
      <c r="BI25" s="937"/>
      <c r="BJ25" s="209" t="s">
        <v>1909</v>
      </c>
      <c r="BK25" s="937">
        <f>基本情報入力!$D$3</f>
        <v>0</v>
      </c>
      <c r="BL25" s="937"/>
      <c r="BM25" s="937"/>
      <c r="BN25" s="938"/>
      <c r="BT25" s="200"/>
    </row>
    <row r="26" spans="1:72" s="194" customFormat="1" ht="27" customHeight="1">
      <c r="A26" s="930" t="s">
        <v>1910</v>
      </c>
      <c r="B26" s="931"/>
      <c r="C26" s="931"/>
      <c r="D26" s="210"/>
      <c r="E26" s="892" t="str">
        <f>基本情報入力!$B$6</f>
        <v/>
      </c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  <c r="V26" s="892"/>
      <c r="W26" s="892"/>
      <c r="X26" s="892"/>
      <c r="Y26" s="892"/>
      <c r="Z26" s="892"/>
      <c r="AA26" s="892"/>
      <c r="AB26" s="892"/>
      <c r="AC26" s="892"/>
      <c r="AD26" s="211"/>
      <c r="AE26" s="206"/>
      <c r="AF26" s="206"/>
      <c r="AG26" s="916" t="s">
        <v>1911</v>
      </c>
      <c r="AH26" s="916"/>
      <c r="AI26" s="916"/>
      <c r="AJ26" s="916"/>
      <c r="AK26" s="932">
        <f>基本情報入力!$B$7</f>
        <v>0</v>
      </c>
      <c r="AL26" s="932"/>
      <c r="AM26" s="932"/>
      <c r="AN26" s="932"/>
      <c r="AO26" s="212" t="s">
        <v>1912</v>
      </c>
      <c r="AP26" s="895">
        <f>基本情報入力!$C$7</f>
        <v>0</v>
      </c>
      <c r="AQ26" s="895"/>
      <c r="AR26" s="895"/>
      <c r="AS26" s="213" t="s">
        <v>1913</v>
      </c>
      <c r="AT26" s="917">
        <f>基本情報入力!$D$7</f>
        <v>0</v>
      </c>
      <c r="AU26" s="917"/>
      <c r="AV26" s="917"/>
      <c r="AW26" s="208"/>
      <c r="AX26" s="916" t="s">
        <v>1914</v>
      </c>
      <c r="AY26" s="916"/>
      <c r="AZ26" s="916"/>
      <c r="BA26" s="916"/>
      <c r="BB26" s="916"/>
      <c r="BC26" s="875">
        <f>基本情報入力!$B$12</f>
        <v>0</v>
      </c>
      <c r="BD26" s="875"/>
      <c r="BE26" s="875"/>
      <c r="BF26" s="875"/>
      <c r="BG26" s="875"/>
      <c r="BH26" s="875"/>
      <c r="BI26" s="875"/>
      <c r="BJ26" s="875"/>
      <c r="BK26" s="875"/>
      <c r="BL26" s="875"/>
      <c r="BM26" s="875"/>
      <c r="BN26" s="876"/>
      <c r="BT26" s="200"/>
    </row>
    <row r="27" spans="1:72" s="194" customFormat="1" ht="15.75" customHeight="1">
      <c r="A27" s="918" t="s">
        <v>19</v>
      </c>
      <c r="B27" s="919"/>
      <c r="C27" s="922" t="s">
        <v>20</v>
      </c>
      <c r="D27" s="923"/>
      <c r="E27" s="923"/>
      <c r="F27" s="923"/>
      <c r="G27" s="923"/>
      <c r="H27" s="923"/>
      <c r="I27" s="923"/>
      <c r="J27" s="924"/>
      <c r="K27" s="922" t="s">
        <v>1879</v>
      </c>
      <c r="L27" s="924"/>
      <c r="M27" s="922" t="s">
        <v>1880</v>
      </c>
      <c r="N27" s="923"/>
      <c r="O27" s="923"/>
      <c r="P27" s="923"/>
      <c r="Q27" s="923"/>
      <c r="R27" s="923"/>
      <c r="S27" s="922" t="s">
        <v>21</v>
      </c>
      <c r="T27" s="924"/>
      <c r="U27" s="926" t="s">
        <v>1915</v>
      </c>
      <c r="V27" s="927"/>
      <c r="W27" s="928"/>
      <c r="X27" s="926" t="s">
        <v>1916</v>
      </c>
      <c r="Y27" s="927"/>
      <c r="Z27" s="927"/>
      <c r="AA27" s="927"/>
      <c r="AB27" s="927"/>
      <c r="AC27" s="927"/>
      <c r="AD27" s="929" t="s">
        <v>1917</v>
      </c>
      <c r="AE27" s="929"/>
      <c r="AF27" s="929"/>
      <c r="AG27" s="929"/>
      <c r="AH27" s="929"/>
      <c r="AI27" s="929"/>
      <c r="AJ27" s="929"/>
      <c r="AK27" s="929"/>
      <c r="AL27" s="900" t="s">
        <v>1918</v>
      </c>
      <c r="AM27" s="901"/>
      <c r="AN27" s="901"/>
      <c r="AO27" s="901"/>
      <c r="AP27" s="901"/>
      <c r="AQ27" s="900" t="s">
        <v>1919</v>
      </c>
      <c r="AR27" s="901"/>
      <c r="AS27" s="902"/>
      <c r="AT27" s="900" t="s">
        <v>1920</v>
      </c>
      <c r="AU27" s="901"/>
      <c r="AV27" s="901"/>
      <c r="AW27" s="901"/>
      <c r="AX27" s="901"/>
      <c r="AY27" s="901"/>
      <c r="AZ27" s="901"/>
      <c r="BA27" s="901"/>
      <c r="BB27" s="901"/>
      <c r="BC27" s="901"/>
      <c r="BD27" s="901"/>
      <c r="BE27" s="902"/>
      <c r="BF27" s="900" t="s">
        <v>1921</v>
      </c>
      <c r="BG27" s="901"/>
      <c r="BH27" s="901"/>
      <c r="BI27" s="901"/>
      <c r="BJ27" s="901"/>
      <c r="BK27" s="901"/>
      <c r="BL27" s="901"/>
      <c r="BM27" s="901"/>
      <c r="BN27" s="902"/>
      <c r="BT27" s="200"/>
    </row>
    <row r="28" spans="1:72" s="194" customFormat="1" ht="15.75" customHeight="1">
      <c r="A28" s="920"/>
      <c r="B28" s="921"/>
      <c r="C28" s="925"/>
      <c r="D28" s="912"/>
      <c r="E28" s="912"/>
      <c r="F28" s="912"/>
      <c r="G28" s="912"/>
      <c r="H28" s="912"/>
      <c r="I28" s="912"/>
      <c r="J28" s="911"/>
      <c r="K28" s="925"/>
      <c r="L28" s="911"/>
      <c r="M28" s="925"/>
      <c r="N28" s="912"/>
      <c r="O28" s="912"/>
      <c r="P28" s="912"/>
      <c r="Q28" s="912"/>
      <c r="R28" s="912"/>
      <c r="S28" s="925"/>
      <c r="T28" s="911"/>
      <c r="U28" s="909" t="s">
        <v>1922</v>
      </c>
      <c r="V28" s="910"/>
      <c r="W28" s="911"/>
      <c r="X28" s="909" t="s">
        <v>1923</v>
      </c>
      <c r="Y28" s="912"/>
      <c r="Z28" s="912"/>
      <c r="AA28" s="912"/>
      <c r="AB28" s="912"/>
      <c r="AC28" s="911"/>
      <c r="AD28" s="913" t="s">
        <v>1924</v>
      </c>
      <c r="AE28" s="914"/>
      <c r="AF28" s="914"/>
      <c r="AG28" s="914"/>
      <c r="AH28" s="914"/>
      <c r="AI28" s="914"/>
      <c r="AJ28" s="914"/>
      <c r="AK28" s="915"/>
      <c r="AL28" s="903"/>
      <c r="AM28" s="904"/>
      <c r="AN28" s="904"/>
      <c r="AO28" s="904"/>
      <c r="AP28" s="904"/>
      <c r="AQ28" s="903"/>
      <c r="AR28" s="904"/>
      <c r="AS28" s="905"/>
      <c r="AT28" s="903"/>
      <c r="AU28" s="904"/>
      <c r="AV28" s="904"/>
      <c r="AW28" s="904"/>
      <c r="AX28" s="904"/>
      <c r="AY28" s="904"/>
      <c r="AZ28" s="904"/>
      <c r="BA28" s="904"/>
      <c r="BB28" s="904"/>
      <c r="BC28" s="904"/>
      <c r="BD28" s="904"/>
      <c r="BE28" s="905"/>
      <c r="BF28" s="906"/>
      <c r="BG28" s="907"/>
      <c r="BH28" s="907"/>
      <c r="BI28" s="907"/>
      <c r="BJ28" s="907"/>
      <c r="BK28" s="907"/>
      <c r="BL28" s="907"/>
      <c r="BM28" s="907"/>
      <c r="BN28" s="908"/>
      <c r="BT28" s="200"/>
    </row>
    <row r="29" spans="1:72" s="194" customFormat="1" ht="27" customHeight="1">
      <c r="A29" s="890" t="str">
        <f>IF(AF$1+BT21&lt;=AK$1,AF$1+BT21,"")</f>
        <v/>
      </c>
      <c r="B29" s="891"/>
      <c r="C29" s="215" t="str">
        <f>IF($A29="","",VLOOKUP($A29,生徒情報入力!$A$9:$AA$158,4))</f>
        <v/>
      </c>
      <c r="D29" s="892" t="str">
        <f>IF($A29="","",VLOOKUP($A29,生徒情報入力!$A$9:$AA$158,5))</f>
        <v/>
      </c>
      <c r="E29" s="892"/>
      <c r="F29" s="892"/>
      <c r="G29" s="892"/>
      <c r="H29" s="892"/>
      <c r="I29" s="892"/>
      <c r="J29" s="893"/>
      <c r="K29" s="234" t="str">
        <f>IF($A29="","",VLOOKUP($A29,生徒情報入力!$A$9:$AA$158,6))</f>
        <v/>
      </c>
      <c r="L29" s="235"/>
      <c r="M29" s="223" t="str">
        <f>IF($A29="","",VLOOKUP($A29,生徒情報入力!$A$9:$AA$158,7))</f>
        <v/>
      </c>
      <c r="N29" s="224" t="str">
        <f>IF($A29="","",VLOOKUP($A29,生徒情報入力!$A$9:$AA$158,8))</f>
        <v/>
      </c>
      <c r="O29" s="224" t="s">
        <v>6</v>
      </c>
      <c r="P29" s="224" t="str">
        <f>IF($A29="","",VLOOKUP($A29,生徒情報入力!$A$9:$AA$158,9))</f>
        <v/>
      </c>
      <c r="Q29" s="224" t="s">
        <v>6</v>
      </c>
      <c r="R29" s="224" t="str">
        <f>IF($A29="","",VLOOKUP($A29,生徒情報入力!$A$9:$AA$158,10))</f>
        <v/>
      </c>
      <c r="S29" s="234" t="str">
        <f>IF($A29="","",VLOOKUP($A29,生徒情報入力!$A$9:$AA$158,11))</f>
        <v/>
      </c>
      <c r="T29" s="235"/>
      <c r="U29" s="894" t="str">
        <f>IF($A29="","",VLOOKUP($A29,生徒情報入力!$A$9:$AA$158,12))</f>
        <v/>
      </c>
      <c r="V29" s="895"/>
      <c r="W29" s="895"/>
      <c r="X29" s="223" t="str">
        <f>IF($A29="","",VLOOKUP($A29,生徒情報入力!$A$9:$AA$158,13))</f>
        <v/>
      </c>
      <c r="Y29" s="224" t="str">
        <f>IF($A29="","",VLOOKUP($A29,生徒情報入力!$A$9:$AA$158,14))</f>
        <v/>
      </c>
      <c r="Z29" s="225" t="s">
        <v>6</v>
      </c>
      <c r="AA29" s="224" t="str">
        <f>IF($A29="","",VLOOKUP($A29,生徒情報入力!$A$9:$AA$158,15))</f>
        <v/>
      </c>
      <c r="AB29" s="224" t="s">
        <v>6</v>
      </c>
      <c r="AC29" s="226" t="str">
        <f>IF($A29="","",VLOOKUP($A29,生徒情報入力!$A$9:$AA$158,16))</f>
        <v/>
      </c>
      <c r="AD29" s="896" t="str">
        <f>IF($A29="","",VLOOKUP($A29,生徒情報入力!$A$9:$AA$158,17))</f>
        <v/>
      </c>
      <c r="AE29" s="897"/>
      <c r="AF29" s="227"/>
      <c r="AG29" s="898" t="str">
        <f>IF($A29="","",VLOOKUP($A29,生徒情報入力!$A$9:$AA$158,19))</f>
        <v/>
      </c>
      <c r="AH29" s="898"/>
      <c r="AI29" s="898"/>
      <c r="AJ29" s="898"/>
      <c r="AK29" s="899"/>
      <c r="AL29" s="894" t="str">
        <f>IF($A29="","",VLOOKUP($A29,生徒情報入力!$A$9:$AA$158,20))</f>
        <v/>
      </c>
      <c r="AM29" s="895"/>
      <c r="AN29" s="895"/>
      <c r="AO29" s="895"/>
      <c r="AP29" s="895"/>
      <c r="AQ29" s="874" t="str">
        <f>IF($A29="","",VLOOKUP($A29,生徒情報入力!$A$9:$AA$158,21))</f>
        <v/>
      </c>
      <c r="AR29" s="875"/>
      <c r="AS29" s="876"/>
      <c r="AT29" s="877" t="str">
        <f>IF($A29="","",VLOOKUP($A29,生徒情報入力!$A$9:$AA$158,22))</f>
        <v/>
      </c>
      <c r="AU29" s="878"/>
      <c r="AV29" s="878"/>
      <c r="AW29" s="878"/>
      <c r="AX29" s="878"/>
      <c r="AY29" s="878"/>
      <c r="AZ29" s="878"/>
      <c r="BA29" s="878"/>
      <c r="BB29" s="878"/>
      <c r="BC29" s="878"/>
      <c r="BD29" s="878"/>
      <c r="BE29" s="879"/>
      <c r="BF29" s="880" t="str">
        <f>IF($A29="","",VLOOKUP($A29,生徒情報入力!$A$9:$AA$158,23))</f>
        <v/>
      </c>
      <c r="BG29" s="881"/>
      <c r="BH29" s="228" t="s">
        <v>1872</v>
      </c>
      <c r="BI29" s="882" t="str">
        <f>IF($A29="","",VLOOKUP($A29,生徒情報入力!$A$9:$AA$158,25))</f>
        <v/>
      </c>
      <c r="BJ29" s="882"/>
      <c r="BK29" s="229" t="s">
        <v>1873</v>
      </c>
      <c r="BL29" s="883" t="str">
        <f>IF($A29="","",VLOOKUP($A29,生徒情報入力!$A$9:$AA$158,27))</f>
        <v/>
      </c>
      <c r="BM29" s="884"/>
      <c r="BN29" s="230"/>
      <c r="BT29" s="200">
        <v>16</v>
      </c>
    </row>
    <row r="30" spans="1:72" s="194" customFormat="1" ht="27" customHeight="1">
      <c r="A30" s="890" t="str">
        <f t="shared" ref="A30:A43" si="1">IF(AF$1+BT29&lt;=AK$1,AF$1+BT29,"")</f>
        <v/>
      </c>
      <c r="B30" s="891"/>
      <c r="C30" s="215" t="str">
        <f>IF($A30="","",VLOOKUP($A30,生徒情報入力!$A$9:$AA$158,4))</f>
        <v/>
      </c>
      <c r="D30" s="892" t="str">
        <f>IF($A30="","",VLOOKUP($A30,生徒情報入力!$A$9:$AA$158,5))</f>
        <v/>
      </c>
      <c r="E30" s="892"/>
      <c r="F30" s="892"/>
      <c r="G30" s="892"/>
      <c r="H30" s="892"/>
      <c r="I30" s="892"/>
      <c r="J30" s="893"/>
      <c r="K30" s="234" t="str">
        <f>IF($A30="","",VLOOKUP($A30,生徒情報入力!$A$9:$AA$158,6))</f>
        <v/>
      </c>
      <c r="L30" s="235"/>
      <c r="M30" s="223" t="str">
        <f>IF($A30="","",VLOOKUP($A30,生徒情報入力!$A$9:$AA$158,7))</f>
        <v/>
      </c>
      <c r="N30" s="224" t="str">
        <f>IF($A30="","",VLOOKUP($A30,生徒情報入力!$A$9:$AA$158,8))</f>
        <v/>
      </c>
      <c r="O30" s="224" t="s">
        <v>6</v>
      </c>
      <c r="P30" s="224" t="str">
        <f>IF($A30="","",VLOOKUP($A30,生徒情報入力!$A$9:$AA$158,9))</f>
        <v/>
      </c>
      <c r="Q30" s="224" t="s">
        <v>6</v>
      </c>
      <c r="R30" s="224" t="str">
        <f>IF($A30="","",VLOOKUP($A30,生徒情報入力!$A$9:$AA$158,10))</f>
        <v/>
      </c>
      <c r="S30" s="234" t="str">
        <f>IF($A30="","",VLOOKUP($A30,生徒情報入力!$A$9:$AA$158,11))</f>
        <v/>
      </c>
      <c r="T30" s="235"/>
      <c r="U30" s="894" t="str">
        <f>IF($A30="","",VLOOKUP($A30,生徒情報入力!$A$9:$AA$158,12))</f>
        <v/>
      </c>
      <c r="V30" s="895"/>
      <c r="W30" s="895"/>
      <c r="X30" s="223" t="str">
        <f>IF($A30="","",VLOOKUP($A30,生徒情報入力!$A$9:$AA$158,13))</f>
        <v/>
      </c>
      <c r="Y30" s="224" t="str">
        <f>IF($A30="","",VLOOKUP($A30,生徒情報入力!$A$9:$AA$158,14))</f>
        <v/>
      </c>
      <c r="Z30" s="225" t="s">
        <v>6</v>
      </c>
      <c r="AA30" s="224" t="str">
        <f>IF($A30="","",VLOOKUP($A30,生徒情報入力!$A$9:$AA$158,15))</f>
        <v/>
      </c>
      <c r="AB30" s="224" t="s">
        <v>6</v>
      </c>
      <c r="AC30" s="226" t="str">
        <f>IF($A30="","",VLOOKUP($A30,生徒情報入力!$A$9:$AA$158,16))</f>
        <v/>
      </c>
      <c r="AD30" s="896" t="str">
        <f>IF($A30="","",VLOOKUP($A30,生徒情報入力!$A$9:$AA$158,17))</f>
        <v/>
      </c>
      <c r="AE30" s="897"/>
      <c r="AF30" s="227"/>
      <c r="AG30" s="898" t="str">
        <f>IF($A30="","",VLOOKUP($A30,生徒情報入力!$A$9:$AA$158,19))</f>
        <v/>
      </c>
      <c r="AH30" s="898"/>
      <c r="AI30" s="898"/>
      <c r="AJ30" s="898"/>
      <c r="AK30" s="899"/>
      <c r="AL30" s="894" t="str">
        <f>IF($A30="","",VLOOKUP($A30,生徒情報入力!$A$9:$AA$158,20))</f>
        <v/>
      </c>
      <c r="AM30" s="895"/>
      <c r="AN30" s="895"/>
      <c r="AO30" s="895"/>
      <c r="AP30" s="895"/>
      <c r="AQ30" s="874" t="str">
        <f>IF($A30="","",VLOOKUP($A30,生徒情報入力!$A$9:$AA$158,21))</f>
        <v/>
      </c>
      <c r="AR30" s="875"/>
      <c r="AS30" s="876"/>
      <c r="AT30" s="877" t="str">
        <f>IF($A30="","",VLOOKUP($A30,生徒情報入力!$A$9:$AA$158,22))</f>
        <v/>
      </c>
      <c r="AU30" s="878"/>
      <c r="AV30" s="878"/>
      <c r="AW30" s="878"/>
      <c r="AX30" s="878"/>
      <c r="AY30" s="878"/>
      <c r="AZ30" s="878"/>
      <c r="BA30" s="878"/>
      <c r="BB30" s="878"/>
      <c r="BC30" s="878"/>
      <c r="BD30" s="878"/>
      <c r="BE30" s="879"/>
      <c r="BF30" s="880" t="str">
        <f>IF($A30="","",VLOOKUP($A30,生徒情報入力!$A$9:$AA$158,23))</f>
        <v/>
      </c>
      <c r="BG30" s="881"/>
      <c r="BH30" s="228" t="s">
        <v>1872</v>
      </c>
      <c r="BI30" s="882" t="str">
        <f>IF($A30="","",VLOOKUP($A30,生徒情報入力!$A$9:$AA$158,25))</f>
        <v/>
      </c>
      <c r="BJ30" s="882"/>
      <c r="BK30" s="229" t="s">
        <v>1873</v>
      </c>
      <c r="BL30" s="883" t="str">
        <f>IF($A30="","",VLOOKUP($A30,生徒情報入力!$A$9:$AA$158,27))</f>
        <v/>
      </c>
      <c r="BM30" s="884"/>
      <c r="BN30" s="230"/>
      <c r="BT30" s="200">
        <v>17</v>
      </c>
    </row>
    <row r="31" spans="1:72" s="194" customFormat="1" ht="27" customHeight="1">
      <c r="A31" s="890" t="str">
        <f t="shared" si="1"/>
        <v/>
      </c>
      <c r="B31" s="891"/>
      <c r="C31" s="215" t="str">
        <f>IF($A31="","",VLOOKUP($A31,生徒情報入力!$A$9:$AA$158,4))</f>
        <v/>
      </c>
      <c r="D31" s="892" t="str">
        <f>IF($A31="","",VLOOKUP($A31,生徒情報入力!$A$9:$AA$158,5))</f>
        <v/>
      </c>
      <c r="E31" s="892"/>
      <c r="F31" s="892"/>
      <c r="G31" s="892"/>
      <c r="H31" s="892"/>
      <c r="I31" s="892"/>
      <c r="J31" s="893"/>
      <c r="K31" s="234" t="str">
        <f>IF($A31="","",VLOOKUP($A31,生徒情報入力!$A$9:$AA$158,6))</f>
        <v/>
      </c>
      <c r="L31" s="235"/>
      <c r="M31" s="223" t="str">
        <f>IF($A31="","",VLOOKUP($A31,生徒情報入力!$A$9:$AA$158,7))</f>
        <v/>
      </c>
      <c r="N31" s="224" t="str">
        <f>IF($A31="","",VLOOKUP($A31,生徒情報入力!$A$9:$AA$158,8))</f>
        <v/>
      </c>
      <c r="O31" s="224" t="s">
        <v>6</v>
      </c>
      <c r="P31" s="224" t="str">
        <f>IF($A31="","",VLOOKUP($A31,生徒情報入力!$A$9:$AA$158,9))</f>
        <v/>
      </c>
      <c r="Q31" s="224" t="s">
        <v>6</v>
      </c>
      <c r="R31" s="224" t="str">
        <f>IF($A31="","",VLOOKUP($A31,生徒情報入力!$A$9:$AA$158,10))</f>
        <v/>
      </c>
      <c r="S31" s="234" t="str">
        <f>IF($A31="","",VLOOKUP($A31,生徒情報入力!$A$9:$AA$158,11))</f>
        <v/>
      </c>
      <c r="T31" s="235"/>
      <c r="U31" s="894" t="str">
        <f>IF($A31="","",VLOOKUP($A31,生徒情報入力!$A$9:$AA$158,12))</f>
        <v/>
      </c>
      <c r="V31" s="895"/>
      <c r="W31" s="895"/>
      <c r="X31" s="223" t="str">
        <f>IF($A31="","",VLOOKUP($A31,生徒情報入力!$A$9:$AA$158,13))</f>
        <v/>
      </c>
      <c r="Y31" s="224" t="str">
        <f>IF($A31="","",VLOOKUP($A31,生徒情報入力!$A$9:$AA$158,14))</f>
        <v/>
      </c>
      <c r="Z31" s="225" t="s">
        <v>6</v>
      </c>
      <c r="AA31" s="224" t="str">
        <f>IF($A31="","",VLOOKUP($A31,生徒情報入力!$A$9:$AA$158,15))</f>
        <v/>
      </c>
      <c r="AB31" s="224" t="s">
        <v>6</v>
      </c>
      <c r="AC31" s="226" t="str">
        <f>IF($A31="","",VLOOKUP($A31,生徒情報入力!$A$9:$AA$158,16))</f>
        <v/>
      </c>
      <c r="AD31" s="896" t="str">
        <f>IF($A31="","",VLOOKUP($A31,生徒情報入力!$A$9:$AA$158,17))</f>
        <v/>
      </c>
      <c r="AE31" s="897"/>
      <c r="AF31" s="227"/>
      <c r="AG31" s="898" t="str">
        <f>IF($A31="","",VLOOKUP($A31,生徒情報入力!$A$9:$AA$158,19))</f>
        <v/>
      </c>
      <c r="AH31" s="898"/>
      <c r="AI31" s="898"/>
      <c r="AJ31" s="898"/>
      <c r="AK31" s="899"/>
      <c r="AL31" s="894" t="str">
        <f>IF($A31="","",VLOOKUP($A31,生徒情報入力!$A$9:$AA$158,20))</f>
        <v/>
      </c>
      <c r="AM31" s="895"/>
      <c r="AN31" s="895"/>
      <c r="AO31" s="895"/>
      <c r="AP31" s="895"/>
      <c r="AQ31" s="874" t="str">
        <f>IF($A31="","",VLOOKUP($A31,生徒情報入力!$A$9:$AA$158,21))</f>
        <v/>
      </c>
      <c r="AR31" s="875"/>
      <c r="AS31" s="876"/>
      <c r="AT31" s="877" t="str">
        <f>IF($A31="","",VLOOKUP($A31,生徒情報入力!$A$9:$AA$158,22))</f>
        <v/>
      </c>
      <c r="AU31" s="878"/>
      <c r="AV31" s="878"/>
      <c r="AW31" s="878"/>
      <c r="AX31" s="878"/>
      <c r="AY31" s="878"/>
      <c r="AZ31" s="878"/>
      <c r="BA31" s="878"/>
      <c r="BB31" s="878"/>
      <c r="BC31" s="878"/>
      <c r="BD31" s="878"/>
      <c r="BE31" s="879"/>
      <c r="BF31" s="880" t="str">
        <f>IF($A31="","",VLOOKUP($A31,生徒情報入力!$A$9:$AA$158,23))</f>
        <v/>
      </c>
      <c r="BG31" s="881"/>
      <c r="BH31" s="228" t="s">
        <v>1872</v>
      </c>
      <c r="BI31" s="882" t="str">
        <f>IF($A31="","",VLOOKUP($A31,生徒情報入力!$A$9:$AA$158,25))</f>
        <v/>
      </c>
      <c r="BJ31" s="882"/>
      <c r="BK31" s="229" t="s">
        <v>1873</v>
      </c>
      <c r="BL31" s="883" t="str">
        <f>IF($A31="","",VLOOKUP($A31,生徒情報入力!$A$9:$AA$158,27))</f>
        <v/>
      </c>
      <c r="BM31" s="884"/>
      <c r="BN31" s="230"/>
      <c r="BT31" s="200">
        <v>18</v>
      </c>
    </row>
    <row r="32" spans="1:72" s="194" customFormat="1" ht="27" customHeight="1">
      <c r="A32" s="890" t="str">
        <f t="shared" si="1"/>
        <v/>
      </c>
      <c r="B32" s="891"/>
      <c r="C32" s="215" t="str">
        <f>IF($A32="","",VLOOKUP($A32,生徒情報入力!$A$9:$AA$158,4))</f>
        <v/>
      </c>
      <c r="D32" s="892" t="str">
        <f>IF($A32="","",VLOOKUP($A32,生徒情報入力!$A$9:$AA$158,5))</f>
        <v/>
      </c>
      <c r="E32" s="892"/>
      <c r="F32" s="892"/>
      <c r="G32" s="892"/>
      <c r="H32" s="892"/>
      <c r="I32" s="892"/>
      <c r="J32" s="893"/>
      <c r="K32" s="234" t="str">
        <f>IF($A32="","",VLOOKUP($A32,生徒情報入力!$A$9:$AA$158,6))</f>
        <v/>
      </c>
      <c r="L32" s="235"/>
      <c r="M32" s="223" t="str">
        <f>IF($A32="","",VLOOKUP($A32,生徒情報入力!$A$9:$AA$158,7))</f>
        <v/>
      </c>
      <c r="N32" s="224" t="str">
        <f>IF($A32="","",VLOOKUP($A32,生徒情報入力!$A$9:$AA$158,8))</f>
        <v/>
      </c>
      <c r="O32" s="224" t="s">
        <v>6</v>
      </c>
      <c r="P32" s="224" t="str">
        <f>IF($A32="","",VLOOKUP($A32,生徒情報入力!$A$9:$AA$158,9))</f>
        <v/>
      </c>
      <c r="Q32" s="224" t="s">
        <v>6</v>
      </c>
      <c r="R32" s="224" t="str">
        <f>IF($A32="","",VLOOKUP($A32,生徒情報入力!$A$9:$AA$158,10))</f>
        <v/>
      </c>
      <c r="S32" s="234" t="str">
        <f>IF($A32="","",VLOOKUP($A32,生徒情報入力!$A$9:$AA$158,11))</f>
        <v/>
      </c>
      <c r="T32" s="235"/>
      <c r="U32" s="894" t="str">
        <f>IF($A32="","",VLOOKUP($A32,生徒情報入力!$A$9:$AA$158,12))</f>
        <v/>
      </c>
      <c r="V32" s="895"/>
      <c r="W32" s="895"/>
      <c r="X32" s="223" t="str">
        <f>IF($A32="","",VLOOKUP($A32,生徒情報入力!$A$9:$AA$158,13))</f>
        <v/>
      </c>
      <c r="Y32" s="224" t="str">
        <f>IF($A32="","",VLOOKUP($A32,生徒情報入力!$A$9:$AA$158,14))</f>
        <v/>
      </c>
      <c r="Z32" s="225" t="s">
        <v>6</v>
      </c>
      <c r="AA32" s="224" t="str">
        <f>IF($A32="","",VLOOKUP($A32,生徒情報入力!$A$9:$AA$158,15))</f>
        <v/>
      </c>
      <c r="AB32" s="224" t="s">
        <v>6</v>
      </c>
      <c r="AC32" s="226" t="str">
        <f>IF($A32="","",VLOOKUP($A32,生徒情報入力!$A$9:$AA$158,16))</f>
        <v/>
      </c>
      <c r="AD32" s="896" t="str">
        <f>IF($A32="","",VLOOKUP($A32,生徒情報入力!$A$9:$AA$158,17))</f>
        <v/>
      </c>
      <c r="AE32" s="897"/>
      <c r="AF32" s="227"/>
      <c r="AG32" s="898" t="str">
        <f>IF($A32="","",VLOOKUP($A32,生徒情報入力!$A$9:$AA$158,19))</f>
        <v/>
      </c>
      <c r="AH32" s="898"/>
      <c r="AI32" s="898"/>
      <c r="AJ32" s="898"/>
      <c r="AK32" s="899"/>
      <c r="AL32" s="894" t="str">
        <f>IF($A32="","",VLOOKUP($A32,生徒情報入力!$A$9:$AA$158,20))</f>
        <v/>
      </c>
      <c r="AM32" s="895"/>
      <c r="AN32" s="895"/>
      <c r="AO32" s="895"/>
      <c r="AP32" s="895"/>
      <c r="AQ32" s="874" t="str">
        <f>IF($A32="","",VLOOKUP($A32,生徒情報入力!$A$9:$AA$158,21))</f>
        <v/>
      </c>
      <c r="AR32" s="875"/>
      <c r="AS32" s="876"/>
      <c r="AT32" s="877" t="str">
        <f>IF($A32="","",VLOOKUP($A32,生徒情報入力!$A$9:$AA$158,22))</f>
        <v/>
      </c>
      <c r="AU32" s="878"/>
      <c r="AV32" s="878"/>
      <c r="AW32" s="878"/>
      <c r="AX32" s="878"/>
      <c r="AY32" s="878"/>
      <c r="AZ32" s="878"/>
      <c r="BA32" s="878"/>
      <c r="BB32" s="878"/>
      <c r="BC32" s="878"/>
      <c r="BD32" s="878"/>
      <c r="BE32" s="879"/>
      <c r="BF32" s="880" t="str">
        <f>IF($A32="","",VLOOKUP($A32,生徒情報入力!$A$9:$AA$158,23))</f>
        <v/>
      </c>
      <c r="BG32" s="881"/>
      <c r="BH32" s="228" t="s">
        <v>1872</v>
      </c>
      <c r="BI32" s="882" t="str">
        <f>IF($A32="","",VLOOKUP($A32,生徒情報入力!$A$9:$AA$158,25))</f>
        <v/>
      </c>
      <c r="BJ32" s="882"/>
      <c r="BK32" s="229" t="s">
        <v>1873</v>
      </c>
      <c r="BL32" s="883" t="str">
        <f>IF($A32="","",VLOOKUP($A32,生徒情報入力!$A$9:$AA$158,27))</f>
        <v/>
      </c>
      <c r="BM32" s="884"/>
      <c r="BN32" s="230"/>
      <c r="BT32" s="200">
        <v>19</v>
      </c>
    </row>
    <row r="33" spans="1:72" s="194" customFormat="1" ht="27" customHeight="1">
      <c r="A33" s="890" t="str">
        <f t="shared" si="1"/>
        <v/>
      </c>
      <c r="B33" s="891"/>
      <c r="C33" s="215" t="str">
        <f>IF($A33="","",VLOOKUP($A33,生徒情報入力!$A$9:$AA$158,4))</f>
        <v/>
      </c>
      <c r="D33" s="892" t="str">
        <f>IF($A33="","",VLOOKUP($A33,生徒情報入力!$A$9:$AA$158,5))</f>
        <v/>
      </c>
      <c r="E33" s="892"/>
      <c r="F33" s="892"/>
      <c r="G33" s="892"/>
      <c r="H33" s="892"/>
      <c r="I33" s="892"/>
      <c r="J33" s="893"/>
      <c r="K33" s="234" t="str">
        <f>IF($A33="","",VLOOKUP($A33,生徒情報入力!$A$9:$AA$158,6))</f>
        <v/>
      </c>
      <c r="L33" s="235"/>
      <c r="M33" s="223" t="str">
        <f>IF($A33="","",VLOOKUP($A33,生徒情報入力!$A$9:$AA$158,7))</f>
        <v/>
      </c>
      <c r="N33" s="224" t="str">
        <f>IF($A33="","",VLOOKUP($A33,生徒情報入力!$A$9:$AA$158,8))</f>
        <v/>
      </c>
      <c r="O33" s="224" t="s">
        <v>6</v>
      </c>
      <c r="P33" s="224" t="str">
        <f>IF($A33="","",VLOOKUP($A33,生徒情報入力!$A$9:$AA$158,9))</f>
        <v/>
      </c>
      <c r="Q33" s="224" t="s">
        <v>6</v>
      </c>
      <c r="R33" s="224" t="str">
        <f>IF($A33="","",VLOOKUP($A33,生徒情報入力!$A$9:$AA$158,10))</f>
        <v/>
      </c>
      <c r="S33" s="234" t="str">
        <f>IF($A33="","",VLOOKUP($A33,生徒情報入力!$A$9:$AA$158,11))</f>
        <v/>
      </c>
      <c r="T33" s="235"/>
      <c r="U33" s="894" t="str">
        <f>IF($A33="","",VLOOKUP($A33,生徒情報入力!$A$9:$AA$158,12))</f>
        <v/>
      </c>
      <c r="V33" s="895"/>
      <c r="W33" s="895"/>
      <c r="X33" s="223" t="str">
        <f>IF($A33="","",VLOOKUP($A33,生徒情報入力!$A$9:$AA$158,13))</f>
        <v/>
      </c>
      <c r="Y33" s="224" t="str">
        <f>IF($A33="","",VLOOKUP($A33,生徒情報入力!$A$9:$AA$158,14))</f>
        <v/>
      </c>
      <c r="Z33" s="225" t="s">
        <v>6</v>
      </c>
      <c r="AA33" s="224" t="str">
        <f>IF($A33="","",VLOOKUP($A33,生徒情報入力!$A$9:$AA$158,15))</f>
        <v/>
      </c>
      <c r="AB33" s="224" t="s">
        <v>6</v>
      </c>
      <c r="AC33" s="226" t="str">
        <f>IF($A33="","",VLOOKUP($A33,生徒情報入力!$A$9:$AA$158,16))</f>
        <v/>
      </c>
      <c r="AD33" s="896" t="str">
        <f>IF($A33="","",VLOOKUP($A33,生徒情報入力!$A$9:$AA$158,17))</f>
        <v/>
      </c>
      <c r="AE33" s="897"/>
      <c r="AF33" s="227"/>
      <c r="AG33" s="898" t="str">
        <f>IF($A33="","",VLOOKUP($A33,生徒情報入力!$A$9:$AA$158,19))</f>
        <v/>
      </c>
      <c r="AH33" s="898"/>
      <c r="AI33" s="898"/>
      <c r="AJ33" s="898"/>
      <c r="AK33" s="899"/>
      <c r="AL33" s="894" t="str">
        <f>IF($A33="","",VLOOKUP($A33,生徒情報入力!$A$9:$AA$158,20))</f>
        <v/>
      </c>
      <c r="AM33" s="895"/>
      <c r="AN33" s="895"/>
      <c r="AO33" s="895"/>
      <c r="AP33" s="895"/>
      <c r="AQ33" s="874" t="str">
        <f>IF($A33="","",VLOOKUP($A33,生徒情報入力!$A$9:$AA$158,21))</f>
        <v/>
      </c>
      <c r="AR33" s="875"/>
      <c r="AS33" s="876"/>
      <c r="AT33" s="877" t="str">
        <f>IF($A33="","",VLOOKUP($A33,生徒情報入力!$A$9:$AA$158,22))</f>
        <v/>
      </c>
      <c r="AU33" s="878"/>
      <c r="AV33" s="878"/>
      <c r="AW33" s="878"/>
      <c r="AX33" s="878"/>
      <c r="AY33" s="878"/>
      <c r="AZ33" s="878"/>
      <c r="BA33" s="878"/>
      <c r="BB33" s="878"/>
      <c r="BC33" s="878"/>
      <c r="BD33" s="878"/>
      <c r="BE33" s="879"/>
      <c r="BF33" s="880" t="str">
        <f>IF($A33="","",VLOOKUP($A33,生徒情報入力!$A$9:$AA$158,23))</f>
        <v/>
      </c>
      <c r="BG33" s="881"/>
      <c r="BH33" s="228" t="s">
        <v>1872</v>
      </c>
      <c r="BI33" s="882" t="str">
        <f>IF($A33="","",VLOOKUP($A33,生徒情報入力!$A$9:$AA$158,25))</f>
        <v/>
      </c>
      <c r="BJ33" s="882"/>
      <c r="BK33" s="229" t="s">
        <v>1873</v>
      </c>
      <c r="BL33" s="883" t="str">
        <f>IF($A33="","",VLOOKUP($A33,生徒情報入力!$A$9:$AA$158,27))</f>
        <v/>
      </c>
      <c r="BM33" s="884"/>
      <c r="BN33" s="230"/>
      <c r="BT33" s="200">
        <v>20</v>
      </c>
    </row>
    <row r="34" spans="1:72" s="194" customFormat="1" ht="27" customHeight="1">
      <c r="A34" s="890" t="str">
        <f t="shared" si="1"/>
        <v/>
      </c>
      <c r="B34" s="891"/>
      <c r="C34" s="215" t="str">
        <f>IF($A34="","",VLOOKUP($A34,生徒情報入力!$A$9:$AA$158,4))</f>
        <v/>
      </c>
      <c r="D34" s="892" t="str">
        <f>IF($A34="","",VLOOKUP($A34,生徒情報入力!$A$9:$AA$158,5))</f>
        <v/>
      </c>
      <c r="E34" s="892"/>
      <c r="F34" s="892"/>
      <c r="G34" s="892"/>
      <c r="H34" s="892"/>
      <c r="I34" s="892"/>
      <c r="J34" s="893"/>
      <c r="K34" s="234" t="str">
        <f>IF($A34="","",VLOOKUP($A34,生徒情報入力!$A$9:$AA$158,6))</f>
        <v/>
      </c>
      <c r="L34" s="235"/>
      <c r="M34" s="223" t="str">
        <f>IF($A34="","",VLOOKUP($A34,生徒情報入力!$A$9:$AA$158,7))</f>
        <v/>
      </c>
      <c r="N34" s="224" t="str">
        <f>IF($A34="","",VLOOKUP($A34,生徒情報入力!$A$9:$AA$158,8))</f>
        <v/>
      </c>
      <c r="O34" s="224" t="s">
        <v>6</v>
      </c>
      <c r="P34" s="224" t="str">
        <f>IF($A34="","",VLOOKUP($A34,生徒情報入力!$A$9:$AA$158,9))</f>
        <v/>
      </c>
      <c r="Q34" s="224" t="s">
        <v>6</v>
      </c>
      <c r="R34" s="224" t="str">
        <f>IF($A34="","",VLOOKUP($A34,生徒情報入力!$A$9:$AA$158,10))</f>
        <v/>
      </c>
      <c r="S34" s="234" t="str">
        <f>IF($A34="","",VLOOKUP($A34,生徒情報入力!$A$9:$AA$158,11))</f>
        <v/>
      </c>
      <c r="T34" s="235"/>
      <c r="U34" s="894" t="str">
        <f>IF($A34="","",VLOOKUP($A34,生徒情報入力!$A$9:$AA$158,12))</f>
        <v/>
      </c>
      <c r="V34" s="895"/>
      <c r="W34" s="895"/>
      <c r="X34" s="223" t="str">
        <f>IF($A34="","",VLOOKUP($A34,生徒情報入力!$A$9:$AA$158,13))</f>
        <v/>
      </c>
      <c r="Y34" s="224" t="str">
        <f>IF($A34="","",VLOOKUP($A34,生徒情報入力!$A$9:$AA$158,14))</f>
        <v/>
      </c>
      <c r="Z34" s="225" t="s">
        <v>6</v>
      </c>
      <c r="AA34" s="224" t="str">
        <f>IF($A34="","",VLOOKUP($A34,生徒情報入力!$A$9:$AA$158,15))</f>
        <v/>
      </c>
      <c r="AB34" s="224" t="s">
        <v>6</v>
      </c>
      <c r="AC34" s="226" t="str">
        <f>IF($A34="","",VLOOKUP($A34,生徒情報入力!$A$9:$AA$158,16))</f>
        <v/>
      </c>
      <c r="AD34" s="896" t="str">
        <f>IF($A34="","",VLOOKUP($A34,生徒情報入力!$A$9:$AA$158,17))</f>
        <v/>
      </c>
      <c r="AE34" s="897"/>
      <c r="AF34" s="227"/>
      <c r="AG34" s="898" t="str">
        <f>IF($A34="","",VLOOKUP($A34,生徒情報入力!$A$9:$AA$158,19))</f>
        <v/>
      </c>
      <c r="AH34" s="898"/>
      <c r="AI34" s="898"/>
      <c r="AJ34" s="898"/>
      <c r="AK34" s="899"/>
      <c r="AL34" s="894" t="str">
        <f>IF($A34="","",VLOOKUP($A34,生徒情報入力!$A$9:$AA$158,20))</f>
        <v/>
      </c>
      <c r="AM34" s="895"/>
      <c r="AN34" s="895"/>
      <c r="AO34" s="895"/>
      <c r="AP34" s="895"/>
      <c r="AQ34" s="874" t="str">
        <f>IF($A34="","",VLOOKUP($A34,生徒情報入力!$A$9:$AA$158,21))</f>
        <v/>
      </c>
      <c r="AR34" s="875"/>
      <c r="AS34" s="876"/>
      <c r="AT34" s="877" t="str">
        <f>IF($A34="","",VLOOKUP($A34,生徒情報入力!$A$9:$AA$158,22))</f>
        <v/>
      </c>
      <c r="AU34" s="878"/>
      <c r="AV34" s="878"/>
      <c r="AW34" s="878"/>
      <c r="AX34" s="878"/>
      <c r="AY34" s="878"/>
      <c r="AZ34" s="878"/>
      <c r="BA34" s="878"/>
      <c r="BB34" s="878"/>
      <c r="BC34" s="878"/>
      <c r="BD34" s="878"/>
      <c r="BE34" s="879"/>
      <c r="BF34" s="880" t="str">
        <f>IF($A34="","",VLOOKUP($A34,生徒情報入力!$A$9:$AA$158,23))</f>
        <v/>
      </c>
      <c r="BG34" s="881"/>
      <c r="BH34" s="228" t="s">
        <v>1872</v>
      </c>
      <c r="BI34" s="882" t="str">
        <f>IF($A34="","",VLOOKUP($A34,生徒情報入力!$A$9:$AA$158,25))</f>
        <v/>
      </c>
      <c r="BJ34" s="882"/>
      <c r="BK34" s="229" t="s">
        <v>1873</v>
      </c>
      <c r="BL34" s="883" t="str">
        <f>IF($A34="","",VLOOKUP($A34,生徒情報入力!$A$9:$AA$158,27))</f>
        <v/>
      </c>
      <c r="BM34" s="884"/>
      <c r="BN34" s="230"/>
      <c r="BT34" s="200">
        <v>21</v>
      </c>
    </row>
    <row r="35" spans="1:72" s="194" customFormat="1" ht="27" customHeight="1">
      <c r="A35" s="890" t="str">
        <f t="shared" si="1"/>
        <v/>
      </c>
      <c r="B35" s="891"/>
      <c r="C35" s="215" t="str">
        <f>IF($A35="","",VLOOKUP($A35,生徒情報入力!$A$9:$AA$158,4))</f>
        <v/>
      </c>
      <c r="D35" s="892" t="str">
        <f>IF($A35="","",VLOOKUP($A35,生徒情報入力!$A$9:$AA$158,5))</f>
        <v/>
      </c>
      <c r="E35" s="892"/>
      <c r="F35" s="892"/>
      <c r="G35" s="892"/>
      <c r="H35" s="892"/>
      <c r="I35" s="892"/>
      <c r="J35" s="893"/>
      <c r="K35" s="234" t="str">
        <f>IF($A35="","",VLOOKUP($A35,生徒情報入力!$A$9:$AA$158,6))</f>
        <v/>
      </c>
      <c r="L35" s="235"/>
      <c r="M35" s="223" t="str">
        <f>IF($A35="","",VLOOKUP($A35,生徒情報入力!$A$9:$AA$158,7))</f>
        <v/>
      </c>
      <c r="N35" s="224" t="str">
        <f>IF($A35="","",VLOOKUP($A35,生徒情報入力!$A$9:$AA$158,8))</f>
        <v/>
      </c>
      <c r="O35" s="224" t="s">
        <v>6</v>
      </c>
      <c r="P35" s="224" t="str">
        <f>IF($A35="","",VLOOKUP($A35,生徒情報入力!$A$9:$AA$158,9))</f>
        <v/>
      </c>
      <c r="Q35" s="224" t="s">
        <v>6</v>
      </c>
      <c r="R35" s="224" t="str">
        <f>IF($A35="","",VLOOKUP($A35,生徒情報入力!$A$9:$AA$158,10))</f>
        <v/>
      </c>
      <c r="S35" s="234" t="str">
        <f>IF($A35="","",VLOOKUP($A35,生徒情報入力!$A$9:$AA$158,11))</f>
        <v/>
      </c>
      <c r="T35" s="235"/>
      <c r="U35" s="894" t="str">
        <f>IF($A35="","",VLOOKUP($A35,生徒情報入力!$A$9:$AA$158,12))</f>
        <v/>
      </c>
      <c r="V35" s="895"/>
      <c r="W35" s="895"/>
      <c r="X35" s="223" t="str">
        <f>IF($A35="","",VLOOKUP($A35,生徒情報入力!$A$9:$AA$158,13))</f>
        <v/>
      </c>
      <c r="Y35" s="224" t="str">
        <f>IF($A35="","",VLOOKUP($A35,生徒情報入力!$A$9:$AA$158,14))</f>
        <v/>
      </c>
      <c r="Z35" s="225" t="s">
        <v>6</v>
      </c>
      <c r="AA35" s="224" t="str">
        <f>IF($A35="","",VLOOKUP($A35,生徒情報入力!$A$9:$AA$158,15))</f>
        <v/>
      </c>
      <c r="AB35" s="224" t="s">
        <v>6</v>
      </c>
      <c r="AC35" s="226" t="str">
        <f>IF($A35="","",VLOOKUP($A35,生徒情報入力!$A$9:$AA$158,16))</f>
        <v/>
      </c>
      <c r="AD35" s="896" t="str">
        <f>IF($A35="","",VLOOKUP($A35,生徒情報入力!$A$9:$AA$158,17))</f>
        <v/>
      </c>
      <c r="AE35" s="897"/>
      <c r="AF35" s="227"/>
      <c r="AG35" s="898" t="str">
        <f>IF($A35="","",VLOOKUP($A35,生徒情報入力!$A$9:$AA$158,19))</f>
        <v/>
      </c>
      <c r="AH35" s="898"/>
      <c r="AI35" s="898"/>
      <c r="AJ35" s="898"/>
      <c r="AK35" s="899"/>
      <c r="AL35" s="894" t="str">
        <f>IF($A35="","",VLOOKUP($A35,生徒情報入力!$A$9:$AA$158,20))</f>
        <v/>
      </c>
      <c r="AM35" s="895"/>
      <c r="AN35" s="895"/>
      <c r="AO35" s="895"/>
      <c r="AP35" s="895"/>
      <c r="AQ35" s="874" t="str">
        <f>IF($A35="","",VLOOKUP($A35,生徒情報入力!$A$9:$AA$158,21))</f>
        <v/>
      </c>
      <c r="AR35" s="875"/>
      <c r="AS35" s="876"/>
      <c r="AT35" s="877" t="str">
        <f>IF($A35="","",VLOOKUP($A35,生徒情報入力!$A$9:$AA$158,22))</f>
        <v/>
      </c>
      <c r="AU35" s="878"/>
      <c r="AV35" s="878"/>
      <c r="AW35" s="878"/>
      <c r="AX35" s="878"/>
      <c r="AY35" s="878"/>
      <c r="AZ35" s="878"/>
      <c r="BA35" s="878"/>
      <c r="BB35" s="878"/>
      <c r="BC35" s="878"/>
      <c r="BD35" s="878"/>
      <c r="BE35" s="879"/>
      <c r="BF35" s="880" t="str">
        <f>IF($A35="","",VLOOKUP($A35,生徒情報入力!$A$9:$AA$158,23))</f>
        <v/>
      </c>
      <c r="BG35" s="881"/>
      <c r="BH35" s="228" t="s">
        <v>1872</v>
      </c>
      <c r="BI35" s="882" t="str">
        <f>IF($A35="","",VLOOKUP($A35,生徒情報入力!$A$9:$AA$158,25))</f>
        <v/>
      </c>
      <c r="BJ35" s="882"/>
      <c r="BK35" s="229" t="s">
        <v>1873</v>
      </c>
      <c r="BL35" s="883" t="str">
        <f>IF($A35="","",VLOOKUP($A35,生徒情報入力!$A$9:$AA$158,27))</f>
        <v/>
      </c>
      <c r="BM35" s="884"/>
      <c r="BN35" s="230"/>
      <c r="BT35" s="200">
        <v>22</v>
      </c>
    </row>
    <row r="36" spans="1:72" s="194" customFormat="1" ht="27" customHeight="1">
      <c r="A36" s="890" t="str">
        <f t="shared" si="1"/>
        <v/>
      </c>
      <c r="B36" s="891"/>
      <c r="C36" s="215" t="str">
        <f>IF($A36="","",VLOOKUP($A36,生徒情報入力!$A$9:$AA$158,4))</f>
        <v/>
      </c>
      <c r="D36" s="892" t="str">
        <f>IF($A36="","",VLOOKUP($A36,生徒情報入力!$A$9:$AA$158,5))</f>
        <v/>
      </c>
      <c r="E36" s="892"/>
      <c r="F36" s="892"/>
      <c r="G36" s="892"/>
      <c r="H36" s="892"/>
      <c r="I36" s="892"/>
      <c r="J36" s="893"/>
      <c r="K36" s="234" t="str">
        <f>IF($A36="","",VLOOKUP($A36,生徒情報入力!$A$9:$AA$158,6))</f>
        <v/>
      </c>
      <c r="L36" s="235"/>
      <c r="M36" s="223" t="str">
        <f>IF($A36="","",VLOOKUP($A36,生徒情報入力!$A$9:$AA$158,7))</f>
        <v/>
      </c>
      <c r="N36" s="224" t="str">
        <f>IF($A36="","",VLOOKUP($A36,生徒情報入力!$A$9:$AA$158,8))</f>
        <v/>
      </c>
      <c r="O36" s="224" t="s">
        <v>6</v>
      </c>
      <c r="P36" s="224" t="str">
        <f>IF($A36="","",VLOOKUP($A36,生徒情報入力!$A$9:$AA$158,9))</f>
        <v/>
      </c>
      <c r="Q36" s="224" t="s">
        <v>6</v>
      </c>
      <c r="R36" s="224" t="str">
        <f>IF($A36="","",VLOOKUP($A36,生徒情報入力!$A$9:$AA$158,10))</f>
        <v/>
      </c>
      <c r="S36" s="234" t="str">
        <f>IF($A36="","",VLOOKUP($A36,生徒情報入力!$A$9:$AA$158,11))</f>
        <v/>
      </c>
      <c r="T36" s="235"/>
      <c r="U36" s="894" t="str">
        <f>IF($A36="","",VLOOKUP($A36,生徒情報入力!$A$9:$AA$158,12))</f>
        <v/>
      </c>
      <c r="V36" s="895"/>
      <c r="W36" s="895"/>
      <c r="X36" s="223" t="str">
        <f>IF($A36="","",VLOOKUP($A36,生徒情報入力!$A$9:$AA$158,13))</f>
        <v/>
      </c>
      <c r="Y36" s="224" t="str">
        <f>IF($A36="","",VLOOKUP($A36,生徒情報入力!$A$9:$AA$158,14))</f>
        <v/>
      </c>
      <c r="Z36" s="225" t="s">
        <v>6</v>
      </c>
      <c r="AA36" s="224" t="str">
        <f>IF($A36="","",VLOOKUP($A36,生徒情報入力!$A$9:$AA$158,15))</f>
        <v/>
      </c>
      <c r="AB36" s="224" t="s">
        <v>6</v>
      </c>
      <c r="AC36" s="226" t="str">
        <f>IF($A36="","",VLOOKUP($A36,生徒情報入力!$A$9:$AA$158,16))</f>
        <v/>
      </c>
      <c r="AD36" s="896" t="str">
        <f>IF($A36="","",VLOOKUP($A36,生徒情報入力!$A$9:$AA$158,17))</f>
        <v/>
      </c>
      <c r="AE36" s="897"/>
      <c r="AF36" s="227"/>
      <c r="AG36" s="898" t="str">
        <f>IF($A36="","",VLOOKUP($A36,生徒情報入力!$A$9:$AA$158,19))</f>
        <v/>
      </c>
      <c r="AH36" s="898"/>
      <c r="AI36" s="898"/>
      <c r="AJ36" s="898"/>
      <c r="AK36" s="899"/>
      <c r="AL36" s="894" t="str">
        <f>IF($A36="","",VLOOKUP($A36,生徒情報入力!$A$9:$AA$158,20))</f>
        <v/>
      </c>
      <c r="AM36" s="895"/>
      <c r="AN36" s="895"/>
      <c r="AO36" s="895"/>
      <c r="AP36" s="895"/>
      <c r="AQ36" s="874" t="str">
        <f>IF($A36="","",VLOOKUP($A36,生徒情報入力!$A$9:$AA$158,21))</f>
        <v/>
      </c>
      <c r="AR36" s="875"/>
      <c r="AS36" s="876"/>
      <c r="AT36" s="877" t="str">
        <f>IF($A36="","",VLOOKUP($A36,生徒情報入力!$A$9:$AA$158,22))</f>
        <v/>
      </c>
      <c r="AU36" s="878"/>
      <c r="AV36" s="878"/>
      <c r="AW36" s="878"/>
      <c r="AX36" s="878"/>
      <c r="AY36" s="878"/>
      <c r="AZ36" s="878"/>
      <c r="BA36" s="878"/>
      <c r="BB36" s="878"/>
      <c r="BC36" s="878"/>
      <c r="BD36" s="878"/>
      <c r="BE36" s="879"/>
      <c r="BF36" s="880" t="str">
        <f>IF($A36="","",VLOOKUP($A36,生徒情報入力!$A$9:$AA$158,23))</f>
        <v/>
      </c>
      <c r="BG36" s="881"/>
      <c r="BH36" s="228" t="s">
        <v>1872</v>
      </c>
      <c r="BI36" s="882" t="str">
        <f>IF($A36="","",VLOOKUP($A36,生徒情報入力!$A$9:$AA$158,25))</f>
        <v/>
      </c>
      <c r="BJ36" s="882"/>
      <c r="BK36" s="229" t="s">
        <v>1873</v>
      </c>
      <c r="BL36" s="883" t="str">
        <f>IF($A36="","",VLOOKUP($A36,生徒情報入力!$A$9:$AA$158,27))</f>
        <v/>
      </c>
      <c r="BM36" s="884"/>
      <c r="BN36" s="230"/>
      <c r="BT36" s="200">
        <v>23</v>
      </c>
    </row>
    <row r="37" spans="1:72" s="194" customFormat="1" ht="27" customHeight="1">
      <c r="A37" s="890" t="str">
        <f t="shared" si="1"/>
        <v/>
      </c>
      <c r="B37" s="891"/>
      <c r="C37" s="215" t="str">
        <f>IF($A37="","",VLOOKUP($A37,生徒情報入力!$A$9:$AA$158,4))</f>
        <v/>
      </c>
      <c r="D37" s="892" t="str">
        <f>IF($A37="","",VLOOKUP($A37,生徒情報入力!$A$9:$AA$158,5))</f>
        <v/>
      </c>
      <c r="E37" s="892"/>
      <c r="F37" s="892"/>
      <c r="G37" s="892"/>
      <c r="H37" s="892"/>
      <c r="I37" s="892"/>
      <c r="J37" s="893"/>
      <c r="K37" s="234" t="str">
        <f>IF($A37="","",VLOOKUP($A37,生徒情報入力!$A$9:$AA$158,6))</f>
        <v/>
      </c>
      <c r="L37" s="235"/>
      <c r="M37" s="223" t="str">
        <f>IF($A37="","",VLOOKUP($A37,生徒情報入力!$A$9:$AA$158,7))</f>
        <v/>
      </c>
      <c r="N37" s="224" t="str">
        <f>IF($A37="","",VLOOKUP($A37,生徒情報入力!$A$9:$AA$158,8))</f>
        <v/>
      </c>
      <c r="O37" s="224" t="s">
        <v>6</v>
      </c>
      <c r="P37" s="224" t="str">
        <f>IF($A37="","",VLOOKUP($A37,生徒情報入力!$A$9:$AA$158,9))</f>
        <v/>
      </c>
      <c r="Q37" s="224" t="s">
        <v>6</v>
      </c>
      <c r="R37" s="224" t="str">
        <f>IF($A37="","",VLOOKUP($A37,生徒情報入力!$A$9:$AA$158,10))</f>
        <v/>
      </c>
      <c r="S37" s="234" t="str">
        <f>IF($A37="","",VLOOKUP($A37,生徒情報入力!$A$9:$AA$158,11))</f>
        <v/>
      </c>
      <c r="T37" s="235"/>
      <c r="U37" s="894" t="str">
        <f>IF($A37="","",VLOOKUP($A37,生徒情報入力!$A$9:$AA$158,12))</f>
        <v/>
      </c>
      <c r="V37" s="895"/>
      <c r="W37" s="895"/>
      <c r="X37" s="223" t="str">
        <f>IF($A37="","",VLOOKUP($A37,生徒情報入力!$A$9:$AA$158,13))</f>
        <v/>
      </c>
      <c r="Y37" s="224" t="str">
        <f>IF($A37="","",VLOOKUP($A37,生徒情報入力!$A$9:$AA$158,14))</f>
        <v/>
      </c>
      <c r="Z37" s="225" t="s">
        <v>6</v>
      </c>
      <c r="AA37" s="224" t="str">
        <f>IF($A37="","",VLOOKUP($A37,生徒情報入力!$A$9:$AA$158,15))</f>
        <v/>
      </c>
      <c r="AB37" s="224" t="s">
        <v>6</v>
      </c>
      <c r="AC37" s="226" t="str">
        <f>IF($A37="","",VLOOKUP($A37,生徒情報入力!$A$9:$AA$158,16))</f>
        <v/>
      </c>
      <c r="AD37" s="896" t="str">
        <f>IF($A37="","",VLOOKUP($A37,生徒情報入力!$A$9:$AA$158,17))</f>
        <v/>
      </c>
      <c r="AE37" s="897"/>
      <c r="AF37" s="227"/>
      <c r="AG37" s="898" t="str">
        <f>IF($A37="","",VLOOKUP($A37,生徒情報入力!$A$9:$AA$158,19))</f>
        <v/>
      </c>
      <c r="AH37" s="898"/>
      <c r="AI37" s="898"/>
      <c r="AJ37" s="898"/>
      <c r="AK37" s="899"/>
      <c r="AL37" s="894" t="str">
        <f>IF($A37="","",VLOOKUP($A37,生徒情報入力!$A$9:$AA$158,20))</f>
        <v/>
      </c>
      <c r="AM37" s="895"/>
      <c r="AN37" s="895"/>
      <c r="AO37" s="895"/>
      <c r="AP37" s="895"/>
      <c r="AQ37" s="874" t="str">
        <f>IF($A37="","",VLOOKUP($A37,生徒情報入力!$A$9:$AA$158,21))</f>
        <v/>
      </c>
      <c r="AR37" s="875"/>
      <c r="AS37" s="876"/>
      <c r="AT37" s="877" t="str">
        <f>IF($A37="","",VLOOKUP($A37,生徒情報入力!$A$9:$AA$158,22))</f>
        <v/>
      </c>
      <c r="AU37" s="878"/>
      <c r="AV37" s="878"/>
      <c r="AW37" s="878"/>
      <c r="AX37" s="878"/>
      <c r="AY37" s="878"/>
      <c r="AZ37" s="878"/>
      <c r="BA37" s="878"/>
      <c r="BB37" s="878"/>
      <c r="BC37" s="878"/>
      <c r="BD37" s="878"/>
      <c r="BE37" s="879"/>
      <c r="BF37" s="880" t="str">
        <f>IF($A37="","",VLOOKUP($A37,生徒情報入力!$A$9:$AA$158,23))</f>
        <v/>
      </c>
      <c r="BG37" s="881"/>
      <c r="BH37" s="228" t="s">
        <v>1872</v>
      </c>
      <c r="BI37" s="882" t="str">
        <f>IF($A37="","",VLOOKUP($A37,生徒情報入力!$A$9:$AA$158,25))</f>
        <v/>
      </c>
      <c r="BJ37" s="882"/>
      <c r="BK37" s="229" t="s">
        <v>1873</v>
      </c>
      <c r="BL37" s="883" t="str">
        <f>IF($A37="","",VLOOKUP($A37,生徒情報入力!$A$9:$AA$158,27))</f>
        <v/>
      </c>
      <c r="BM37" s="884"/>
      <c r="BN37" s="230"/>
      <c r="BT37" s="200">
        <v>24</v>
      </c>
    </row>
    <row r="38" spans="1:72" s="194" customFormat="1" ht="27" customHeight="1">
      <c r="A38" s="890" t="str">
        <f t="shared" si="1"/>
        <v/>
      </c>
      <c r="B38" s="891"/>
      <c r="C38" s="215" t="str">
        <f>IF($A38="","",VLOOKUP($A38,生徒情報入力!$A$9:$AA$158,4))</f>
        <v/>
      </c>
      <c r="D38" s="892" t="str">
        <f>IF($A38="","",VLOOKUP($A38,生徒情報入力!$A$9:$AA$158,5))</f>
        <v/>
      </c>
      <c r="E38" s="892"/>
      <c r="F38" s="892"/>
      <c r="G38" s="892"/>
      <c r="H38" s="892"/>
      <c r="I38" s="892"/>
      <c r="J38" s="893"/>
      <c r="K38" s="234" t="str">
        <f>IF($A38="","",VLOOKUP($A38,生徒情報入力!$A$9:$AA$158,6))</f>
        <v/>
      </c>
      <c r="L38" s="235"/>
      <c r="M38" s="223" t="str">
        <f>IF($A38="","",VLOOKUP($A38,生徒情報入力!$A$9:$AA$158,7))</f>
        <v/>
      </c>
      <c r="N38" s="224" t="str">
        <f>IF($A38="","",VLOOKUP($A38,生徒情報入力!$A$9:$AA$158,8))</f>
        <v/>
      </c>
      <c r="O38" s="224" t="s">
        <v>6</v>
      </c>
      <c r="P38" s="224" t="str">
        <f>IF($A38="","",VLOOKUP($A38,生徒情報入力!$A$9:$AA$158,9))</f>
        <v/>
      </c>
      <c r="Q38" s="224" t="s">
        <v>6</v>
      </c>
      <c r="R38" s="224" t="str">
        <f>IF($A38="","",VLOOKUP($A38,生徒情報入力!$A$9:$AA$158,10))</f>
        <v/>
      </c>
      <c r="S38" s="234" t="str">
        <f>IF($A38="","",VLOOKUP($A38,生徒情報入力!$A$9:$AA$158,11))</f>
        <v/>
      </c>
      <c r="T38" s="235"/>
      <c r="U38" s="894" t="str">
        <f>IF($A38="","",VLOOKUP($A38,生徒情報入力!$A$9:$AA$158,12))</f>
        <v/>
      </c>
      <c r="V38" s="895"/>
      <c r="W38" s="895"/>
      <c r="X38" s="223" t="str">
        <f>IF($A38="","",VLOOKUP($A38,生徒情報入力!$A$9:$AA$158,13))</f>
        <v/>
      </c>
      <c r="Y38" s="224" t="str">
        <f>IF($A38="","",VLOOKUP($A38,生徒情報入力!$A$9:$AA$158,14))</f>
        <v/>
      </c>
      <c r="Z38" s="225" t="s">
        <v>6</v>
      </c>
      <c r="AA38" s="224" t="str">
        <f>IF($A38="","",VLOOKUP($A38,生徒情報入力!$A$9:$AA$158,15))</f>
        <v/>
      </c>
      <c r="AB38" s="224" t="s">
        <v>6</v>
      </c>
      <c r="AC38" s="226" t="str">
        <f>IF($A38="","",VLOOKUP($A38,生徒情報入力!$A$9:$AA$158,16))</f>
        <v/>
      </c>
      <c r="AD38" s="896" t="str">
        <f>IF($A38="","",VLOOKUP($A38,生徒情報入力!$A$9:$AA$158,17))</f>
        <v/>
      </c>
      <c r="AE38" s="897"/>
      <c r="AF38" s="227"/>
      <c r="AG38" s="898" t="str">
        <f>IF($A38="","",VLOOKUP($A38,生徒情報入力!$A$9:$AA$158,19))</f>
        <v/>
      </c>
      <c r="AH38" s="898"/>
      <c r="AI38" s="898"/>
      <c r="AJ38" s="898"/>
      <c r="AK38" s="899"/>
      <c r="AL38" s="894" t="str">
        <f>IF($A38="","",VLOOKUP($A38,生徒情報入力!$A$9:$AA$158,20))</f>
        <v/>
      </c>
      <c r="AM38" s="895"/>
      <c r="AN38" s="895"/>
      <c r="AO38" s="895"/>
      <c r="AP38" s="895"/>
      <c r="AQ38" s="874" t="str">
        <f>IF($A38="","",VLOOKUP($A38,生徒情報入力!$A$9:$AA$158,21))</f>
        <v/>
      </c>
      <c r="AR38" s="875"/>
      <c r="AS38" s="876"/>
      <c r="AT38" s="877" t="str">
        <f>IF($A38="","",VLOOKUP($A38,生徒情報入力!$A$9:$AA$158,22))</f>
        <v/>
      </c>
      <c r="AU38" s="878"/>
      <c r="AV38" s="878"/>
      <c r="AW38" s="878"/>
      <c r="AX38" s="878"/>
      <c r="AY38" s="878"/>
      <c r="AZ38" s="878"/>
      <c r="BA38" s="878"/>
      <c r="BB38" s="878"/>
      <c r="BC38" s="878"/>
      <c r="BD38" s="878"/>
      <c r="BE38" s="879"/>
      <c r="BF38" s="880" t="str">
        <f>IF($A38="","",VLOOKUP($A38,生徒情報入力!$A$9:$AA$158,23))</f>
        <v/>
      </c>
      <c r="BG38" s="881"/>
      <c r="BH38" s="228" t="s">
        <v>1872</v>
      </c>
      <c r="BI38" s="882" t="str">
        <f>IF($A38="","",VLOOKUP($A38,生徒情報入力!$A$9:$AA$158,25))</f>
        <v/>
      </c>
      <c r="BJ38" s="882"/>
      <c r="BK38" s="229" t="s">
        <v>1873</v>
      </c>
      <c r="BL38" s="883" t="str">
        <f>IF($A38="","",VLOOKUP($A38,生徒情報入力!$A$9:$AA$158,27))</f>
        <v/>
      </c>
      <c r="BM38" s="884"/>
      <c r="BN38" s="230"/>
      <c r="BT38" s="200">
        <v>25</v>
      </c>
    </row>
    <row r="39" spans="1:72" s="194" customFormat="1" ht="27" customHeight="1">
      <c r="A39" s="890" t="str">
        <f t="shared" si="1"/>
        <v/>
      </c>
      <c r="B39" s="891"/>
      <c r="C39" s="215" t="str">
        <f>IF($A39="","",VLOOKUP($A39,生徒情報入力!$A$9:$AA$158,4))</f>
        <v/>
      </c>
      <c r="D39" s="892" t="str">
        <f>IF($A39="","",VLOOKUP($A39,生徒情報入力!$A$9:$AA$158,5))</f>
        <v/>
      </c>
      <c r="E39" s="892"/>
      <c r="F39" s="892"/>
      <c r="G39" s="892"/>
      <c r="H39" s="892"/>
      <c r="I39" s="892"/>
      <c r="J39" s="893"/>
      <c r="K39" s="234" t="str">
        <f>IF($A39="","",VLOOKUP($A39,生徒情報入力!$A$9:$AA$158,6))</f>
        <v/>
      </c>
      <c r="L39" s="235"/>
      <c r="M39" s="223" t="str">
        <f>IF($A39="","",VLOOKUP($A39,生徒情報入力!$A$9:$AA$158,7))</f>
        <v/>
      </c>
      <c r="N39" s="224" t="str">
        <f>IF($A39="","",VLOOKUP($A39,生徒情報入力!$A$9:$AA$158,8))</f>
        <v/>
      </c>
      <c r="O39" s="224" t="s">
        <v>6</v>
      </c>
      <c r="P39" s="224" t="str">
        <f>IF($A39="","",VLOOKUP($A39,生徒情報入力!$A$9:$AA$158,9))</f>
        <v/>
      </c>
      <c r="Q39" s="224" t="s">
        <v>6</v>
      </c>
      <c r="R39" s="224" t="str">
        <f>IF($A39="","",VLOOKUP($A39,生徒情報入力!$A$9:$AA$158,10))</f>
        <v/>
      </c>
      <c r="S39" s="234" t="str">
        <f>IF($A39="","",VLOOKUP($A39,生徒情報入力!$A$9:$AA$158,11))</f>
        <v/>
      </c>
      <c r="T39" s="235"/>
      <c r="U39" s="894" t="str">
        <f>IF($A39="","",VLOOKUP($A39,生徒情報入力!$A$9:$AA$158,12))</f>
        <v/>
      </c>
      <c r="V39" s="895"/>
      <c r="W39" s="895"/>
      <c r="X39" s="223" t="str">
        <f>IF($A39="","",VLOOKUP($A39,生徒情報入力!$A$9:$AA$158,13))</f>
        <v/>
      </c>
      <c r="Y39" s="224" t="str">
        <f>IF($A39="","",VLOOKUP($A39,生徒情報入力!$A$9:$AA$158,14))</f>
        <v/>
      </c>
      <c r="Z39" s="225" t="s">
        <v>6</v>
      </c>
      <c r="AA39" s="224" t="str">
        <f>IF($A39="","",VLOOKUP($A39,生徒情報入力!$A$9:$AA$158,15))</f>
        <v/>
      </c>
      <c r="AB39" s="224" t="s">
        <v>6</v>
      </c>
      <c r="AC39" s="226" t="str">
        <f>IF($A39="","",VLOOKUP($A39,生徒情報入力!$A$9:$AA$158,16))</f>
        <v/>
      </c>
      <c r="AD39" s="896" t="str">
        <f>IF($A39="","",VLOOKUP($A39,生徒情報入力!$A$9:$AA$158,17))</f>
        <v/>
      </c>
      <c r="AE39" s="897"/>
      <c r="AF39" s="227"/>
      <c r="AG39" s="898" t="str">
        <f>IF($A39="","",VLOOKUP($A39,生徒情報入力!$A$9:$AA$158,19))</f>
        <v/>
      </c>
      <c r="AH39" s="898"/>
      <c r="AI39" s="898"/>
      <c r="AJ39" s="898"/>
      <c r="AK39" s="899"/>
      <c r="AL39" s="894" t="str">
        <f>IF($A39="","",VLOOKUP($A39,生徒情報入力!$A$9:$AA$158,20))</f>
        <v/>
      </c>
      <c r="AM39" s="895"/>
      <c r="AN39" s="895"/>
      <c r="AO39" s="895"/>
      <c r="AP39" s="895"/>
      <c r="AQ39" s="874" t="str">
        <f>IF($A39="","",VLOOKUP($A39,生徒情報入力!$A$9:$AA$158,21))</f>
        <v/>
      </c>
      <c r="AR39" s="875"/>
      <c r="AS39" s="876"/>
      <c r="AT39" s="877" t="str">
        <f>IF($A39="","",VLOOKUP($A39,生徒情報入力!$A$9:$AA$158,22))</f>
        <v/>
      </c>
      <c r="AU39" s="878"/>
      <c r="AV39" s="878"/>
      <c r="AW39" s="878"/>
      <c r="AX39" s="878"/>
      <c r="AY39" s="878"/>
      <c r="AZ39" s="878"/>
      <c r="BA39" s="878"/>
      <c r="BB39" s="878"/>
      <c r="BC39" s="878"/>
      <c r="BD39" s="878"/>
      <c r="BE39" s="879"/>
      <c r="BF39" s="880" t="str">
        <f>IF($A39="","",VLOOKUP($A39,生徒情報入力!$A$9:$AA$158,23))</f>
        <v/>
      </c>
      <c r="BG39" s="881"/>
      <c r="BH39" s="228" t="s">
        <v>1872</v>
      </c>
      <c r="BI39" s="882" t="str">
        <f>IF($A39="","",VLOOKUP($A39,生徒情報入力!$A$9:$AA$158,25))</f>
        <v/>
      </c>
      <c r="BJ39" s="882"/>
      <c r="BK39" s="229" t="s">
        <v>1873</v>
      </c>
      <c r="BL39" s="883" t="str">
        <f>IF($A39="","",VLOOKUP($A39,生徒情報入力!$A$9:$AA$158,27))</f>
        <v/>
      </c>
      <c r="BM39" s="884"/>
      <c r="BN39" s="230"/>
      <c r="BT39" s="200">
        <v>26</v>
      </c>
    </row>
    <row r="40" spans="1:72" s="194" customFormat="1" ht="27" customHeight="1">
      <c r="A40" s="890" t="str">
        <f t="shared" si="1"/>
        <v/>
      </c>
      <c r="B40" s="891"/>
      <c r="C40" s="215" t="str">
        <f>IF($A40="","",VLOOKUP($A40,生徒情報入力!$A$9:$AA$158,4))</f>
        <v/>
      </c>
      <c r="D40" s="892" t="str">
        <f>IF($A40="","",VLOOKUP($A40,生徒情報入力!$A$9:$AA$158,5))</f>
        <v/>
      </c>
      <c r="E40" s="892"/>
      <c r="F40" s="892"/>
      <c r="G40" s="892"/>
      <c r="H40" s="892"/>
      <c r="I40" s="892"/>
      <c r="J40" s="893"/>
      <c r="K40" s="234" t="str">
        <f>IF($A40="","",VLOOKUP($A40,生徒情報入力!$A$9:$AA$158,6))</f>
        <v/>
      </c>
      <c r="L40" s="235"/>
      <c r="M40" s="223" t="str">
        <f>IF($A40="","",VLOOKUP($A40,生徒情報入力!$A$9:$AA$158,7))</f>
        <v/>
      </c>
      <c r="N40" s="224" t="str">
        <f>IF($A40="","",VLOOKUP($A40,生徒情報入力!$A$9:$AA$158,8))</f>
        <v/>
      </c>
      <c r="O40" s="224" t="s">
        <v>6</v>
      </c>
      <c r="P40" s="224" t="str">
        <f>IF($A40="","",VLOOKUP($A40,生徒情報入力!$A$9:$AA$158,9))</f>
        <v/>
      </c>
      <c r="Q40" s="224" t="s">
        <v>6</v>
      </c>
      <c r="R40" s="224" t="str">
        <f>IF($A40="","",VLOOKUP($A40,生徒情報入力!$A$9:$AA$158,10))</f>
        <v/>
      </c>
      <c r="S40" s="234" t="str">
        <f>IF($A40="","",VLOOKUP($A40,生徒情報入力!$A$9:$AA$158,11))</f>
        <v/>
      </c>
      <c r="T40" s="235"/>
      <c r="U40" s="894" t="str">
        <f>IF($A40="","",VLOOKUP($A40,生徒情報入力!$A$9:$AA$158,12))</f>
        <v/>
      </c>
      <c r="V40" s="895"/>
      <c r="W40" s="895"/>
      <c r="X40" s="223" t="str">
        <f>IF($A40="","",VLOOKUP($A40,生徒情報入力!$A$9:$AA$158,13))</f>
        <v/>
      </c>
      <c r="Y40" s="224" t="str">
        <f>IF($A40="","",VLOOKUP($A40,生徒情報入力!$A$9:$AA$158,14))</f>
        <v/>
      </c>
      <c r="Z40" s="225" t="s">
        <v>6</v>
      </c>
      <c r="AA40" s="224" t="str">
        <f>IF($A40="","",VLOOKUP($A40,生徒情報入力!$A$9:$AA$158,15))</f>
        <v/>
      </c>
      <c r="AB40" s="224" t="s">
        <v>6</v>
      </c>
      <c r="AC40" s="226" t="str">
        <f>IF($A40="","",VLOOKUP($A40,生徒情報入力!$A$9:$AA$158,16))</f>
        <v/>
      </c>
      <c r="AD40" s="896" t="str">
        <f>IF($A40="","",VLOOKUP($A40,生徒情報入力!$A$9:$AA$158,17))</f>
        <v/>
      </c>
      <c r="AE40" s="897"/>
      <c r="AF40" s="227"/>
      <c r="AG40" s="898" t="str">
        <f>IF($A40="","",VLOOKUP($A40,生徒情報入力!$A$9:$AA$158,19))</f>
        <v/>
      </c>
      <c r="AH40" s="898"/>
      <c r="AI40" s="898"/>
      <c r="AJ40" s="898"/>
      <c r="AK40" s="899"/>
      <c r="AL40" s="894" t="str">
        <f>IF($A40="","",VLOOKUP($A40,生徒情報入力!$A$9:$AA$158,20))</f>
        <v/>
      </c>
      <c r="AM40" s="895"/>
      <c r="AN40" s="895"/>
      <c r="AO40" s="895"/>
      <c r="AP40" s="895"/>
      <c r="AQ40" s="874" t="str">
        <f>IF($A40="","",VLOOKUP($A40,生徒情報入力!$A$9:$AA$158,21))</f>
        <v/>
      </c>
      <c r="AR40" s="875"/>
      <c r="AS40" s="876"/>
      <c r="AT40" s="877" t="str">
        <f>IF($A40="","",VLOOKUP($A40,生徒情報入力!$A$9:$AA$158,22))</f>
        <v/>
      </c>
      <c r="AU40" s="878"/>
      <c r="AV40" s="878"/>
      <c r="AW40" s="878"/>
      <c r="AX40" s="878"/>
      <c r="AY40" s="878"/>
      <c r="AZ40" s="878"/>
      <c r="BA40" s="878"/>
      <c r="BB40" s="878"/>
      <c r="BC40" s="878"/>
      <c r="BD40" s="878"/>
      <c r="BE40" s="879"/>
      <c r="BF40" s="880" t="str">
        <f>IF($A40="","",VLOOKUP($A40,生徒情報入力!$A$9:$AA$158,23))</f>
        <v/>
      </c>
      <c r="BG40" s="881"/>
      <c r="BH40" s="228" t="s">
        <v>1872</v>
      </c>
      <c r="BI40" s="882" t="str">
        <f>IF($A40="","",VLOOKUP($A40,生徒情報入力!$A$9:$AA$158,25))</f>
        <v/>
      </c>
      <c r="BJ40" s="882"/>
      <c r="BK40" s="229" t="s">
        <v>1873</v>
      </c>
      <c r="BL40" s="883" t="str">
        <f>IF($A40="","",VLOOKUP($A40,生徒情報入力!$A$9:$AA$158,27))</f>
        <v/>
      </c>
      <c r="BM40" s="884"/>
      <c r="BN40" s="230"/>
      <c r="BT40" s="200">
        <v>27</v>
      </c>
    </row>
    <row r="41" spans="1:72" s="194" customFormat="1" ht="27" customHeight="1">
      <c r="A41" s="890" t="str">
        <f t="shared" si="1"/>
        <v/>
      </c>
      <c r="B41" s="891"/>
      <c r="C41" s="215" t="str">
        <f>IF($A41="","",VLOOKUP($A41,生徒情報入力!$A$9:$AA$158,4))</f>
        <v/>
      </c>
      <c r="D41" s="892" t="str">
        <f>IF($A41="","",VLOOKUP($A41,生徒情報入力!$A$9:$AA$158,5))</f>
        <v/>
      </c>
      <c r="E41" s="892"/>
      <c r="F41" s="892"/>
      <c r="G41" s="892"/>
      <c r="H41" s="892"/>
      <c r="I41" s="892"/>
      <c r="J41" s="893"/>
      <c r="K41" s="234" t="str">
        <f>IF($A41="","",VLOOKUP($A41,生徒情報入力!$A$9:$AA$158,6))</f>
        <v/>
      </c>
      <c r="L41" s="235"/>
      <c r="M41" s="223" t="str">
        <f>IF($A41="","",VLOOKUP($A41,生徒情報入力!$A$9:$AA$158,7))</f>
        <v/>
      </c>
      <c r="N41" s="224" t="str">
        <f>IF($A41="","",VLOOKUP($A41,生徒情報入力!$A$9:$AA$158,8))</f>
        <v/>
      </c>
      <c r="O41" s="224" t="s">
        <v>6</v>
      </c>
      <c r="P41" s="224" t="str">
        <f>IF($A41="","",VLOOKUP($A41,生徒情報入力!$A$9:$AA$158,9))</f>
        <v/>
      </c>
      <c r="Q41" s="224" t="s">
        <v>6</v>
      </c>
      <c r="R41" s="224" t="str">
        <f>IF($A41="","",VLOOKUP($A41,生徒情報入力!$A$9:$AA$158,10))</f>
        <v/>
      </c>
      <c r="S41" s="234" t="str">
        <f>IF($A41="","",VLOOKUP($A41,生徒情報入力!$A$9:$AA$158,11))</f>
        <v/>
      </c>
      <c r="T41" s="235"/>
      <c r="U41" s="894" t="str">
        <f>IF($A41="","",VLOOKUP($A41,生徒情報入力!$A$9:$AA$158,12))</f>
        <v/>
      </c>
      <c r="V41" s="895"/>
      <c r="W41" s="895"/>
      <c r="X41" s="223" t="str">
        <f>IF($A41="","",VLOOKUP($A41,生徒情報入力!$A$9:$AA$158,13))</f>
        <v/>
      </c>
      <c r="Y41" s="224" t="str">
        <f>IF($A41="","",VLOOKUP($A41,生徒情報入力!$A$9:$AA$158,14))</f>
        <v/>
      </c>
      <c r="Z41" s="225" t="s">
        <v>6</v>
      </c>
      <c r="AA41" s="224" t="str">
        <f>IF($A41="","",VLOOKUP($A41,生徒情報入力!$A$9:$AA$158,15))</f>
        <v/>
      </c>
      <c r="AB41" s="224" t="s">
        <v>6</v>
      </c>
      <c r="AC41" s="226" t="str">
        <f>IF($A41="","",VLOOKUP($A41,生徒情報入力!$A$9:$AA$158,16))</f>
        <v/>
      </c>
      <c r="AD41" s="896" t="str">
        <f>IF($A41="","",VLOOKUP($A41,生徒情報入力!$A$9:$AA$158,17))</f>
        <v/>
      </c>
      <c r="AE41" s="897"/>
      <c r="AF41" s="227"/>
      <c r="AG41" s="898" t="str">
        <f>IF($A41="","",VLOOKUP($A41,生徒情報入力!$A$9:$AA$158,19))</f>
        <v/>
      </c>
      <c r="AH41" s="898"/>
      <c r="AI41" s="898"/>
      <c r="AJ41" s="898"/>
      <c r="AK41" s="899"/>
      <c r="AL41" s="894" t="str">
        <f>IF($A41="","",VLOOKUP($A41,生徒情報入力!$A$9:$AA$158,20))</f>
        <v/>
      </c>
      <c r="AM41" s="895"/>
      <c r="AN41" s="895"/>
      <c r="AO41" s="895"/>
      <c r="AP41" s="895"/>
      <c r="AQ41" s="874" t="str">
        <f>IF($A41="","",VLOOKUP($A41,生徒情報入力!$A$9:$AA$158,21))</f>
        <v/>
      </c>
      <c r="AR41" s="875"/>
      <c r="AS41" s="876"/>
      <c r="AT41" s="877" t="str">
        <f>IF($A41="","",VLOOKUP($A41,生徒情報入力!$A$9:$AA$158,22))</f>
        <v/>
      </c>
      <c r="AU41" s="878"/>
      <c r="AV41" s="878"/>
      <c r="AW41" s="878"/>
      <c r="AX41" s="878"/>
      <c r="AY41" s="878"/>
      <c r="AZ41" s="878"/>
      <c r="BA41" s="878"/>
      <c r="BB41" s="878"/>
      <c r="BC41" s="878"/>
      <c r="BD41" s="878"/>
      <c r="BE41" s="879"/>
      <c r="BF41" s="880" t="str">
        <f>IF($A41="","",VLOOKUP($A41,生徒情報入力!$A$9:$AA$158,23))</f>
        <v/>
      </c>
      <c r="BG41" s="881"/>
      <c r="BH41" s="228" t="s">
        <v>1872</v>
      </c>
      <c r="BI41" s="882" t="str">
        <f>IF($A41="","",VLOOKUP($A41,生徒情報入力!$A$9:$AA$158,25))</f>
        <v/>
      </c>
      <c r="BJ41" s="882"/>
      <c r="BK41" s="229" t="s">
        <v>1873</v>
      </c>
      <c r="BL41" s="883" t="str">
        <f>IF($A41="","",VLOOKUP($A41,生徒情報入力!$A$9:$AA$158,27))</f>
        <v/>
      </c>
      <c r="BM41" s="884"/>
      <c r="BN41" s="230"/>
      <c r="BT41" s="200">
        <v>28</v>
      </c>
    </row>
    <row r="42" spans="1:72" s="194" customFormat="1" ht="27" customHeight="1">
      <c r="A42" s="890" t="str">
        <f t="shared" si="1"/>
        <v/>
      </c>
      <c r="B42" s="891"/>
      <c r="C42" s="215" t="str">
        <f>IF($A42="","",VLOOKUP($A42,生徒情報入力!$A$9:$AA$158,4))</f>
        <v/>
      </c>
      <c r="D42" s="892" t="str">
        <f>IF($A42="","",VLOOKUP($A42,生徒情報入力!$A$9:$AA$158,5))</f>
        <v/>
      </c>
      <c r="E42" s="892"/>
      <c r="F42" s="892"/>
      <c r="G42" s="892"/>
      <c r="H42" s="892"/>
      <c r="I42" s="892"/>
      <c r="J42" s="893"/>
      <c r="K42" s="234" t="str">
        <f>IF($A42="","",VLOOKUP($A42,生徒情報入力!$A$9:$AA$158,6))</f>
        <v/>
      </c>
      <c r="L42" s="235"/>
      <c r="M42" s="223" t="str">
        <f>IF($A42="","",VLOOKUP($A42,生徒情報入力!$A$9:$AA$158,7))</f>
        <v/>
      </c>
      <c r="N42" s="224" t="str">
        <f>IF($A42="","",VLOOKUP($A42,生徒情報入力!$A$9:$AA$158,8))</f>
        <v/>
      </c>
      <c r="O42" s="224" t="s">
        <v>6</v>
      </c>
      <c r="P42" s="224" t="str">
        <f>IF($A42="","",VLOOKUP($A42,生徒情報入力!$A$9:$AA$158,9))</f>
        <v/>
      </c>
      <c r="Q42" s="224" t="s">
        <v>6</v>
      </c>
      <c r="R42" s="224" t="str">
        <f>IF($A42="","",VLOOKUP($A42,生徒情報入力!$A$9:$AA$158,10))</f>
        <v/>
      </c>
      <c r="S42" s="234" t="str">
        <f>IF($A42="","",VLOOKUP($A42,生徒情報入力!$A$9:$AA$158,11))</f>
        <v/>
      </c>
      <c r="T42" s="235"/>
      <c r="U42" s="894" t="str">
        <f>IF($A42="","",VLOOKUP($A42,生徒情報入力!$A$9:$AA$158,12))</f>
        <v/>
      </c>
      <c r="V42" s="895"/>
      <c r="W42" s="895"/>
      <c r="X42" s="223" t="str">
        <f>IF($A42="","",VLOOKUP($A42,生徒情報入力!$A$9:$AA$158,13))</f>
        <v/>
      </c>
      <c r="Y42" s="224" t="str">
        <f>IF($A42="","",VLOOKUP($A42,生徒情報入力!$A$9:$AA$158,14))</f>
        <v/>
      </c>
      <c r="Z42" s="225" t="s">
        <v>6</v>
      </c>
      <c r="AA42" s="224" t="str">
        <f>IF($A42="","",VLOOKUP($A42,生徒情報入力!$A$9:$AA$158,15))</f>
        <v/>
      </c>
      <c r="AB42" s="224" t="s">
        <v>6</v>
      </c>
      <c r="AC42" s="226" t="str">
        <f>IF($A42="","",VLOOKUP($A42,生徒情報入力!$A$9:$AA$158,16))</f>
        <v/>
      </c>
      <c r="AD42" s="896" t="str">
        <f>IF($A42="","",VLOOKUP($A42,生徒情報入力!$A$9:$AA$158,17))</f>
        <v/>
      </c>
      <c r="AE42" s="897"/>
      <c r="AF42" s="227"/>
      <c r="AG42" s="898" t="str">
        <f>IF($A42="","",VLOOKUP($A42,生徒情報入力!$A$9:$AA$158,19))</f>
        <v/>
      </c>
      <c r="AH42" s="898"/>
      <c r="AI42" s="898"/>
      <c r="AJ42" s="898"/>
      <c r="AK42" s="899"/>
      <c r="AL42" s="894" t="str">
        <f>IF($A42="","",VLOOKUP($A42,生徒情報入力!$A$9:$AA$158,20))</f>
        <v/>
      </c>
      <c r="AM42" s="895"/>
      <c r="AN42" s="895"/>
      <c r="AO42" s="895"/>
      <c r="AP42" s="895"/>
      <c r="AQ42" s="874" t="str">
        <f>IF($A42="","",VLOOKUP($A42,生徒情報入力!$A$9:$AA$158,21))</f>
        <v/>
      </c>
      <c r="AR42" s="875"/>
      <c r="AS42" s="876"/>
      <c r="AT42" s="877" t="str">
        <f>IF($A42="","",VLOOKUP($A42,生徒情報入力!$A$9:$AA$158,22))</f>
        <v/>
      </c>
      <c r="AU42" s="878"/>
      <c r="AV42" s="878"/>
      <c r="AW42" s="878"/>
      <c r="AX42" s="878"/>
      <c r="AY42" s="878"/>
      <c r="AZ42" s="878"/>
      <c r="BA42" s="878"/>
      <c r="BB42" s="878"/>
      <c r="BC42" s="878"/>
      <c r="BD42" s="878"/>
      <c r="BE42" s="879"/>
      <c r="BF42" s="880" t="str">
        <f>IF($A42="","",VLOOKUP($A42,生徒情報入力!$A$9:$AA$158,23))</f>
        <v/>
      </c>
      <c r="BG42" s="881"/>
      <c r="BH42" s="228" t="s">
        <v>1872</v>
      </c>
      <c r="BI42" s="882" t="str">
        <f>IF($A42="","",VLOOKUP($A42,生徒情報入力!$A$9:$AA$158,25))</f>
        <v/>
      </c>
      <c r="BJ42" s="882"/>
      <c r="BK42" s="229" t="s">
        <v>1873</v>
      </c>
      <c r="BL42" s="883" t="str">
        <f>IF($A42="","",VLOOKUP($A42,生徒情報入力!$A$9:$AA$158,27))</f>
        <v/>
      </c>
      <c r="BM42" s="884"/>
      <c r="BN42" s="230"/>
      <c r="BT42" s="200">
        <v>29</v>
      </c>
    </row>
    <row r="43" spans="1:72" s="194" customFormat="1" ht="27" customHeight="1">
      <c r="A43" s="890" t="str">
        <f t="shared" si="1"/>
        <v/>
      </c>
      <c r="B43" s="891"/>
      <c r="C43" s="215" t="str">
        <f>IF($A43="","",VLOOKUP($A43,生徒情報入力!$A$9:$AA$158,4))</f>
        <v/>
      </c>
      <c r="D43" s="892" t="str">
        <f>IF($A43="","",VLOOKUP($A43,生徒情報入力!$A$9:$AA$158,5))</f>
        <v/>
      </c>
      <c r="E43" s="892"/>
      <c r="F43" s="892"/>
      <c r="G43" s="892"/>
      <c r="H43" s="892"/>
      <c r="I43" s="892"/>
      <c r="J43" s="893"/>
      <c r="K43" s="234" t="str">
        <f>IF($A43="","",VLOOKUP($A43,生徒情報入力!$A$9:$AA$158,6))</f>
        <v/>
      </c>
      <c r="L43" s="235"/>
      <c r="M43" s="223" t="str">
        <f>IF($A43="","",VLOOKUP($A43,生徒情報入力!$A$9:$AA$158,7))</f>
        <v/>
      </c>
      <c r="N43" s="224" t="str">
        <f>IF($A43="","",VLOOKUP($A43,生徒情報入力!$A$9:$AA$158,8))</f>
        <v/>
      </c>
      <c r="O43" s="224" t="s">
        <v>6</v>
      </c>
      <c r="P43" s="224" t="str">
        <f>IF($A43="","",VLOOKUP($A43,生徒情報入力!$A$9:$AA$158,9))</f>
        <v/>
      </c>
      <c r="Q43" s="224" t="s">
        <v>6</v>
      </c>
      <c r="R43" s="224" t="str">
        <f>IF($A43="","",VLOOKUP($A43,生徒情報入力!$A$9:$AA$158,10))</f>
        <v/>
      </c>
      <c r="S43" s="234" t="str">
        <f>IF($A43="","",VLOOKUP($A43,生徒情報入力!$A$9:$AA$158,11))</f>
        <v/>
      </c>
      <c r="T43" s="235"/>
      <c r="U43" s="894" t="str">
        <f>IF($A43="","",VLOOKUP($A43,生徒情報入力!$A$9:$AA$158,12))</f>
        <v/>
      </c>
      <c r="V43" s="895"/>
      <c r="W43" s="895"/>
      <c r="X43" s="223" t="str">
        <f>IF($A43="","",VLOOKUP($A43,生徒情報入力!$A$9:$AA$158,13))</f>
        <v/>
      </c>
      <c r="Y43" s="224" t="str">
        <f>IF($A43="","",VLOOKUP($A43,生徒情報入力!$A$9:$AA$158,14))</f>
        <v/>
      </c>
      <c r="Z43" s="225" t="s">
        <v>6</v>
      </c>
      <c r="AA43" s="224" t="str">
        <f>IF($A43="","",VLOOKUP($A43,生徒情報入力!$A$9:$AA$158,15))</f>
        <v/>
      </c>
      <c r="AB43" s="224" t="s">
        <v>6</v>
      </c>
      <c r="AC43" s="226" t="str">
        <f>IF($A43="","",VLOOKUP($A43,生徒情報入力!$A$9:$AA$158,16))</f>
        <v/>
      </c>
      <c r="AD43" s="896" t="str">
        <f>IF($A43="","",VLOOKUP($A43,生徒情報入力!$A$9:$AA$158,17))</f>
        <v/>
      </c>
      <c r="AE43" s="897"/>
      <c r="AF43" s="227"/>
      <c r="AG43" s="898" t="str">
        <f>IF($A43="","",VLOOKUP($A43,生徒情報入力!$A$9:$AA$158,19))</f>
        <v/>
      </c>
      <c r="AH43" s="898"/>
      <c r="AI43" s="898"/>
      <c r="AJ43" s="898"/>
      <c r="AK43" s="899"/>
      <c r="AL43" s="894" t="str">
        <f>IF($A43="","",VLOOKUP($A43,生徒情報入力!$A$9:$AA$158,20))</f>
        <v/>
      </c>
      <c r="AM43" s="895"/>
      <c r="AN43" s="895"/>
      <c r="AO43" s="895"/>
      <c r="AP43" s="895"/>
      <c r="AQ43" s="874" t="str">
        <f>IF($A43="","",VLOOKUP($A43,生徒情報入力!$A$9:$AA$158,21))</f>
        <v/>
      </c>
      <c r="AR43" s="875"/>
      <c r="AS43" s="876"/>
      <c r="AT43" s="877" t="str">
        <f>IF($A43="","",VLOOKUP($A43,生徒情報入力!$A$9:$AA$158,22))</f>
        <v/>
      </c>
      <c r="AU43" s="878"/>
      <c r="AV43" s="878"/>
      <c r="AW43" s="878"/>
      <c r="AX43" s="878"/>
      <c r="AY43" s="878"/>
      <c r="AZ43" s="878"/>
      <c r="BA43" s="878"/>
      <c r="BB43" s="878"/>
      <c r="BC43" s="878"/>
      <c r="BD43" s="878"/>
      <c r="BE43" s="879"/>
      <c r="BF43" s="880" t="str">
        <f>IF($A43="","",VLOOKUP($A43,生徒情報入力!$A$9:$AA$158,23))</f>
        <v/>
      </c>
      <c r="BG43" s="881"/>
      <c r="BH43" s="228" t="s">
        <v>1872</v>
      </c>
      <c r="BI43" s="882" t="str">
        <f>IF($A43="","",VLOOKUP($A43,生徒情報入力!$A$9:$AA$158,25))</f>
        <v/>
      </c>
      <c r="BJ43" s="882"/>
      <c r="BK43" s="229" t="s">
        <v>1873</v>
      </c>
      <c r="BL43" s="883" t="str">
        <f>IF($A43="","",VLOOKUP($A43,生徒情報入力!$A$9:$AA$158,27))</f>
        <v/>
      </c>
      <c r="BM43" s="884"/>
      <c r="BN43" s="230"/>
      <c r="BT43" s="200">
        <v>30</v>
      </c>
    </row>
    <row r="44" spans="1:72" s="194" customFormat="1" ht="15.75" customHeight="1">
      <c r="A44" s="199"/>
      <c r="B44" s="199"/>
      <c r="C44" s="199"/>
      <c r="D44" s="199"/>
      <c r="E44" s="232"/>
      <c r="F44" s="232" t="s">
        <v>2745</v>
      </c>
      <c r="G44" s="232"/>
      <c r="H44" s="232"/>
      <c r="I44" s="232"/>
      <c r="J44" s="232"/>
      <c r="K44" s="232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232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T44" s="200"/>
    </row>
    <row r="45" spans="1:72" s="194" customFormat="1" ht="15.75" customHeight="1">
      <c r="A45" s="199"/>
      <c r="B45" s="199"/>
      <c r="C45" s="199"/>
      <c r="D45" s="199"/>
      <c r="E45" s="232"/>
      <c r="F45" s="232" t="s">
        <v>2746</v>
      </c>
      <c r="G45" s="232"/>
      <c r="H45" s="232"/>
      <c r="I45" s="232"/>
      <c r="J45" s="232"/>
      <c r="K45" s="232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T45" s="200"/>
    </row>
    <row r="46" spans="1:72" s="194" customFormat="1" ht="27" customHeight="1">
      <c r="A46" s="201" t="s">
        <v>1903</v>
      </c>
      <c r="B46" s="201"/>
      <c r="C46" s="201"/>
      <c r="D46" s="939">
        <f>D24</f>
        <v>28</v>
      </c>
      <c r="E46" s="939"/>
      <c r="F46" s="201" t="s">
        <v>2</v>
      </c>
      <c r="G46" s="939">
        <f>G24</f>
        <v>12</v>
      </c>
      <c r="H46" s="939"/>
      <c r="I46" s="201" t="s">
        <v>3</v>
      </c>
      <c r="J46" s="939">
        <f>J24</f>
        <v>10</v>
      </c>
      <c r="K46" s="939"/>
      <c r="L46" s="202"/>
      <c r="M46" s="203" t="s">
        <v>1904</v>
      </c>
      <c r="N46" s="203"/>
      <c r="O46" s="203"/>
      <c r="P46" s="201"/>
      <c r="Q46" s="201"/>
      <c r="R46" s="204" t="s">
        <v>1905</v>
      </c>
      <c r="S46" s="205"/>
      <c r="T46" s="205"/>
      <c r="U46" s="940"/>
      <c r="V46" s="940"/>
      <c r="W46" s="940"/>
      <c r="X46" s="940"/>
      <c r="Y46" s="940"/>
      <c r="Z46" s="199"/>
      <c r="AA46" s="199"/>
      <c r="AB46" s="199"/>
      <c r="AC46" s="199"/>
      <c r="AD46" s="199"/>
      <c r="AE46" s="233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T46" s="200"/>
    </row>
    <row r="47" spans="1:72" s="194" customFormat="1" ht="27" customHeight="1">
      <c r="A47" s="206"/>
      <c r="B47" s="206"/>
      <c r="C47" s="206"/>
      <c r="D47" s="206"/>
      <c r="E47" s="207" t="s">
        <v>1906</v>
      </c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8"/>
      <c r="AE47" s="933" t="s">
        <v>1907</v>
      </c>
      <c r="AF47" s="916"/>
      <c r="AG47" s="916"/>
      <c r="AH47" s="916"/>
      <c r="AI47" s="916"/>
      <c r="AJ47" s="916"/>
      <c r="AK47" s="875" t="str">
        <f>基本情報入力!$B$5</f>
        <v/>
      </c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916"/>
      <c r="AX47" s="916"/>
      <c r="AY47" s="916"/>
      <c r="AZ47" s="916"/>
      <c r="BA47" s="916"/>
      <c r="BB47" s="934"/>
      <c r="BC47" s="935" t="s">
        <v>1908</v>
      </c>
      <c r="BD47" s="936"/>
      <c r="BE47" s="936"/>
      <c r="BF47" s="936"/>
      <c r="BG47" s="937">
        <f>基本情報入力!$B$3</f>
        <v>0</v>
      </c>
      <c r="BH47" s="937"/>
      <c r="BI47" s="937"/>
      <c r="BJ47" s="209" t="s">
        <v>1909</v>
      </c>
      <c r="BK47" s="937">
        <f>基本情報入力!$D$3</f>
        <v>0</v>
      </c>
      <c r="BL47" s="937"/>
      <c r="BM47" s="937"/>
      <c r="BN47" s="938"/>
      <c r="BT47" s="200"/>
    </row>
    <row r="48" spans="1:72" s="194" customFormat="1" ht="27" customHeight="1">
      <c r="A48" s="930" t="s">
        <v>1910</v>
      </c>
      <c r="B48" s="931"/>
      <c r="C48" s="931"/>
      <c r="D48" s="210"/>
      <c r="E48" s="892" t="str">
        <f>基本情報入力!$B$6</f>
        <v/>
      </c>
      <c r="F48" s="892"/>
      <c r="G48" s="892"/>
      <c r="H48" s="892"/>
      <c r="I48" s="892"/>
      <c r="J48" s="892"/>
      <c r="K48" s="892"/>
      <c r="L48" s="892"/>
      <c r="M48" s="892"/>
      <c r="N48" s="892"/>
      <c r="O48" s="892"/>
      <c r="P48" s="892"/>
      <c r="Q48" s="892"/>
      <c r="R48" s="892"/>
      <c r="S48" s="892"/>
      <c r="T48" s="892"/>
      <c r="U48" s="892"/>
      <c r="V48" s="892"/>
      <c r="W48" s="892"/>
      <c r="X48" s="892"/>
      <c r="Y48" s="892"/>
      <c r="Z48" s="892"/>
      <c r="AA48" s="892"/>
      <c r="AB48" s="892"/>
      <c r="AC48" s="892"/>
      <c r="AD48" s="211"/>
      <c r="AE48" s="206"/>
      <c r="AF48" s="206"/>
      <c r="AG48" s="916" t="s">
        <v>1911</v>
      </c>
      <c r="AH48" s="916"/>
      <c r="AI48" s="916"/>
      <c r="AJ48" s="916"/>
      <c r="AK48" s="932">
        <f>基本情報入力!$B$7</f>
        <v>0</v>
      </c>
      <c r="AL48" s="932"/>
      <c r="AM48" s="932"/>
      <c r="AN48" s="932"/>
      <c r="AO48" s="212" t="s">
        <v>1912</v>
      </c>
      <c r="AP48" s="895">
        <f>基本情報入力!$C$7</f>
        <v>0</v>
      </c>
      <c r="AQ48" s="895"/>
      <c r="AR48" s="895"/>
      <c r="AS48" s="213" t="s">
        <v>1913</v>
      </c>
      <c r="AT48" s="917">
        <f>基本情報入力!$D$7</f>
        <v>0</v>
      </c>
      <c r="AU48" s="917"/>
      <c r="AV48" s="917"/>
      <c r="AW48" s="208"/>
      <c r="AX48" s="916" t="s">
        <v>1914</v>
      </c>
      <c r="AY48" s="916"/>
      <c r="AZ48" s="916"/>
      <c r="BA48" s="916"/>
      <c r="BB48" s="916"/>
      <c r="BC48" s="875">
        <f>基本情報入力!$B$12</f>
        <v>0</v>
      </c>
      <c r="BD48" s="875"/>
      <c r="BE48" s="875"/>
      <c r="BF48" s="875"/>
      <c r="BG48" s="875"/>
      <c r="BH48" s="875"/>
      <c r="BI48" s="875"/>
      <c r="BJ48" s="875"/>
      <c r="BK48" s="875"/>
      <c r="BL48" s="875"/>
      <c r="BM48" s="875"/>
      <c r="BN48" s="876"/>
      <c r="BT48" s="200"/>
    </row>
    <row r="49" spans="1:72" s="194" customFormat="1" ht="15.75" customHeight="1">
      <c r="A49" s="918" t="s">
        <v>19</v>
      </c>
      <c r="B49" s="919"/>
      <c r="C49" s="922" t="s">
        <v>20</v>
      </c>
      <c r="D49" s="923"/>
      <c r="E49" s="923"/>
      <c r="F49" s="923"/>
      <c r="G49" s="923"/>
      <c r="H49" s="923"/>
      <c r="I49" s="923"/>
      <c r="J49" s="924"/>
      <c r="K49" s="922" t="s">
        <v>1879</v>
      </c>
      <c r="L49" s="924"/>
      <c r="M49" s="922" t="s">
        <v>1880</v>
      </c>
      <c r="N49" s="923"/>
      <c r="O49" s="923"/>
      <c r="P49" s="923"/>
      <c r="Q49" s="923"/>
      <c r="R49" s="923"/>
      <c r="S49" s="922" t="s">
        <v>21</v>
      </c>
      <c r="T49" s="924"/>
      <c r="U49" s="926" t="s">
        <v>1915</v>
      </c>
      <c r="V49" s="927"/>
      <c r="W49" s="928"/>
      <c r="X49" s="926" t="s">
        <v>1916</v>
      </c>
      <c r="Y49" s="927"/>
      <c r="Z49" s="927"/>
      <c r="AA49" s="927"/>
      <c r="AB49" s="927"/>
      <c r="AC49" s="927"/>
      <c r="AD49" s="929" t="s">
        <v>1917</v>
      </c>
      <c r="AE49" s="929"/>
      <c r="AF49" s="929"/>
      <c r="AG49" s="929"/>
      <c r="AH49" s="929"/>
      <c r="AI49" s="929"/>
      <c r="AJ49" s="929"/>
      <c r="AK49" s="929"/>
      <c r="AL49" s="900" t="s">
        <v>1918</v>
      </c>
      <c r="AM49" s="901"/>
      <c r="AN49" s="901"/>
      <c r="AO49" s="901"/>
      <c r="AP49" s="901"/>
      <c r="AQ49" s="900" t="s">
        <v>1919</v>
      </c>
      <c r="AR49" s="901"/>
      <c r="AS49" s="902"/>
      <c r="AT49" s="900" t="s">
        <v>1920</v>
      </c>
      <c r="AU49" s="901"/>
      <c r="AV49" s="901"/>
      <c r="AW49" s="901"/>
      <c r="AX49" s="901"/>
      <c r="AY49" s="901"/>
      <c r="AZ49" s="901"/>
      <c r="BA49" s="901"/>
      <c r="BB49" s="901"/>
      <c r="BC49" s="901"/>
      <c r="BD49" s="901"/>
      <c r="BE49" s="902"/>
      <c r="BF49" s="900" t="s">
        <v>1921</v>
      </c>
      <c r="BG49" s="901"/>
      <c r="BH49" s="901"/>
      <c r="BI49" s="901"/>
      <c r="BJ49" s="901"/>
      <c r="BK49" s="901"/>
      <c r="BL49" s="901"/>
      <c r="BM49" s="901"/>
      <c r="BN49" s="902"/>
      <c r="BT49" s="200"/>
    </row>
    <row r="50" spans="1:72" s="194" customFormat="1" ht="15.75" customHeight="1">
      <c r="A50" s="920"/>
      <c r="B50" s="921"/>
      <c r="C50" s="925"/>
      <c r="D50" s="912"/>
      <c r="E50" s="912"/>
      <c r="F50" s="912"/>
      <c r="G50" s="912"/>
      <c r="H50" s="912"/>
      <c r="I50" s="912"/>
      <c r="J50" s="911"/>
      <c r="K50" s="925"/>
      <c r="L50" s="911"/>
      <c r="M50" s="925"/>
      <c r="N50" s="912"/>
      <c r="O50" s="912"/>
      <c r="P50" s="912"/>
      <c r="Q50" s="912"/>
      <c r="R50" s="912"/>
      <c r="S50" s="925"/>
      <c r="T50" s="911"/>
      <c r="U50" s="909" t="s">
        <v>1922</v>
      </c>
      <c r="V50" s="910"/>
      <c r="W50" s="911"/>
      <c r="X50" s="909" t="s">
        <v>1923</v>
      </c>
      <c r="Y50" s="912"/>
      <c r="Z50" s="912"/>
      <c r="AA50" s="912"/>
      <c r="AB50" s="912"/>
      <c r="AC50" s="911"/>
      <c r="AD50" s="913" t="s">
        <v>1924</v>
      </c>
      <c r="AE50" s="914"/>
      <c r="AF50" s="914"/>
      <c r="AG50" s="914"/>
      <c r="AH50" s="914"/>
      <c r="AI50" s="914"/>
      <c r="AJ50" s="914"/>
      <c r="AK50" s="915"/>
      <c r="AL50" s="903"/>
      <c r="AM50" s="904"/>
      <c r="AN50" s="904"/>
      <c r="AO50" s="904"/>
      <c r="AP50" s="904"/>
      <c r="AQ50" s="903"/>
      <c r="AR50" s="904"/>
      <c r="AS50" s="905"/>
      <c r="AT50" s="903"/>
      <c r="AU50" s="904"/>
      <c r="AV50" s="904"/>
      <c r="AW50" s="904"/>
      <c r="AX50" s="904"/>
      <c r="AY50" s="904"/>
      <c r="AZ50" s="904"/>
      <c r="BA50" s="904"/>
      <c r="BB50" s="904"/>
      <c r="BC50" s="904"/>
      <c r="BD50" s="904"/>
      <c r="BE50" s="905"/>
      <c r="BF50" s="906"/>
      <c r="BG50" s="907"/>
      <c r="BH50" s="907"/>
      <c r="BI50" s="907"/>
      <c r="BJ50" s="907"/>
      <c r="BK50" s="907"/>
      <c r="BL50" s="907"/>
      <c r="BM50" s="907"/>
      <c r="BN50" s="908"/>
      <c r="BT50" s="200"/>
    </row>
    <row r="51" spans="1:72" s="194" customFormat="1" ht="27" customHeight="1">
      <c r="A51" s="890" t="str">
        <f>IF(AF$1+BT43&lt;=AK$1,AF$1+BT43,"")</f>
        <v/>
      </c>
      <c r="B51" s="891"/>
      <c r="C51" s="215" t="str">
        <f>IF($A51="","",VLOOKUP($A51,生徒情報入力!$A$9:$AA$158,4))</f>
        <v/>
      </c>
      <c r="D51" s="892" t="str">
        <f>IF($A51="","",VLOOKUP($A51,生徒情報入力!$A$9:$AA$158,5))</f>
        <v/>
      </c>
      <c r="E51" s="892"/>
      <c r="F51" s="892"/>
      <c r="G51" s="892"/>
      <c r="H51" s="892"/>
      <c r="I51" s="892"/>
      <c r="J51" s="893"/>
      <c r="K51" s="234" t="str">
        <f>IF($A51="","",VLOOKUP($A51,生徒情報入力!$A$9:$AA$158,6))</f>
        <v/>
      </c>
      <c r="L51" s="235"/>
      <c r="M51" s="223" t="str">
        <f>IF($A51="","",VLOOKUP($A51,生徒情報入力!$A$9:$AA$158,7))</f>
        <v/>
      </c>
      <c r="N51" s="224" t="str">
        <f>IF($A51="","",VLOOKUP($A51,生徒情報入力!$A$9:$AA$158,8))</f>
        <v/>
      </c>
      <c r="O51" s="224" t="s">
        <v>6</v>
      </c>
      <c r="P51" s="224" t="str">
        <f>IF($A51="","",VLOOKUP($A51,生徒情報入力!$A$9:$AA$158,9))</f>
        <v/>
      </c>
      <c r="Q51" s="224" t="s">
        <v>6</v>
      </c>
      <c r="R51" s="224" t="str">
        <f>IF($A51="","",VLOOKUP($A51,生徒情報入力!$A$9:$AA$158,10))</f>
        <v/>
      </c>
      <c r="S51" s="894" t="str">
        <f>IF($A51="","",VLOOKUP($A51,生徒情報入力!$A$9:$AA$158,11))</f>
        <v/>
      </c>
      <c r="T51" s="941"/>
      <c r="U51" s="234" t="str">
        <f>IF($A51="","",VLOOKUP($A51,生徒情報入力!$A$9:$AA$158,12))</f>
        <v/>
      </c>
      <c r="V51" s="236"/>
      <c r="W51" s="235"/>
      <c r="X51" s="223" t="str">
        <f>IF($A51="","",VLOOKUP($A51,生徒情報入力!$A$9:$AA$158,13))</f>
        <v/>
      </c>
      <c r="Y51" s="224" t="str">
        <f>IF($A51="","",VLOOKUP($A51,生徒情報入力!$A$9:$AA$158,14))</f>
        <v/>
      </c>
      <c r="Z51" s="225" t="s">
        <v>6</v>
      </c>
      <c r="AA51" s="224" t="str">
        <f>IF($A51="","",VLOOKUP($A51,生徒情報入力!$A$9:$AA$158,15))</f>
        <v/>
      </c>
      <c r="AB51" s="224" t="s">
        <v>6</v>
      </c>
      <c r="AC51" s="226" t="str">
        <f>IF($A51="","",VLOOKUP($A51,生徒情報入力!$A$9:$AA$158,16))</f>
        <v/>
      </c>
      <c r="AD51" s="896" t="str">
        <f>IF($A51="","",VLOOKUP($A51,生徒情報入力!$A$9:$AA$158,17))</f>
        <v/>
      </c>
      <c r="AE51" s="897"/>
      <c r="AF51" s="227"/>
      <c r="AG51" s="898" t="str">
        <f>IF($A51="","",VLOOKUP($A51,生徒情報入力!$A$9:$AA$158,19))</f>
        <v/>
      </c>
      <c r="AH51" s="898"/>
      <c r="AI51" s="898"/>
      <c r="AJ51" s="898"/>
      <c r="AK51" s="899"/>
      <c r="AL51" s="894" t="str">
        <f>IF($A51="","",VLOOKUP($A51,生徒情報入力!$A$9:$AA$158,20))</f>
        <v/>
      </c>
      <c r="AM51" s="895"/>
      <c r="AN51" s="895"/>
      <c r="AO51" s="895"/>
      <c r="AP51" s="895"/>
      <c r="AQ51" s="874" t="str">
        <f>IF($A51="","",VLOOKUP($A51,生徒情報入力!$A$9:$AA$158,21))</f>
        <v/>
      </c>
      <c r="AR51" s="875"/>
      <c r="AS51" s="876"/>
      <c r="AT51" s="877" t="str">
        <f>IF($A51="","",VLOOKUP($A51,生徒情報入力!$A$9:$AA$158,22))</f>
        <v/>
      </c>
      <c r="AU51" s="878"/>
      <c r="AV51" s="878"/>
      <c r="AW51" s="878"/>
      <c r="AX51" s="878"/>
      <c r="AY51" s="878"/>
      <c r="AZ51" s="878"/>
      <c r="BA51" s="878"/>
      <c r="BB51" s="878"/>
      <c r="BC51" s="878"/>
      <c r="BD51" s="878"/>
      <c r="BE51" s="879"/>
      <c r="BF51" s="880" t="str">
        <f>IF($A51="","",VLOOKUP($A51,生徒情報入力!$A$9:$AA$158,23))</f>
        <v/>
      </c>
      <c r="BG51" s="881"/>
      <c r="BH51" s="228" t="s">
        <v>1872</v>
      </c>
      <c r="BI51" s="882" t="str">
        <f>IF($A51="","",VLOOKUP($A51,生徒情報入力!$A$9:$AA$158,25))</f>
        <v/>
      </c>
      <c r="BJ51" s="882"/>
      <c r="BK51" s="229" t="s">
        <v>1873</v>
      </c>
      <c r="BL51" s="883" t="str">
        <f>IF($A51="","",VLOOKUP($A51,生徒情報入力!$A$9:$AA$158,27))</f>
        <v/>
      </c>
      <c r="BM51" s="884"/>
      <c r="BN51" s="230"/>
      <c r="BT51" s="200">
        <v>31</v>
      </c>
    </row>
    <row r="52" spans="1:72" s="194" customFormat="1" ht="27" customHeight="1">
      <c r="A52" s="890" t="str">
        <f t="shared" ref="A52:A65" si="2">IF(AF$1+BT51&lt;=AK$1,AF$1+BT51,"")</f>
        <v/>
      </c>
      <c r="B52" s="891"/>
      <c r="C52" s="215" t="str">
        <f>IF($A52="","",VLOOKUP($A52,生徒情報入力!$A$9:$AA$158,4))</f>
        <v/>
      </c>
      <c r="D52" s="892" t="str">
        <f>IF($A52="","",VLOOKUP($A52,生徒情報入力!$A$9:$AA$158,5))</f>
        <v/>
      </c>
      <c r="E52" s="892"/>
      <c r="F52" s="892"/>
      <c r="G52" s="892"/>
      <c r="H52" s="892"/>
      <c r="I52" s="892"/>
      <c r="J52" s="893"/>
      <c r="K52" s="234" t="str">
        <f>IF($A52="","",VLOOKUP($A52,生徒情報入力!$A$9:$AA$158,6))</f>
        <v/>
      </c>
      <c r="L52" s="235"/>
      <c r="M52" s="223" t="str">
        <f>IF($A52="","",VLOOKUP($A52,生徒情報入力!$A$9:$AA$158,7))</f>
        <v/>
      </c>
      <c r="N52" s="224" t="str">
        <f>IF($A52="","",VLOOKUP($A52,生徒情報入力!$A$9:$AA$158,8))</f>
        <v/>
      </c>
      <c r="O52" s="224" t="s">
        <v>6</v>
      </c>
      <c r="P52" s="224" t="str">
        <f>IF($A52="","",VLOOKUP($A52,生徒情報入力!$A$9:$AA$158,9))</f>
        <v/>
      </c>
      <c r="Q52" s="224" t="s">
        <v>6</v>
      </c>
      <c r="R52" s="224" t="str">
        <f>IF($A52="","",VLOOKUP($A52,生徒情報入力!$A$9:$AA$158,10))</f>
        <v/>
      </c>
      <c r="S52" s="894" t="str">
        <f>IF($A52="","",VLOOKUP($A52,生徒情報入力!$A$9:$AA$158,11))</f>
        <v/>
      </c>
      <c r="T52" s="941"/>
      <c r="U52" s="234" t="str">
        <f>IF($A52="","",VLOOKUP($A52,生徒情報入力!$A$9:$AA$158,12))</f>
        <v/>
      </c>
      <c r="V52" s="236"/>
      <c r="W52" s="235"/>
      <c r="X52" s="223" t="str">
        <f>IF($A52="","",VLOOKUP($A52,生徒情報入力!$A$9:$AA$158,13))</f>
        <v/>
      </c>
      <c r="Y52" s="224" t="str">
        <f>IF($A52="","",VLOOKUP($A52,生徒情報入力!$A$9:$AA$158,14))</f>
        <v/>
      </c>
      <c r="Z52" s="225" t="s">
        <v>6</v>
      </c>
      <c r="AA52" s="224" t="str">
        <f>IF($A52="","",VLOOKUP($A52,生徒情報入力!$A$9:$AA$158,15))</f>
        <v/>
      </c>
      <c r="AB52" s="224" t="s">
        <v>6</v>
      </c>
      <c r="AC52" s="226" t="str">
        <f>IF($A52="","",VLOOKUP($A52,生徒情報入力!$A$9:$AA$158,16))</f>
        <v/>
      </c>
      <c r="AD52" s="896" t="str">
        <f>IF($A52="","",VLOOKUP($A52,生徒情報入力!$A$9:$AA$158,17))</f>
        <v/>
      </c>
      <c r="AE52" s="897"/>
      <c r="AF52" s="227"/>
      <c r="AG52" s="898" t="str">
        <f>IF($A52="","",VLOOKUP($A52,生徒情報入力!$A$9:$AA$158,19))</f>
        <v/>
      </c>
      <c r="AH52" s="898"/>
      <c r="AI52" s="898"/>
      <c r="AJ52" s="898"/>
      <c r="AK52" s="899"/>
      <c r="AL52" s="894" t="str">
        <f>IF($A52="","",VLOOKUP($A52,生徒情報入力!$A$9:$AA$158,20))</f>
        <v/>
      </c>
      <c r="AM52" s="895"/>
      <c r="AN52" s="895"/>
      <c r="AO52" s="895"/>
      <c r="AP52" s="895"/>
      <c r="AQ52" s="874" t="str">
        <f>IF($A52="","",VLOOKUP($A52,生徒情報入力!$A$9:$AA$158,21))</f>
        <v/>
      </c>
      <c r="AR52" s="875"/>
      <c r="AS52" s="876"/>
      <c r="AT52" s="877" t="str">
        <f>IF($A52="","",VLOOKUP($A52,生徒情報入力!$A$9:$AA$158,22))</f>
        <v/>
      </c>
      <c r="AU52" s="878"/>
      <c r="AV52" s="878"/>
      <c r="AW52" s="878"/>
      <c r="AX52" s="878"/>
      <c r="AY52" s="878"/>
      <c r="AZ52" s="878"/>
      <c r="BA52" s="878"/>
      <c r="BB52" s="878"/>
      <c r="BC52" s="878"/>
      <c r="BD52" s="878"/>
      <c r="BE52" s="879"/>
      <c r="BF52" s="880" t="str">
        <f>IF($A52="","",VLOOKUP($A52,生徒情報入力!$A$9:$AA$158,23))</f>
        <v/>
      </c>
      <c r="BG52" s="881"/>
      <c r="BH52" s="228" t="s">
        <v>1872</v>
      </c>
      <c r="BI52" s="882" t="str">
        <f>IF($A52="","",VLOOKUP($A52,生徒情報入力!$A$9:$AA$158,25))</f>
        <v/>
      </c>
      <c r="BJ52" s="882"/>
      <c r="BK52" s="229" t="s">
        <v>1873</v>
      </c>
      <c r="BL52" s="883" t="str">
        <f>IF($A52="","",VLOOKUP($A52,生徒情報入力!$A$9:$AA$158,27))</f>
        <v/>
      </c>
      <c r="BM52" s="884"/>
      <c r="BN52" s="230"/>
      <c r="BT52" s="200">
        <v>32</v>
      </c>
    </row>
    <row r="53" spans="1:72" s="194" customFormat="1" ht="27" customHeight="1">
      <c r="A53" s="890" t="str">
        <f t="shared" si="2"/>
        <v/>
      </c>
      <c r="B53" s="891"/>
      <c r="C53" s="215" t="str">
        <f>IF($A53="","",VLOOKUP($A53,生徒情報入力!$A$9:$AA$158,4))</f>
        <v/>
      </c>
      <c r="D53" s="892" t="str">
        <f>IF($A53="","",VLOOKUP($A53,生徒情報入力!$A$9:$AA$158,5))</f>
        <v/>
      </c>
      <c r="E53" s="892"/>
      <c r="F53" s="892"/>
      <c r="G53" s="892"/>
      <c r="H53" s="892"/>
      <c r="I53" s="892"/>
      <c r="J53" s="893"/>
      <c r="K53" s="234" t="str">
        <f>IF($A53="","",VLOOKUP($A53,生徒情報入力!$A$9:$AA$158,6))</f>
        <v/>
      </c>
      <c r="L53" s="235"/>
      <c r="M53" s="223" t="str">
        <f>IF($A53="","",VLOOKUP($A53,生徒情報入力!$A$9:$AA$158,7))</f>
        <v/>
      </c>
      <c r="N53" s="224" t="str">
        <f>IF($A53="","",VLOOKUP($A53,生徒情報入力!$A$9:$AA$158,8))</f>
        <v/>
      </c>
      <c r="O53" s="224" t="s">
        <v>6</v>
      </c>
      <c r="P53" s="224" t="str">
        <f>IF($A53="","",VLOOKUP($A53,生徒情報入力!$A$9:$AA$158,9))</f>
        <v/>
      </c>
      <c r="Q53" s="224" t="s">
        <v>6</v>
      </c>
      <c r="R53" s="224" t="str">
        <f>IF($A53="","",VLOOKUP($A53,生徒情報入力!$A$9:$AA$158,10))</f>
        <v/>
      </c>
      <c r="S53" s="894" t="str">
        <f>IF($A53="","",VLOOKUP($A53,生徒情報入力!$A$9:$AA$158,11))</f>
        <v/>
      </c>
      <c r="T53" s="941"/>
      <c r="U53" s="234" t="str">
        <f>IF($A53="","",VLOOKUP($A53,生徒情報入力!$A$9:$AA$158,12))</f>
        <v/>
      </c>
      <c r="V53" s="236"/>
      <c r="W53" s="235"/>
      <c r="X53" s="223" t="str">
        <f>IF($A53="","",VLOOKUP($A53,生徒情報入力!$A$9:$AA$158,13))</f>
        <v/>
      </c>
      <c r="Y53" s="224" t="str">
        <f>IF($A53="","",VLOOKUP($A53,生徒情報入力!$A$9:$AA$158,14))</f>
        <v/>
      </c>
      <c r="Z53" s="225" t="s">
        <v>6</v>
      </c>
      <c r="AA53" s="224" t="str">
        <f>IF($A53="","",VLOOKUP($A53,生徒情報入力!$A$9:$AA$158,15))</f>
        <v/>
      </c>
      <c r="AB53" s="224" t="s">
        <v>6</v>
      </c>
      <c r="AC53" s="226" t="str">
        <f>IF($A53="","",VLOOKUP($A53,生徒情報入力!$A$9:$AA$158,16))</f>
        <v/>
      </c>
      <c r="AD53" s="896" t="str">
        <f>IF($A53="","",VLOOKUP($A53,生徒情報入力!$A$9:$AA$158,17))</f>
        <v/>
      </c>
      <c r="AE53" s="897"/>
      <c r="AF53" s="227"/>
      <c r="AG53" s="898" t="str">
        <f>IF($A53="","",VLOOKUP($A53,生徒情報入力!$A$9:$AA$158,19))</f>
        <v/>
      </c>
      <c r="AH53" s="898"/>
      <c r="AI53" s="898"/>
      <c r="AJ53" s="898"/>
      <c r="AK53" s="899"/>
      <c r="AL53" s="894" t="str">
        <f>IF($A53="","",VLOOKUP($A53,生徒情報入力!$A$9:$AA$158,20))</f>
        <v/>
      </c>
      <c r="AM53" s="895"/>
      <c r="AN53" s="895"/>
      <c r="AO53" s="895"/>
      <c r="AP53" s="895"/>
      <c r="AQ53" s="874" t="str">
        <f>IF($A53="","",VLOOKUP($A53,生徒情報入力!$A$9:$AA$158,21))</f>
        <v/>
      </c>
      <c r="AR53" s="875"/>
      <c r="AS53" s="876"/>
      <c r="AT53" s="877" t="str">
        <f>IF($A53="","",VLOOKUP($A53,生徒情報入力!$A$9:$AA$158,22))</f>
        <v/>
      </c>
      <c r="AU53" s="878"/>
      <c r="AV53" s="878"/>
      <c r="AW53" s="878"/>
      <c r="AX53" s="878"/>
      <c r="AY53" s="878"/>
      <c r="AZ53" s="878"/>
      <c r="BA53" s="878"/>
      <c r="BB53" s="878"/>
      <c r="BC53" s="878"/>
      <c r="BD53" s="878"/>
      <c r="BE53" s="879"/>
      <c r="BF53" s="880" t="str">
        <f>IF($A53="","",VLOOKUP($A53,生徒情報入力!$A$9:$AA$158,23))</f>
        <v/>
      </c>
      <c r="BG53" s="881"/>
      <c r="BH53" s="228" t="s">
        <v>1872</v>
      </c>
      <c r="BI53" s="882" t="str">
        <f>IF($A53="","",VLOOKUP($A53,生徒情報入力!$A$9:$AA$158,25))</f>
        <v/>
      </c>
      <c r="BJ53" s="882"/>
      <c r="BK53" s="229" t="s">
        <v>1873</v>
      </c>
      <c r="BL53" s="883" t="str">
        <f>IF($A53="","",VLOOKUP($A53,生徒情報入力!$A$9:$AA$158,27))</f>
        <v/>
      </c>
      <c r="BM53" s="884"/>
      <c r="BN53" s="230"/>
      <c r="BT53" s="200">
        <v>33</v>
      </c>
    </row>
    <row r="54" spans="1:72" s="194" customFormat="1" ht="27" customHeight="1">
      <c r="A54" s="890" t="str">
        <f t="shared" si="2"/>
        <v/>
      </c>
      <c r="B54" s="891"/>
      <c r="C54" s="215" t="str">
        <f>IF($A54="","",VLOOKUP($A54,生徒情報入力!$A$9:$AA$158,4))</f>
        <v/>
      </c>
      <c r="D54" s="892" t="str">
        <f>IF($A54="","",VLOOKUP($A54,生徒情報入力!$A$9:$AA$158,5))</f>
        <v/>
      </c>
      <c r="E54" s="892"/>
      <c r="F54" s="892"/>
      <c r="G54" s="892"/>
      <c r="H54" s="892"/>
      <c r="I54" s="892"/>
      <c r="J54" s="893"/>
      <c r="K54" s="234" t="str">
        <f>IF($A54="","",VLOOKUP($A54,生徒情報入力!$A$9:$AA$158,6))</f>
        <v/>
      </c>
      <c r="L54" s="235"/>
      <c r="M54" s="223" t="str">
        <f>IF($A54="","",VLOOKUP($A54,生徒情報入力!$A$9:$AA$158,7))</f>
        <v/>
      </c>
      <c r="N54" s="224" t="str">
        <f>IF($A54="","",VLOOKUP($A54,生徒情報入力!$A$9:$AA$158,8))</f>
        <v/>
      </c>
      <c r="O54" s="224" t="s">
        <v>6</v>
      </c>
      <c r="P54" s="224" t="str">
        <f>IF($A54="","",VLOOKUP($A54,生徒情報入力!$A$9:$AA$158,9))</f>
        <v/>
      </c>
      <c r="Q54" s="224" t="s">
        <v>6</v>
      </c>
      <c r="R54" s="224" t="str">
        <f>IF($A54="","",VLOOKUP($A54,生徒情報入力!$A$9:$AA$158,10))</f>
        <v/>
      </c>
      <c r="S54" s="894" t="str">
        <f>IF($A54="","",VLOOKUP($A54,生徒情報入力!$A$9:$AA$158,11))</f>
        <v/>
      </c>
      <c r="T54" s="941"/>
      <c r="U54" s="234" t="str">
        <f>IF($A54="","",VLOOKUP($A54,生徒情報入力!$A$9:$AA$158,12))</f>
        <v/>
      </c>
      <c r="V54" s="236"/>
      <c r="W54" s="235"/>
      <c r="X54" s="223" t="str">
        <f>IF($A54="","",VLOOKUP($A54,生徒情報入力!$A$9:$AA$158,13))</f>
        <v/>
      </c>
      <c r="Y54" s="224" t="str">
        <f>IF($A54="","",VLOOKUP($A54,生徒情報入力!$A$9:$AA$158,14))</f>
        <v/>
      </c>
      <c r="Z54" s="225" t="s">
        <v>6</v>
      </c>
      <c r="AA54" s="224" t="str">
        <f>IF($A54="","",VLOOKUP($A54,生徒情報入力!$A$9:$AA$158,15))</f>
        <v/>
      </c>
      <c r="AB54" s="224" t="s">
        <v>6</v>
      </c>
      <c r="AC54" s="226" t="str">
        <f>IF($A54="","",VLOOKUP($A54,生徒情報入力!$A$9:$AA$158,16))</f>
        <v/>
      </c>
      <c r="AD54" s="896" t="str">
        <f>IF($A54="","",VLOOKUP($A54,生徒情報入力!$A$9:$AA$158,17))</f>
        <v/>
      </c>
      <c r="AE54" s="897"/>
      <c r="AF54" s="227"/>
      <c r="AG54" s="898" t="str">
        <f>IF($A54="","",VLOOKUP($A54,生徒情報入力!$A$9:$AA$158,19))</f>
        <v/>
      </c>
      <c r="AH54" s="898"/>
      <c r="AI54" s="898"/>
      <c r="AJ54" s="898"/>
      <c r="AK54" s="899"/>
      <c r="AL54" s="894" t="str">
        <f>IF($A54="","",VLOOKUP($A54,生徒情報入力!$A$9:$AA$158,20))</f>
        <v/>
      </c>
      <c r="AM54" s="895"/>
      <c r="AN54" s="895"/>
      <c r="AO54" s="895"/>
      <c r="AP54" s="895"/>
      <c r="AQ54" s="874" t="str">
        <f>IF($A54="","",VLOOKUP($A54,生徒情報入力!$A$9:$AA$158,21))</f>
        <v/>
      </c>
      <c r="AR54" s="875"/>
      <c r="AS54" s="876"/>
      <c r="AT54" s="877" t="str">
        <f>IF($A54="","",VLOOKUP($A54,生徒情報入力!$A$9:$AA$158,22))</f>
        <v/>
      </c>
      <c r="AU54" s="878"/>
      <c r="AV54" s="878"/>
      <c r="AW54" s="878"/>
      <c r="AX54" s="878"/>
      <c r="AY54" s="878"/>
      <c r="AZ54" s="878"/>
      <c r="BA54" s="878"/>
      <c r="BB54" s="878"/>
      <c r="BC54" s="878"/>
      <c r="BD54" s="878"/>
      <c r="BE54" s="879"/>
      <c r="BF54" s="880" t="str">
        <f>IF($A54="","",VLOOKUP($A54,生徒情報入力!$A$9:$AA$158,23))</f>
        <v/>
      </c>
      <c r="BG54" s="881"/>
      <c r="BH54" s="228" t="s">
        <v>1872</v>
      </c>
      <c r="BI54" s="882" t="str">
        <f>IF($A54="","",VLOOKUP($A54,生徒情報入力!$A$9:$AA$158,25))</f>
        <v/>
      </c>
      <c r="BJ54" s="882"/>
      <c r="BK54" s="229" t="s">
        <v>1873</v>
      </c>
      <c r="BL54" s="883" t="str">
        <f>IF($A54="","",VLOOKUP($A54,生徒情報入力!$A$9:$AA$158,27))</f>
        <v/>
      </c>
      <c r="BM54" s="884"/>
      <c r="BN54" s="230"/>
      <c r="BT54" s="200">
        <v>34</v>
      </c>
    </row>
    <row r="55" spans="1:72" s="194" customFormat="1" ht="27" customHeight="1">
      <c r="A55" s="890" t="str">
        <f t="shared" si="2"/>
        <v/>
      </c>
      <c r="B55" s="891"/>
      <c r="C55" s="215" t="str">
        <f>IF($A55="","",VLOOKUP($A55,生徒情報入力!$A$9:$AA$158,4))</f>
        <v/>
      </c>
      <c r="D55" s="892" t="str">
        <f>IF($A55="","",VLOOKUP($A55,生徒情報入力!$A$9:$AA$158,5))</f>
        <v/>
      </c>
      <c r="E55" s="892"/>
      <c r="F55" s="892"/>
      <c r="G55" s="892"/>
      <c r="H55" s="892"/>
      <c r="I55" s="892"/>
      <c r="J55" s="893"/>
      <c r="K55" s="234" t="str">
        <f>IF($A55="","",VLOOKUP($A55,生徒情報入力!$A$9:$AA$158,6))</f>
        <v/>
      </c>
      <c r="L55" s="235"/>
      <c r="M55" s="223" t="str">
        <f>IF($A55="","",VLOOKUP($A55,生徒情報入力!$A$9:$AA$158,7))</f>
        <v/>
      </c>
      <c r="N55" s="224" t="str">
        <f>IF($A55="","",VLOOKUP($A55,生徒情報入力!$A$9:$AA$158,8))</f>
        <v/>
      </c>
      <c r="O55" s="224" t="s">
        <v>6</v>
      </c>
      <c r="P55" s="224" t="str">
        <f>IF($A55="","",VLOOKUP($A55,生徒情報入力!$A$9:$AA$158,9))</f>
        <v/>
      </c>
      <c r="Q55" s="224" t="s">
        <v>6</v>
      </c>
      <c r="R55" s="224" t="str">
        <f>IF($A55="","",VLOOKUP($A55,生徒情報入力!$A$9:$AA$158,10))</f>
        <v/>
      </c>
      <c r="S55" s="894" t="str">
        <f>IF($A55="","",VLOOKUP($A55,生徒情報入力!$A$9:$AA$158,11))</f>
        <v/>
      </c>
      <c r="T55" s="941"/>
      <c r="U55" s="234" t="str">
        <f>IF($A55="","",VLOOKUP($A55,生徒情報入力!$A$9:$AA$158,12))</f>
        <v/>
      </c>
      <c r="V55" s="236"/>
      <c r="W55" s="235"/>
      <c r="X55" s="223" t="str">
        <f>IF($A55="","",VLOOKUP($A55,生徒情報入力!$A$9:$AA$158,13))</f>
        <v/>
      </c>
      <c r="Y55" s="224" t="str">
        <f>IF($A55="","",VLOOKUP($A55,生徒情報入力!$A$9:$AA$158,14))</f>
        <v/>
      </c>
      <c r="Z55" s="225" t="s">
        <v>6</v>
      </c>
      <c r="AA55" s="224" t="str">
        <f>IF($A55="","",VLOOKUP($A55,生徒情報入力!$A$9:$AA$158,15))</f>
        <v/>
      </c>
      <c r="AB55" s="224" t="s">
        <v>6</v>
      </c>
      <c r="AC55" s="226" t="str">
        <f>IF($A55="","",VLOOKUP($A55,生徒情報入力!$A$9:$AA$158,16))</f>
        <v/>
      </c>
      <c r="AD55" s="896" t="str">
        <f>IF($A55="","",VLOOKUP($A55,生徒情報入力!$A$9:$AA$158,17))</f>
        <v/>
      </c>
      <c r="AE55" s="897"/>
      <c r="AF55" s="227"/>
      <c r="AG55" s="898" t="str">
        <f>IF($A55="","",VLOOKUP($A55,生徒情報入力!$A$9:$AA$158,19))</f>
        <v/>
      </c>
      <c r="AH55" s="898"/>
      <c r="AI55" s="898"/>
      <c r="AJ55" s="898"/>
      <c r="AK55" s="899"/>
      <c r="AL55" s="894" t="str">
        <f>IF($A55="","",VLOOKUP($A55,生徒情報入力!$A$9:$AA$158,20))</f>
        <v/>
      </c>
      <c r="AM55" s="895"/>
      <c r="AN55" s="895"/>
      <c r="AO55" s="895"/>
      <c r="AP55" s="895"/>
      <c r="AQ55" s="874" t="str">
        <f>IF($A55="","",VLOOKUP($A55,生徒情報入力!$A$9:$AA$158,21))</f>
        <v/>
      </c>
      <c r="AR55" s="875"/>
      <c r="AS55" s="876"/>
      <c r="AT55" s="877" t="str">
        <f>IF($A55="","",VLOOKUP($A55,生徒情報入力!$A$9:$AA$158,22))</f>
        <v/>
      </c>
      <c r="AU55" s="878"/>
      <c r="AV55" s="878"/>
      <c r="AW55" s="878"/>
      <c r="AX55" s="878"/>
      <c r="AY55" s="878"/>
      <c r="AZ55" s="878"/>
      <c r="BA55" s="878"/>
      <c r="BB55" s="878"/>
      <c r="BC55" s="878"/>
      <c r="BD55" s="878"/>
      <c r="BE55" s="879"/>
      <c r="BF55" s="880" t="str">
        <f>IF($A55="","",VLOOKUP($A55,生徒情報入力!$A$9:$AA$158,23))</f>
        <v/>
      </c>
      <c r="BG55" s="881"/>
      <c r="BH55" s="228" t="s">
        <v>1872</v>
      </c>
      <c r="BI55" s="882" t="str">
        <f>IF($A55="","",VLOOKUP($A55,生徒情報入力!$A$9:$AA$158,25))</f>
        <v/>
      </c>
      <c r="BJ55" s="882"/>
      <c r="BK55" s="229" t="s">
        <v>1873</v>
      </c>
      <c r="BL55" s="883" t="str">
        <f>IF($A55="","",VLOOKUP($A55,生徒情報入力!$A$9:$AA$158,27))</f>
        <v/>
      </c>
      <c r="BM55" s="884"/>
      <c r="BN55" s="230"/>
      <c r="BT55" s="200">
        <v>35</v>
      </c>
    </row>
    <row r="56" spans="1:72" s="194" customFormat="1" ht="27" customHeight="1">
      <c r="A56" s="890" t="str">
        <f t="shared" si="2"/>
        <v/>
      </c>
      <c r="B56" s="891"/>
      <c r="C56" s="215" t="str">
        <f>IF($A56="","",VLOOKUP($A56,生徒情報入力!$A$9:$AA$158,4))</f>
        <v/>
      </c>
      <c r="D56" s="892" t="str">
        <f>IF($A56="","",VLOOKUP($A56,生徒情報入力!$A$9:$AA$158,5))</f>
        <v/>
      </c>
      <c r="E56" s="892"/>
      <c r="F56" s="892"/>
      <c r="G56" s="892"/>
      <c r="H56" s="892"/>
      <c r="I56" s="892"/>
      <c r="J56" s="893"/>
      <c r="K56" s="234" t="str">
        <f>IF($A56="","",VLOOKUP($A56,生徒情報入力!$A$9:$AA$158,6))</f>
        <v/>
      </c>
      <c r="L56" s="235"/>
      <c r="M56" s="223" t="str">
        <f>IF($A56="","",VLOOKUP($A56,生徒情報入力!$A$9:$AA$158,7))</f>
        <v/>
      </c>
      <c r="N56" s="224" t="str">
        <f>IF($A56="","",VLOOKUP($A56,生徒情報入力!$A$9:$AA$158,8))</f>
        <v/>
      </c>
      <c r="O56" s="224" t="s">
        <v>6</v>
      </c>
      <c r="P56" s="224" t="str">
        <f>IF($A56="","",VLOOKUP($A56,生徒情報入力!$A$9:$AA$158,9))</f>
        <v/>
      </c>
      <c r="Q56" s="224" t="s">
        <v>6</v>
      </c>
      <c r="R56" s="224" t="str">
        <f>IF($A56="","",VLOOKUP($A56,生徒情報入力!$A$9:$AA$158,10))</f>
        <v/>
      </c>
      <c r="S56" s="894" t="str">
        <f>IF($A56="","",VLOOKUP($A56,生徒情報入力!$A$9:$AA$158,11))</f>
        <v/>
      </c>
      <c r="T56" s="941"/>
      <c r="U56" s="234" t="str">
        <f>IF($A56="","",VLOOKUP($A56,生徒情報入力!$A$9:$AA$158,12))</f>
        <v/>
      </c>
      <c r="V56" s="236"/>
      <c r="W56" s="235"/>
      <c r="X56" s="223" t="str">
        <f>IF($A56="","",VLOOKUP($A56,生徒情報入力!$A$9:$AA$158,13))</f>
        <v/>
      </c>
      <c r="Y56" s="224" t="str">
        <f>IF($A56="","",VLOOKUP($A56,生徒情報入力!$A$9:$AA$158,14))</f>
        <v/>
      </c>
      <c r="Z56" s="225" t="s">
        <v>6</v>
      </c>
      <c r="AA56" s="224" t="str">
        <f>IF($A56="","",VLOOKUP($A56,生徒情報入力!$A$9:$AA$158,15))</f>
        <v/>
      </c>
      <c r="AB56" s="224" t="s">
        <v>6</v>
      </c>
      <c r="AC56" s="226" t="str">
        <f>IF($A56="","",VLOOKUP($A56,生徒情報入力!$A$9:$AA$158,16))</f>
        <v/>
      </c>
      <c r="AD56" s="896" t="str">
        <f>IF($A56="","",VLOOKUP($A56,生徒情報入力!$A$9:$AA$158,17))</f>
        <v/>
      </c>
      <c r="AE56" s="897"/>
      <c r="AF56" s="227"/>
      <c r="AG56" s="898" t="str">
        <f>IF($A56="","",VLOOKUP($A56,生徒情報入力!$A$9:$AA$158,19))</f>
        <v/>
      </c>
      <c r="AH56" s="898"/>
      <c r="AI56" s="898"/>
      <c r="AJ56" s="898"/>
      <c r="AK56" s="899"/>
      <c r="AL56" s="894" t="str">
        <f>IF($A56="","",VLOOKUP($A56,生徒情報入力!$A$9:$AA$158,20))</f>
        <v/>
      </c>
      <c r="AM56" s="895"/>
      <c r="AN56" s="895"/>
      <c r="AO56" s="895"/>
      <c r="AP56" s="895"/>
      <c r="AQ56" s="874" t="str">
        <f>IF($A56="","",VLOOKUP($A56,生徒情報入力!$A$9:$AA$158,21))</f>
        <v/>
      </c>
      <c r="AR56" s="875"/>
      <c r="AS56" s="876"/>
      <c r="AT56" s="877" t="str">
        <f>IF($A56="","",VLOOKUP($A56,生徒情報入力!$A$9:$AA$158,22))</f>
        <v/>
      </c>
      <c r="AU56" s="878"/>
      <c r="AV56" s="878"/>
      <c r="AW56" s="878"/>
      <c r="AX56" s="878"/>
      <c r="AY56" s="878"/>
      <c r="AZ56" s="878"/>
      <c r="BA56" s="878"/>
      <c r="BB56" s="878"/>
      <c r="BC56" s="878"/>
      <c r="BD56" s="878"/>
      <c r="BE56" s="879"/>
      <c r="BF56" s="880" t="str">
        <f>IF($A56="","",VLOOKUP($A56,生徒情報入力!$A$9:$AA$158,23))</f>
        <v/>
      </c>
      <c r="BG56" s="881"/>
      <c r="BH56" s="228" t="s">
        <v>1872</v>
      </c>
      <c r="BI56" s="882" t="str">
        <f>IF($A56="","",VLOOKUP($A56,生徒情報入力!$A$9:$AA$158,25))</f>
        <v/>
      </c>
      <c r="BJ56" s="882"/>
      <c r="BK56" s="229" t="s">
        <v>1873</v>
      </c>
      <c r="BL56" s="883" t="str">
        <f>IF($A56="","",VLOOKUP($A56,生徒情報入力!$A$9:$AA$158,27))</f>
        <v/>
      </c>
      <c r="BM56" s="884"/>
      <c r="BN56" s="230"/>
      <c r="BT56" s="200">
        <v>36</v>
      </c>
    </row>
    <row r="57" spans="1:72" s="194" customFormat="1" ht="27" customHeight="1">
      <c r="A57" s="890" t="str">
        <f t="shared" si="2"/>
        <v/>
      </c>
      <c r="B57" s="891"/>
      <c r="C57" s="215" t="str">
        <f>IF($A57="","",VLOOKUP($A57,生徒情報入力!$A$9:$AA$158,4))</f>
        <v/>
      </c>
      <c r="D57" s="892" t="str">
        <f>IF($A57="","",VLOOKUP($A57,生徒情報入力!$A$9:$AA$158,5))</f>
        <v/>
      </c>
      <c r="E57" s="892"/>
      <c r="F57" s="892"/>
      <c r="G57" s="892"/>
      <c r="H57" s="892"/>
      <c r="I57" s="892"/>
      <c r="J57" s="893"/>
      <c r="K57" s="234" t="str">
        <f>IF($A57="","",VLOOKUP($A57,生徒情報入力!$A$9:$AA$158,6))</f>
        <v/>
      </c>
      <c r="L57" s="235"/>
      <c r="M57" s="223" t="str">
        <f>IF($A57="","",VLOOKUP($A57,生徒情報入力!$A$9:$AA$158,7))</f>
        <v/>
      </c>
      <c r="N57" s="224" t="str">
        <f>IF($A57="","",VLOOKUP($A57,生徒情報入力!$A$9:$AA$158,8))</f>
        <v/>
      </c>
      <c r="O57" s="224" t="s">
        <v>6</v>
      </c>
      <c r="P57" s="224" t="str">
        <f>IF($A57="","",VLOOKUP($A57,生徒情報入力!$A$9:$AA$158,9))</f>
        <v/>
      </c>
      <c r="Q57" s="224" t="s">
        <v>6</v>
      </c>
      <c r="R57" s="224" t="str">
        <f>IF($A57="","",VLOOKUP($A57,生徒情報入力!$A$9:$AA$158,10))</f>
        <v/>
      </c>
      <c r="S57" s="894" t="str">
        <f>IF($A57="","",VLOOKUP($A57,生徒情報入力!$A$9:$AA$158,11))</f>
        <v/>
      </c>
      <c r="T57" s="941"/>
      <c r="U57" s="234" t="str">
        <f>IF($A57="","",VLOOKUP($A57,生徒情報入力!$A$9:$AA$158,12))</f>
        <v/>
      </c>
      <c r="V57" s="236"/>
      <c r="W57" s="235"/>
      <c r="X57" s="223" t="str">
        <f>IF($A57="","",VLOOKUP($A57,生徒情報入力!$A$9:$AA$158,13))</f>
        <v/>
      </c>
      <c r="Y57" s="224" t="str">
        <f>IF($A57="","",VLOOKUP($A57,生徒情報入力!$A$9:$AA$158,14))</f>
        <v/>
      </c>
      <c r="Z57" s="225" t="s">
        <v>6</v>
      </c>
      <c r="AA57" s="224" t="str">
        <f>IF($A57="","",VLOOKUP($A57,生徒情報入力!$A$9:$AA$158,15))</f>
        <v/>
      </c>
      <c r="AB57" s="224" t="s">
        <v>6</v>
      </c>
      <c r="AC57" s="226" t="str">
        <f>IF($A57="","",VLOOKUP($A57,生徒情報入力!$A$9:$AA$158,16))</f>
        <v/>
      </c>
      <c r="AD57" s="896" t="str">
        <f>IF($A57="","",VLOOKUP($A57,生徒情報入力!$A$9:$AA$158,17))</f>
        <v/>
      </c>
      <c r="AE57" s="897"/>
      <c r="AF57" s="227"/>
      <c r="AG57" s="898" t="str">
        <f>IF($A57="","",VLOOKUP($A57,生徒情報入力!$A$9:$AA$158,19))</f>
        <v/>
      </c>
      <c r="AH57" s="898"/>
      <c r="AI57" s="898"/>
      <c r="AJ57" s="898"/>
      <c r="AK57" s="899"/>
      <c r="AL57" s="894" t="str">
        <f>IF($A57="","",VLOOKUP($A57,生徒情報入力!$A$9:$AA$158,20))</f>
        <v/>
      </c>
      <c r="AM57" s="895"/>
      <c r="AN57" s="895"/>
      <c r="AO57" s="895"/>
      <c r="AP57" s="895"/>
      <c r="AQ57" s="874" t="str">
        <f>IF($A57="","",VLOOKUP($A57,生徒情報入力!$A$9:$AA$158,21))</f>
        <v/>
      </c>
      <c r="AR57" s="875"/>
      <c r="AS57" s="876"/>
      <c r="AT57" s="877" t="str">
        <f>IF($A57="","",VLOOKUP($A57,生徒情報入力!$A$9:$AA$158,22))</f>
        <v/>
      </c>
      <c r="AU57" s="878"/>
      <c r="AV57" s="878"/>
      <c r="AW57" s="878"/>
      <c r="AX57" s="878"/>
      <c r="AY57" s="878"/>
      <c r="AZ57" s="878"/>
      <c r="BA57" s="878"/>
      <c r="BB57" s="878"/>
      <c r="BC57" s="878"/>
      <c r="BD57" s="878"/>
      <c r="BE57" s="879"/>
      <c r="BF57" s="880" t="str">
        <f>IF($A57="","",VLOOKUP($A57,生徒情報入力!$A$9:$AA$158,23))</f>
        <v/>
      </c>
      <c r="BG57" s="881"/>
      <c r="BH57" s="228" t="s">
        <v>1872</v>
      </c>
      <c r="BI57" s="882" t="str">
        <f>IF($A57="","",VLOOKUP($A57,生徒情報入力!$A$9:$AA$158,25))</f>
        <v/>
      </c>
      <c r="BJ57" s="882"/>
      <c r="BK57" s="229" t="s">
        <v>1873</v>
      </c>
      <c r="BL57" s="883" t="str">
        <f>IF($A57="","",VLOOKUP($A57,生徒情報入力!$A$9:$AA$158,27))</f>
        <v/>
      </c>
      <c r="BM57" s="884"/>
      <c r="BN57" s="230"/>
      <c r="BT57" s="200">
        <v>37</v>
      </c>
    </row>
    <row r="58" spans="1:72" s="194" customFormat="1" ht="27" customHeight="1">
      <c r="A58" s="890" t="str">
        <f t="shared" si="2"/>
        <v/>
      </c>
      <c r="B58" s="891"/>
      <c r="C58" s="215" t="str">
        <f>IF($A58="","",VLOOKUP($A58,生徒情報入力!$A$9:$AA$158,4))</f>
        <v/>
      </c>
      <c r="D58" s="892" t="str">
        <f>IF($A58="","",VLOOKUP($A58,生徒情報入力!$A$9:$AA$158,5))</f>
        <v/>
      </c>
      <c r="E58" s="892"/>
      <c r="F58" s="892"/>
      <c r="G58" s="892"/>
      <c r="H58" s="892"/>
      <c r="I58" s="892"/>
      <c r="J58" s="893"/>
      <c r="K58" s="234" t="str">
        <f>IF($A58="","",VLOOKUP($A58,生徒情報入力!$A$9:$AA$158,6))</f>
        <v/>
      </c>
      <c r="L58" s="235"/>
      <c r="M58" s="223" t="str">
        <f>IF($A58="","",VLOOKUP($A58,生徒情報入力!$A$9:$AA$158,7))</f>
        <v/>
      </c>
      <c r="N58" s="224" t="str">
        <f>IF($A58="","",VLOOKUP($A58,生徒情報入力!$A$9:$AA$158,8))</f>
        <v/>
      </c>
      <c r="O58" s="224" t="s">
        <v>6</v>
      </c>
      <c r="P58" s="224" t="str">
        <f>IF($A58="","",VLOOKUP($A58,生徒情報入力!$A$9:$AA$158,9))</f>
        <v/>
      </c>
      <c r="Q58" s="224" t="s">
        <v>6</v>
      </c>
      <c r="R58" s="224" t="str">
        <f>IF($A58="","",VLOOKUP($A58,生徒情報入力!$A$9:$AA$158,10))</f>
        <v/>
      </c>
      <c r="S58" s="894" t="str">
        <f>IF($A58="","",VLOOKUP($A58,生徒情報入力!$A$9:$AA$158,11))</f>
        <v/>
      </c>
      <c r="T58" s="941"/>
      <c r="U58" s="234" t="str">
        <f>IF($A58="","",VLOOKUP($A58,生徒情報入力!$A$9:$AA$158,12))</f>
        <v/>
      </c>
      <c r="V58" s="236"/>
      <c r="W58" s="235"/>
      <c r="X58" s="223" t="str">
        <f>IF($A58="","",VLOOKUP($A58,生徒情報入力!$A$9:$AA$158,13))</f>
        <v/>
      </c>
      <c r="Y58" s="224" t="str">
        <f>IF($A58="","",VLOOKUP($A58,生徒情報入力!$A$9:$AA$158,14))</f>
        <v/>
      </c>
      <c r="Z58" s="225" t="s">
        <v>6</v>
      </c>
      <c r="AA58" s="224" t="str">
        <f>IF($A58="","",VLOOKUP($A58,生徒情報入力!$A$9:$AA$158,15))</f>
        <v/>
      </c>
      <c r="AB58" s="224" t="s">
        <v>6</v>
      </c>
      <c r="AC58" s="226" t="str">
        <f>IF($A58="","",VLOOKUP($A58,生徒情報入力!$A$9:$AA$158,16))</f>
        <v/>
      </c>
      <c r="AD58" s="896" t="str">
        <f>IF($A58="","",VLOOKUP($A58,生徒情報入力!$A$9:$AA$158,17))</f>
        <v/>
      </c>
      <c r="AE58" s="897"/>
      <c r="AF58" s="227"/>
      <c r="AG58" s="898" t="str">
        <f>IF($A58="","",VLOOKUP($A58,生徒情報入力!$A$9:$AA$158,19))</f>
        <v/>
      </c>
      <c r="AH58" s="898"/>
      <c r="AI58" s="898"/>
      <c r="AJ58" s="898"/>
      <c r="AK58" s="899"/>
      <c r="AL58" s="894" t="str">
        <f>IF($A58="","",VLOOKUP($A58,生徒情報入力!$A$9:$AA$158,20))</f>
        <v/>
      </c>
      <c r="AM58" s="895"/>
      <c r="AN58" s="895"/>
      <c r="AO58" s="895"/>
      <c r="AP58" s="895"/>
      <c r="AQ58" s="874" t="str">
        <f>IF($A58="","",VLOOKUP($A58,生徒情報入力!$A$9:$AA$158,21))</f>
        <v/>
      </c>
      <c r="AR58" s="875"/>
      <c r="AS58" s="876"/>
      <c r="AT58" s="877" t="str">
        <f>IF($A58="","",VLOOKUP($A58,生徒情報入力!$A$9:$AA$158,22))</f>
        <v/>
      </c>
      <c r="AU58" s="878"/>
      <c r="AV58" s="878"/>
      <c r="AW58" s="878"/>
      <c r="AX58" s="878"/>
      <c r="AY58" s="878"/>
      <c r="AZ58" s="878"/>
      <c r="BA58" s="878"/>
      <c r="BB58" s="878"/>
      <c r="BC58" s="878"/>
      <c r="BD58" s="878"/>
      <c r="BE58" s="879"/>
      <c r="BF58" s="880" t="str">
        <f>IF($A58="","",VLOOKUP($A58,生徒情報入力!$A$9:$AA$158,23))</f>
        <v/>
      </c>
      <c r="BG58" s="881"/>
      <c r="BH58" s="228" t="s">
        <v>1872</v>
      </c>
      <c r="BI58" s="882" t="str">
        <f>IF($A58="","",VLOOKUP($A58,生徒情報入力!$A$9:$AA$158,25))</f>
        <v/>
      </c>
      <c r="BJ58" s="882"/>
      <c r="BK58" s="229" t="s">
        <v>1873</v>
      </c>
      <c r="BL58" s="883" t="str">
        <f>IF($A58="","",VLOOKUP($A58,生徒情報入力!$A$9:$AA$158,27))</f>
        <v/>
      </c>
      <c r="BM58" s="884"/>
      <c r="BN58" s="230"/>
      <c r="BT58" s="200">
        <v>38</v>
      </c>
    </row>
    <row r="59" spans="1:72" s="194" customFormat="1" ht="27" customHeight="1">
      <c r="A59" s="890" t="str">
        <f t="shared" si="2"/>
        <v/>
      </c>
      <c r="B59" s="891"/>
      <c r="C59" s="215" t="str">
        <f>IF($A59="","",VLOOKUP($A59,生徒情報入力!$A$9:$AA$158,4))</f>
        <v/>
      </c>
      <c r="D59" s="892" t="str">
        <f>IF($A59="","",VLOOKUP($A59,生徒情報入力!$A$9:$AA$158,5))</f>
        <v/>
      </c>
      <c r="E59" s="892"/>
      <c r="F59" s="892"/>
      <c r="G59" s="892"/>
      <c r="H59" s="892"/>
      <c r="I59" s="892"/>
      <c r="J59" s="893"/>
      <c r="K59" s="234" t="str">
        <f>IF($A59="","",VLOOKUP($A59,生徒情報入力!$A$9:$AA$158,6))</f>
        <v/>
      </c>
      <c r="L59" s="235"/>
      <c r="M59" s="223" t="str">
        <f>IF($A59="","",VLOOKUP($A59,生徒情報入力!$A$9:$AA$158,7))</f>
        <v/>
      </c>
      <c r="N59" s="224" t="str">
        <f>IF($A59="","",VLOOKUP($A59,生徒情報入力!$A$9:$AA$158,8))</f>
        <v/>
      </c>
      <c r="O59" s="224" t="s">
        <v>6</v>
      </c>
      <c r="P59" s="224" t="str">
        <f>IF($A59="","",VLOOKUP($A59,生徒情報入力!$A$9:$AA$158,9))</f>
        <v/>
      </c>
      <c r="Q59" s="224" t="s">
        <v>6</v>
      </c>
      <c r="R59" s="224" t="str">
        <f>IF($A59="","",VLOOKUP($A59,生徒情報入力!$A$9:$AA$158,10))</f>
        <v/>
      </c>
      <c r="S59" s="894" t="str">
        <f>IF($A59="","",VLOOKUP($A59,生徒情報入力!$A$9:$AA$158,11))</f>
        <v/>
      </c>
      <c r="T59" s="941"/>
      <c r="U59" s="234" t="str">
        <f>IF($A59="","",VLOOKUP($A59,生徒情報入力!$A$9:$AA$158,12))</f>
        <v/>
      </c>
      <c r="V59" s="236"/>
      <c r="W59" s="235"/>
      <c r="X59" s="223" t="str">
        <f>IF($A59="","",VLOOKUP($A59,生徒情報入力!$A$9:$AA$158,13))</f>
        <v/>
      </c>
      <c r="Y59" s="224" t="str">
        <f>IF($A59="","",VLOOKUP($A59,生徒情報入力!$A$9:$AA$158,14))</f>
        <v/>
      </c>
      <c r="Z59" s="225" t="s">
        <v>6</v>
      </c>
      <c r="AA59" s="224" t="str">
        <f>IF($A59="","",VLOOKUP($A59,生徒情報入力!$A$9:$AA$158,15))</f>
        <v/>
      </c>
      <c r="AB59" s="224" t="s">
        <v>6</v>
      </c>
      <c r="AC59" s="226" t="str">
        <f>IF($A59="","",VLOOKUP($A59,生徒情報入力!$A$9:$AA$158,16))</f>
        <v/>
      </c>
      <c r="AD59" s="896" t="str">
        <f>IF($A59="","",VLOOKUP($A59,生徒情報入力!$A$9:$AA$158,17))</f>
        <v/>
      </c>
      <c r="AE59" s="897"/>
      <c r="AF59" s="227"/>
      <c r="AG59" s="898" t="str">
        <f>IF($A59="","",VLOOKUP($A59,生徒情報入力!$A$9:$AA$158,19))</f>
        <v/>
      </c>
      <c r="AH59" s="898"/>
      <c r="AI59" s="898"/>
      <c r="AJ59" s="898"/>
      <c r="AK59" s="899"/>
      <c r="AL59" s="894" t="str">
        <f>IF($A59="","",VLOOKUP($A59,生徒情報入力!$A$9:$AA$158,20))</f>
        <v/>
      </c>
      <c r="AM59" s="895"/>
      <c r="AN59" s="895"/>
      <c r="AO59" s="895"/>
      <c r="AP59" s="895"/>
      <c r="AQ59" s="874" t="str">
        <f>IF($A59="","",VLOOKUP($A59,生徒情報入力!$A$9:$AA$158,21))</f>
        <v/>
      </c>
      <c r="AR59" s="875"/>
      <c r="AS59" s="876"/>
      <c r="AT59" s="877" t="str">
        <f>IF($A59="","",VLOOKUP($A59,生徒情報入力!$A$9:$AA$158,22))</f>
        <v/>
      </c>
      <c r="AU59" s="878"/>
      <c r="AV59" s="878"/>
      <c r="AW59" s="878"/>
      <c r="AX59" s="878"/>
      <c r="AY59" s="878"/>
      <c r="AZ59" s="878"/>
      <c r="BA59" s="878"/>
      <c r="BB59" s="878"/>
      <c r="BC59" s="878"/>
      <c r="BD59" s="878"/>
      <c r="BE59" s="879"/>
      <c r="BF59" s="880" t="str">
        <f>IF($A59="","",VLOOKUP($A59,生徒情報入力!$A$9:$AA$158,23))</f>
        <v/>
      </c>
      <c r="BG59" s="881"/>
      <c r="BH59" s="228" t="s">
        <v>1872</v>
      </c>
      <c r="BI59" s="882" t="str">
        <f>IF($A59="","",VLOOKUP($A59,生徒情報入力!$A$9:$AA$158,25))</f>
        <v/>
      </c>
      <c r="BJ59" s="882"/>
      <c r="BK59" s="229" t="s">
        <v>1873</v>
      </c>
      <c r="BL59" s="883" t="str">
        <f>IF($A59="","",VLOOKUP($A59,生徒情報入力!$A$9:$AA$158,27))</f>
        <v/>
      </c>
      <c r="BM59" s="884"/>
      <c r="BN59" s="230"/>
      <c r="BT59" s="200">
        <v>39</v>
      </c>
    </row>
    <row r="60" spans="1:72" s="194" customFormat="1" ht="27" customHeight="1">
      <c r="A60" s="890" t="str">
        <f t="shared" si="2"/>
        <v/>
      </c>
      <c r="B60" s="891"/>
      <c r="C60" s="215" t="str">
        <f>IF($A60="","",VLOOKUP($A60,生徒情報入力!$A$9:$AA$158,4))</f>
        <v/>
      </c>
      <c r="D60" s="892" t="str">
        <f>IF($A60="","",VLOOKUP($A60,生徒情報入力!$A$9:$AA$158,5))</f>
        <v/>
      </c>
      <c r="E60" s="892"/>
      <c r="F60" s="892"/>
      <c r="G60" s="892"/>
      <c r="H60" s="892"/>
      <c r="I60" s="892"/>
      <c r="J60" s="893"/>
      <c r="K60" s="234" t="str">
        <f>IF($A60="","",VLOOKUP($A60,生徒情報入力!$A$9:$AA$158,6))</f>
        <v/>
      </c>
      <c r="L60" s="235"/>
      <c r="M60" s="223" t="str">
        <f>IF($A60="","",VLOOKUP($A60,生徒情報入力!$A$9:$AA$158,7))</f>
        <v/>
      </c>
      <c r="N60" s="224" t="str">
        <f>IF($A60="","",VLOOKUP($A60,生徒情報入力!$A$9:$AA$158,8))</f>
        <v/>
      </c>
      <c r="O60" s="224" t="s">
        <v>6</v>
      </c>
      <c r="P60" s="224" t="str">
        <f>IF($A60="","",VLOOKUP($A60,生徒情報入力!$A$9:$AA$158,9))</f>
        <v/>
      </c>
      <c r="Q60" s="224" t="s">
        <v>6</v>
      </c>
      <c r="R60" s="224" t="str">
        <f>IF($A60="","",VLOOKUP($A60,生徒情報入力!$A$9:$AA$158,10))</f>
        <v/>
      </c>
      <c r="S60" s="894" t="str">
        <f>IF($A60="","",VLOOKUP($A60,生徒情報入力!$A$9:$AA$158,11))</f>
        <v/>
      </c>
      <c r="T60" s="941"/>
      <c r="U60" s="234" t="str">
        <f>IF($A60="","",VLOOKUP($A60,生徒情報入力!$A$9:$AA$158,12))</f>
        <v/>
      </c>
      <c r="V60" s="236"/>
      <c r="W60" s="235"/>
      <c r="X60" s="223" t="str">
        <f>IF($A60="","",VLOOKUP($A60,生徒情報入力!$A$9:$AA$158,13))</f>
        <v/>
      </c>
      <c r="Y60" s="224" t="str">
        <f>IF($A60="","",VLOOKUP($A60,生徒情報入力!$A$9:$AA$158,14))</f>
        <v/>
      </c>
      <c r="Z60" s="225" t="s">
        <v>6</v>
      </c>
      <c r="AA60" s="224" t="str">
        <f>IF($A60="","",VLOOKUP($A60,生徒情報入力!$A$9:$AA$158,15))</f>
        <v/>
      </c>
      <c r="AB60" s="224" t="s">
        <v>6</v>
      </c>
      <c r="AC60" s="226" t="str">
        <f>IF($A60="","",VLOOKUP($A60,生徒情報入力!$A$9:$AA$158,16))</f>
        <v/>
      </c>
      <c r="AD60" s="896" t="str">
        <f>IF($A60="","",VLOOKUP($A60,生徒情報入力!$A$9:$AA$158,17))</f>
        <v/>
      </c>
      <c r="AE60" s="897"/>
      <c r="AF60" s="227"/>
      <c r="AG60" s="898" t="str">
        <f>IF($A60="","",VLOOKUP($A60,生徒情報入力!$A$9:$AA$158,19))</f>
        <v/>
      </c>
      <c r="AH60" s="898"/>
      <c r="AI60" s="898"/>
      <c r="AJ60" s="898"/>
      <c r="AK60" s="899"/>
      <c r="AL60" s="894" t="str">
        <f>IF($A60="","",VLOOKUP($A60,生徒情報入力!$A$9:$AA$158,20))</f>
        <v/>
      </c>
      <c r="AM60" s="895"/>
      <c r="AN60" s="895"/>
      <c r="AO60" s="895"/>
      <c r="AP60" s="895"/>
      <c r="AQ60" s="874" t="str">
        <f>IF($A60="","",VLOOKUP($A60,生徒情報入力!$A$9:$AA$158,21))</f>
        <v/>
      </c>
      <c r="AR60" s="875"/>
      <c r="AS60" s="876"/>
      <c r="AT60" s="877" t="str">
        <f>IF($A60="","",VLOOKUP($A60,生徒情報入力!$A$9:$AA$158,22))</f>
        <v/>
      </c>
      <c r="AU60" s="878"/>
      <c r="AV60" s="878"/>
      <c r="AW60" s="878"/>
      <c r="AX60" s="878"/>
      <c r="AY60" s="878"/>
      <c r="AZ60" s="878"/>
      <c r="BA60" s="878"/>
      <c r="BB60" s="878"/>
      <c r="BC60" s="878"/>
      <c r="BD60" s="878"/>
      <c r="BE60" s="879"/>
      <c r="BF60" s="880" t="str">
        <f>IF($A60="","",VLOOKUP($A60,生徒情報入力!$A$9:$AA$158,23))</f>
        <v/>
      </c>
      <c r="BG60" s="881"/>
      <c r="BH60" s="228" t="s">
        <v>1872</v>
      </c>
      <c r="BI60" s="882" t="str">
        <f>IF($A60="","",VLOOKUP($A60,生徒情報入力!$A$9:$AA$158,25))</f>
        <v/>
      </c>
      <c r="BJ60" s="882"/>
      <c r="BK60" s="229" t="s">
        <v>1873</v>
      </c>
      <c r="BL60" s="883" t="str">
        <f>IF($A60="","",VLOOKUP($A60,生徒情報入力!$A$9:$AA$158,27))</f>
        <v/>
      </c>
      <c r="BM60" s="884"/>
      <c r="BN60" s="230"/>
      <c r="BT60" s="200">
        <v>40</v>
      </c>
    </row>
    <row r="61" spans="1:72" s="194" customFormat="1" ht="27" customHeight="1">
      <c r="A61" s="890" t="str">
        <f t="shared" si="2"/>
        <v/>
      </c>
      <c r="B61" s="891"/>
      <c r="C61" s="215" t="str">
        <f>IF($A61="","",VLOOKUP($A61,生徒情報入力!$A$9:$AA$158,4))</f>
        <v/>
      </c>
      <c r="D61" s="892" t="str">
        <f>IF($A61="","",VLOOKUP($A61,生徒情報入力!$A$9:$AA$158,5))</f>
        <v/>
      </c>
      <c r="E61" s="892"/>
      <c r="F61" s="892"/>
      <c r="G61" s="892"/>
      <c r="H61" s="892"/>
      <c r="I61" s="892"/>
      <c r="J61" s="893"/>
      <c r="K61" s="234" t="str">
        <f>IF($A61="","",VLOOKUP($A61,生徒情報入力!$A$9:$AA$158,6))</f>
        <v/>
      </c>
      <c r="L61" s="235"/>
      <c r="M61" s="223" t="str">
        <f>IF($A61="","",VLOOKUP($A61,生徒情報入力!$A$9:$AA$158,7))</f>
        <v/>
      </c>
      <c r="N61" s="224" t="str">
        <f>IF($A61="","",VLOOKUP($A61,生徒情報入力!$A$9:$AA$158,8))</f>
        <v/>
      </c>
      <c r="O61" s="224" t="s">
        <v>6</v>
      </c>
      <c r="P61" s="224" t="str">
        <f>IF($A61="","",VLOOKUP($A61,生徒情報入力!$A$9:$AA$158,9))</f>
        <v/>
      </c>
      <c r="Q61" s="224" t="s">
        <v>6</v>
      </c>
      <c r="R61" s="224" t="str">
        <f>IF($A61="","",VLOOKUP($A61,生徒情報入力!$A$9:$AA$158,10))</f>
        <v/>
      </c>
      <c r="S61" s="894" t="str">
        <f>IF($A61="","",VLOOKUP($A61,生徒情報入力!$A$9:$AA$158,11))</f>
        <v/>
      </c>
      <c r="T61" s="941"/>
      <c r="U61" s="234" t="str">
        <f>IF($A61="","",VLOOKUP($A61,生徒情報入力!$A$9:$AA$158,12))</f>
        <v/>
      </c>
      <c r="V61" s="236"/>
      <c r="W61" s="235"/>
      <c r="X61" s="223" t="str">
        <f>IF($A61="","",VLOOKUP($A61,生徒情報入力!$A$9:$AA$158,13))</f>
        <v/>
      </c>
      <c r="Y61" s="224" t="str">
        <f>IF($A61="","",VLOOKUP($A61,生徒情報入力!$A$9:$AA$158,14))</f>
        <v/>
      </c>
      <c r="Z61" s="225" t="s">
        <v>6</v>
      </c>
      <c r="AA61" s="224" t="str">
        <f>IF($A61="","",VLOOKUP($A61,生徒情報入力!$A$9:$AA$158,15))</f>
        <v/>
      </c>
      <c r="AB61" s="224" t="s">
        <v>6</v>
      </c>
      <c r="AC61" s="226" t="str">
        <f>IF($A61="","",VLOOKUP($A61,生徒情報入力!$A$9:$AA$158,16))</f>
        <v/>
      </c>
      <c r="AD61" s="896" t="str">
        <f>IF($A61="","",VLOOKUP($A61,生徒情報入力!$A$9:$AA$158,17))</f>
        <v/>
      </c>
      <c r="AE61" s="897"/>
      <c r="AF61" s="227"/>
      <c r="AG61" s="898" t="str">
        <f>IF($A61="","",VLOOKUP($A61,生徒情報入力!$A$9:$AA$158,19))</f>
        <v/>
      </c>
      <c r="AH61" s="898"/>
      <c r="AI61" s="898"/>
      <c r="AJ61" s="898"/>
      <c r="AK61" s="899"/>
      <c r="AL61" s="894" t="str">
        <f>IF($A61="","",VLOOKUP($A61,生徒情報入力!$A$9:$AA$158,20))</f>
        <v/>
      </c>
      <c r="AM61" s="895"/>
      <c r="AN61" s="895"/>
      <c r="AO61" s="895"/>
      <c r="AP61" s="895"/>
      <c r="AQ61" s="874" t="str">
        <f>IF($A61="","",VLOOKUP($A61,生徒情報入力!$A$9:$AA$158,21))</f>
        <v/>
      </c>
      <c r="AR61" s="875"/>
      <c r="AS61" s="876"/>
      <c r="AT61" s="877" t="str">
        <f>IF($A61="","",VLOOKUP($A61,生徒情報入力!$A$9:$AA$158,22))</f>
        <v/>
      </c>
      <c r="AU61" s="878"/>
      <c r="AV61" s="878"/>
      <c r="AW61" s="878"/>
      <c r="AX61" s="878"/>
      <c r="AY61" s="878"/>
      <c r="AZ61" s="878"/>
      <c r="BA61" s="878"/>
      <c r="BB61" s="878"/>
      <c r="BC61" s="878"/>
      <c r="BD61" s="878"/>
      <c r="BE61" s="879"/>
      <c r="BF61" s="880" t="str">
        <f>IF($A61="","",VLOOKUP($A61,生徒情報入力!$A$9:$AA$158,23))</f>
        <v/>
      </c>
      <c r="BG61" s="881"/>
      <c r="BH61" s="228" t="s">
        <v>1872</v>
      </c>
      <c r="BI61" s="882" t="str">
        <f>IF($A61="","",VLOOKUP($A61,生徒情報入力!$A$9:$AA$158,25))</f>
        <v/>
      </c>
      <c r="BJ61" s="882"/>
      <c r="BK61" s="229" t="s">
        <v>1873</v>
      </c>
      <c r="BL61" s="883" t="str">
        <f>IF($A61="","",VLOOKUP($A61,生徒情報入力!$A$9:$AA$158,27))</f>
        <v/>
      </c>
      <c r="BM61" s="884"/>
      <c r="BN61" s="230"/>
      <c r="BT61" s="200">
        <v>41</v>
      </c>
    </row>
    <row r="62" spans="1:72" s="194" customFormat="1" ht="27" customHeight="1">
      <c r="A62" s="890" t="str">
        <f t="shared" si="2"/>
        <v/>
      </c>
      <c r="B62" s="891"/>
      <c r="C62" s="215" t="str">
        <f>IF($A62="","",VLOOKUP($A62,生徒情報入力!$A$9:$AA$158,4))</f>
        <v/>
      </c>
      <c r="D62" s="892" t="str">
        <f>IF($A62="","",VLOOKUP($A62,生徒情報入力!$A$9:$AA$158,5))</f>
        <v/>
      </c>
      <c r="E62" s="892"/>
      <c r="F62" s="892"/>
      <c r="G62" s="892"/>
      <c r="H62" s="892"/>
      <c r="I62" s="892"/>
      <c r="J62" s="893"/>
      <c r="K62" s="234" t="str">
        <f>IF($A62="","",VLOOKUP($A62,生徒情報入力!$A$9:$AA$158,6))</f>
        <v/>
      </c>
      <c r="L62" s="235"/>
      <c r="M62" s="223" t="str">
        <f>IF($A62="","",VLOOKUP($A62,生徒情報入力!$A$9:$AA$158,7))</f>
        <v/>
      </c>
      <c r="N62" s="224" t="str">
        <f>IF($A62="","",VLOOKUP($A62,生徒情報入力!$A$9:$AA$158,8))</f>
        <v/>
      </c>
      <c r="O62" s="224" t="s">
        <v>6</v>
      </c>
      <c r="P62" s="224" t="str">
        <f>IF($A62="","",VLOOKUP($A62,生徒情報入力!$A$9:$AA$158,9))</f>
        <v/>
      </c>
      <c r="Q62" s="224" t="s">
        <v>6</v>
      </c>
      <c r="R62" s="224" t="str">
        <f>IF($A62="","",VLOOKUP($A62,生徒情報入力!$A$9:$AA$158,10))</f>
        <v/>
      </c>
      <c r="S62" s="894" t="str">
        <f>IF($A62="","",VLOOKUP($A62,生徒情報入力!$A$9:$AA$158,11))</f>
        <v/>
      </c>
      <c r="T62" s="941"/>
      <c r="U62" s="234" t="str">
        <f>IF($A62="","",VLOOKUP($A62,生徒情報入力!$A$9:$AA$158,12))</f>
        <v/>
      </c>
      <c r="V62" s="236"/>
      <c r="W62" s="235"/>
      <c r="X62" s="223" t="str">
        <f>IF($A62="","",VLOOKUP($A62,生徒情報入力!$A$9:$AA$158,13))</f>
        <v/>
      </c>
      <c r="Y62" s="224" t="str">
        <f>IF($A62="","",VLOOKUP($A62,生徒情報入力!$A$9:$AA$158,14))</f>
        <v/>
      </c>
      <c r="Z62" s="225" t="s">
        <v>6</v>
      </c>
      <c r="AA62" s="224" t="str">
        <f>IF($A62="","",VLOOKUP($A62,生徒情報入力!$A$9:$AA$158,15))</f>
        <v/>
      </c>
      <c r="AB62" s="224" t="s">
        <v>6</v>
      </c>
      <c r="AC62" s="226" t="str">
        <f>IF($A62="","",VLOOKUP($A62,生徒情報入力!$A$9:$AA$158,16))</f>
        <v/>
      </c>
      <c r="AD62" s="896" t="str">
        <f>IF($A62="","",VLOOKUP($A62,生徒情報入力!$A$9:$AA$158,17))</f>
        <v/>
      </c>
      <c r="AE62" s="897"/>
      <c r="AF62" s="227"/>
      <c r="AG62" s="898" t="str">
        <f>IF($A62="","",VLOOKUP($A62,生徒情報入力!$A$9:$AA$158,19))</f>
        <v/>
      </c>
      <c r="AH62" s="898"/>
      <c r="AI62" s="898"/>
      <c r="AJ62" s="898"/>
      <c r="AK62" s="899"/>
      <c r="AL62" s="894" t="str">
        <f>IF($A62="","",VLOOKUP($A62,生徒情報入力!$A$9:$AA$158,20))</f>
        <v/>
      </c>
      <c r="AM62" s="895"/>
      <c r="AN62" s="895"/>
      <c r="AO62" s="895"/>
      <c r="AP62" s="895"/>
      <c r="AQ62" s="874" t="str">
        <f>IF($A62="","",VLOOKUP($A62,生徒情報入力!$A$9:$AA$158,21))</f>
        <v/>
      </c>
      <c r="AR62" s="875"/>
      <c r="AS62" s="876"/>
      <c r="AT62" s="877" t="str">
        <f>IF($A62="","",VLOOKUP($A62,生徒情報入力!$A$9:$AA$158,22))</f>
        <v/>
      </c>
      <c r="AU62" s="878"/>
      <c r="AV62" s="878"/>
      <c r="AW62" s="878"/>
      <c r="AX62" s="878"/>
      <c r="AY62" s="878"/>
      <c r="AZ62" s="878"/>
      <c r="BA62" s="878"/>
      <c r="BB62" s="878"/>
      <c r="BC62" s="878"/>
      <c r="BD62" s="878"/>
      <c r="BE62" s="879"/>
      <c r="BF62" s="880" t="str">
        <f>IF($A62="","",VLOOKUP($A62,生徒情報入力!$A$9:$AA$158,23))</f>
        <v/>
      </c>
      <c r="BG62" s="881"/>
      <c r="BH62" s="228" t="s">
        <v>1872</v>
      </c>
      <c r="BI62" s="882" t="str">
        <f>IF($A62="","",VLOOKUP($A62,生徒情報入力!$A$9:$AA$158,25))</f>
        <v/>
      </c>
      <c r="BJ62" s="882"/>
      <c r="BK62" s="229" t="s">
        <v>1873</v>
      </c>
      <c r="BL62" s="883" t="str">
        <f>IF($A62="","",VLOOKUP($A62,生徒情報入力!$A$9:$AA$158,27))</f>
        <v/>
      </c>
      <c r="BM62" s="884"/>
      <c r="BN62" s="230"/>
      <c r="BT62" s="200">
        <v>42</v>
      </c>
    </row>
    <row r="63" spans="1:72" s="194" customFormat="1" ht="27" customHeight="1">
      <c r="A63" s="890" t="str">
        <f t="shared" si="2"/>
        <v/>
      </c>
      <c r="B63" s="891"/>
      <c r="C63" s="215" t="str">
        <f>IF($A63="","",VLOOKUP($A63,生徒情報入力!$A$9:$AA$158,4))</f>
        <v/>
      </c>
      <c r="D63" s="892" t="str">
        <f>IF($A63="","",VLOOKUP($A63,生徒情報入力!$A$9:$AA$158,5))</f>
        <v/>
      </c>
      <c r="E63" s="892"/>
      <c r="F63" s="892"/>
      <c r="G63" s="892"/>
      <c r="H63" s="892"/>
      <c r="I63" s="892"/>
      <c r="J63" s="893"/>
      <c r="K63" s="234" t="str">
        <f>IF($A63="","",VLOOKUP($A63,生徒情報入力!$A$9:$AA$158,6))</f>
        <v/>
      </c>
      <c r="L63" s="235"/>
      <c r="M63" s="223" t="str">
        <f>IF($A63="","",VLOOKUP($A63,生徒情報入力!$A$9:$AA$158,7))</f>
        <v/>
      </c>
      <c r="N63" s="224" t="str">
        <f>IF($A63="","",VLOOKUP($A63,生徒情報入力!$A$9:$AA$158,8))</f>
        <v/>
      </c>
      <c r="O63" s="224" t="s">
        <v>6</v>
      </c>
      <c r="P63" s="224" t="str">
        <f>IF($A63="","",VLOOKUP($A63,生徒情報入力!$A$9:$AA$158,9))</f>
        <v/>
      </c>
      <c r="Q63" s="224" t="s">
        <v>6</v>
      </c>
      <c r="R63" s="224" t="str">
        <f>IF($A63="","",VLOOKUP($A63,生徒情報入力!$A$9:$AA$158,10))</f>
        <v/>
      </c>
      <c r="S63" s="894" t="str">
        <f>IF($A63="","",VLOOKUP($A63,生徒情報入力!$A$9:$AA$158,11))</f>
        <v/>
      </c>
      <c r="T63" s="941"/>
      <c r="U63" s="234" t="str">
        <f>IF($A63="","",VLOOKUP($A63,生徒情報入力!$A$9:$AA$158,12))</f>
        <v/>
      </c>
      <c r="V63" s="236"/>
      <c r="W63" s="235"/>
      <c r="X63" s="223" t="str">
        <f>IF($A63="","",VLOOKUP($A63,生徒情報入力!$A$9:$AA$158,13))</f>
        <v/>
      </c>
      <c r="Y63" s="224" t="str">
        <f>IF($A63="","",VLOOKUP($A63,生徒情報入力!$A$9:$AA$158,14))</f>
        <v/>
      </c>
      <c r="Z63" s="225" t="s">
        <v>6</v>
      </c>
      <c r="AA63" s="224" t="str">
        <f>IF($A63="","",VLOOKUP($A63,生徒情報入力!$A$9:$AA$158,15))</f>
        <v/>
      </c>
      <c r="AB63" s="224" t="s">
        <v>6</v>
      </c>
      <c r="AC63" s="226" t="str">
        <f>IF($A63="","",VLOOKUP($A63,生徒情報入力!$A$9:$AA$158,16))</f>
        <v/>
      </c>
      <c r="AD63" s="896" t="str">
        <f>IF($A63="","",VLOOKUP($A63,生徒情報入力!$A$9:$AA$158,17))</f>
        <v/>
      </c>
      <c r="AE63" s="897"/>
      <c r="AF63" s="227"/>
      <c r="AG63" s="898" t="str">
        <f>IF($A63="","",VLOOKUP($A63,生徒情報入力!$A$9:$AA$158,19))</f>
        <v/>
      </c>
      <c r="AH63" s="898"/>
      <c r="AI63" s="898"/>
      <c r="AJ63" s="898"/>
      <c r="AK63" s="899"/>
      <c r="AL63" s="894" t="str">
        <f>IF($A63="","",VLOOKUP($A63,生徒情報入力!$A$9:$AA$158,20))</f>
        <v/>
      </c>
      <c r="AM63" s="895"/>
      <c r="AN63" s="895"/>
      <c r="AO63" s="895"/>
      <c r="AP63" s="895"/>
      <c r="AQ63" s="874" t="str">
        <f>IF($A63="","",VLOOKUP($A63,生徒情報入力!$A$9:$AA$158,21))</f>
        <v/>
      </c>
      <c r="AR63" s="875"/>
      <c r="AS63" s="876"/>
      <c r="AT63" s="877" t="str">
        <f>IF($A63="","",VLOOKUP($A63,生徒情報入力!$A$9:$AA$158,22))</f>
        <v/>
      </c>
      <c r="AU63" s="878"/>
      <c r="AV63" s="878"/>
      <c r="AW63" s="878"/>
      <c r="AX63" s="878"/>
      <c r="AY63" s="878"/>
      <c r="AZ63" s="878"/>
      <c r="BA63" s="878"/>
      <c r="BB63" s="878"/>
      <c r="BC63" s="878"/>
      <c r="BD63" s="878"/>
      <c r="BE63" s="879"/>
      <c r="BF63" s="880" t="str">
        <f>IF($A63="","",VLOOKUP($A63,生徒情報入力!$A$9:$AA$158,23))</f>
        <v/>
      </c>
      <c r="BG63" s="881"/>
      <c r="BH63" s="228" t="s">
        <v>1872</v>
      </c>
      <c r="BI63" s="882" t="str">
        <f>IF($A63="","",VLOOKUP($A63,生徒情報入力!$A$9:$AA$158,25))</f>
        <v/>
      </c>
      <c r="BJ63" s="882"/>
      <c r="BK63" s="229" t="s">
        <v>1873</v>
      </c>
      <c r="BL63" s="883" t="str">
        <f>IF($A63="","",VLOOKUP($A63,生徒情報入力!$A$9:$AA$158,27))</f>
        <v/>
      </c>
      <c r="BM63" s="884"/>
      <c r="BN63" s="230"/>
      <c r="BT63" s="200">
        <v>43</v>
      </c>
    </row>
    <row r="64" spans="1:72" s="194" customFormat="1" ht="27" customHeight="1">
      <c r="A64" s="890" t="str">
        <f t="shared" si="2"/>
        <v/>
      </c>
      <c r="B64" s="891"/>
      <c r="C64" s="215" t="str">
        <f>IF($A64="","",VLOOKUP($A64,生徒情報入力!$A$9:$AA$158,4))</f>
        <v/>
      </c>
      <c r="D64" s="892" t="str">
        <f>IF($A64="","",VLOOKUP($A64,生徒情報入力!$A$9:$AA$158,5))</f>
        <v/>
      </c>
      <c r="E64" s="892"/>
      <c r="F64" s="892"/>
      <c r="G64" s="892"/>
      <c r="H64" s="892"/>
      <c r="I64" s="892"/>
      <c r="J64" s="893"/>
      <c r="K64" s="234" t="str">
        <f>IF($A64="","",VLOOKUP($A64,生徒情報入力!$A$9:$AA$158,6))</f>
        <v/>
      </c>
      <c r="L64" s="235"/>
      <c r="M64" s="223" t="str">
        <f>IF($A64="","",VLOOKUP($A64,生徒情報入力!$A$9:$AA$158,7))</f>
        <v/>
      </c>
      <c r="N64" s="224" t="str">
        <f>IF($A64="","",VLOOKUP($A64,生徒情報入力!$A$9:$AA$158,8))</f>
        <v/>
      </c>
      <c r="O64" s="224" t="s">
        <v>6</v>
      </c>
      <c r="P64" s="224" t="str">
        <f>IF($A64="","",VLOOKUP($A64,生徒情報入力!$A$9:$AA$158,9))</f>
        <v/>
      </c>
      <c r="Q64" s="224" t="s">
        <v>6</v>
      </c>
      <c r="R64" s="224" t="str">
        <f>IF($A64="","",VLOOKUP($A64,生徒情報入力!$A$9:$AA$158,10))</f>
        <v/>
      </c>
      <c r="S64" s="894" t="str">
        <f>IF($A64="","",VLOOKUP($A64,生徒情報入力!$A$9:$AA$158,11))</f>
        <v/>
      </c>
      <c r="T64" s="941"/>
      <c r="U64" s="234" t="str">
        <f>IF($A64="","",VLOOKUP($A64,生徒情報入力!$A$9:$AA$158,12))</f>
        <v/>
      </c>
      <c r="V64" s="236"/>
      <c r="W64" s="235"/>
      <c r="X64" s="223" t="str">
        <f>IF($A64="","",VLOOKUP($A64,生徒情報入力!$A$9:$AA$158,13))</f>
        <v/>
      </c>
      <c r="Y64" s="224" t="str">
        <f>IF($A64="","",VLOOKUP($A64,生徒情報入力!$A$9:$AA$158,14))</f>
        <v/>
      </c>
      <c r="Z64" s="225" t="s">
        <v>6</v>
      </c>
      <c r="AA64" s="224" t="str">
        <f>IF($A64="","",VLOOKUP($A64,生徒情報入力!$A$9:$AA$158,15))</f>
        <v/>
      </c>
      <c r="AB64" s="224" t="s">
        <v>6</v>
      </c>
      <c r="AC64" s="226" t="str">
        <f>IF($A64="","",VLOOKUP($A64,生徒情報入力!$A$9:$AA$158,16))</f>
        <v/>
      </c>
      <c r="AD64" s="896" t="str">
        <f>IF($A64="","",VLOOKUP($A64,生徒情報入力!$A$9:$AA$158,17))</f>
        <v/>
      </c>
      <c r="AE64" s="897"/>
      <c r="AF64" s="227"/>
      <c r="AG64" s="898" t="str">
        <f>IF($A64="","",VLOOKUP($A64,生徒情報入力!$A$9:$AA$158,19))</f>
        <v/>
      </c>
      <c r="AH64" s="898"/>
      <c r="AI64" s="898"/>
      <c r="AJ64" s="898"/>
      <c r="AK64" s="899"/>
      <c r="AL64" s="894" t="str">
        <f>IF($A64="","",VLOOKUP($A64,生徒情報入力!$A$9:$AA$158,20))</f>
        <v/>
      </c>
      <c r="AM64" s="895"/>
      <c r="AN64" s="895"/>
      <c r="AO64" s="895"/>
      <c r="AP64" s="895"/>
      <c r="AQ64" s="874" t="str">
        <f>IF($A64="","",VLOOKUP($A64,生徒情報入力!$A$9:$AA$158,21))</f>
        <v/>
      </c>
      <c r="AR64" s="875"/>
      <c r="AS64" s="876"/>
      <c r="AT64" s="877" t="str">
        <f>IF($A64="","",VLOOKUP($A64,生徒情報入力!$A$9:$AA$158,22))</f>
        <v/>
      </c>
      <c r="AU64" s="878"/>
      <c r="AV64" s="878"/>
      <c r="AW64" s="878"/>
      <c r="AX64" s="878"/>
      <c r="AY64" s="878"/>
      <c r="AZ64" s="878"/>
      <c r="BA64" s="878"/>
      <c r="BB64" s="878"/>
      <c r="BC64" s="878"/>
      <c r="BD64" s="878"/>
      <c r="BE64" s="879"/>
      <c r="BF64" s="880" t="str">
        <f>IF($A64="","",VLOOKUP($A64,生徒情報入力!$A$9:$AA$158,23))</f>
        <v/>
      </c>
      <c r="BG64" s="881"/>
      <c r="BH64" s="228" t="s">
        <v>1872</v>
      </c>
      <c r="BI64" s="882" t="str">
        <f>IF($A64="","",VLOOKUP($A64,生徒情報入力!$A$9:$AA$158,25))</f>
        <v/>
      </c>
      <c r="BJ64" s="882"/>
      <c r="BK64" s="229" t="s">
        <v>1873</v>
      </c>
      <c r="BL64" s="883" t="str">
        <f>IF($A64="","",VLOOKUP($A64,生徒情報入力!$A$9:$AA$158,27))</f>
        <v/>
      </c>
      <c r="BM64" s="884"/>
      <c r="BN64" s="230"/>
      <c r="BT64" s="200">
        <v>44</v>
      </c>
    </row>
    <row r="65" spans="1:72" s="194" customFormat="1" ht="27" customHeight="1">
      <c r="A65" s="890" t="str">
        <f t="shared" si="2"/>
        <v/>
      </c>
      <c r="B65" s="891"/>
      <c r="C65" s="215" t="str">
        <f>IF($A65="","",VLOOKUP($A65,生徒情報入力!$A$9:$AA$158,4))</f>
        <v/>
      </c>
      <c r="D65" s="892" t="str">
        <f>IF($A65="","",VLOOKUP($A65,生徒情報入力!$A$9:$AA$158,5))</f>
        <v/>
      </c>
      <c r="E65" s="892"/>
      <c r="F65" s="892"/>
      <c r="G65" s="892"/>
      <c r="H65" s="892"/>
      <c r="I65" s="892"/>
      <c r="J65" s="893"/>
      <c r="K65" s="234" t="str">
        <f>IF($A65="","",VLOOKUP($A65,生徒情報入力!$A$9:$AA$158,6))</f>
        <v/>
      </c>
      <c r="L65" s="235"/>
      <c r="M65" s="223" t="str">
        <f>IF($A65="","",VLOOKUP($A65,生徒情報入力!$A$9:$AA$158,7))</f>
        <v/>
      </c>
      <c r="N65" s="224" t="str">
        <f>IF($A65="","",VLOOKUP($A65,生徒情報入力!$A$9:$AA$158,8))</f>
        <v/>
      </c>
      <c r="O65" s="224" t="s">
        <v>6</v>
      </c>
      <c r="P65" s="224" t="str">
        <f>IF($A65="","",VLOOKUP($A65,生徒情報入力!$A$9:$AA$158,9))</f>
        <v/>
      </c>
      <c r="Q65" s="224" t="s">
        <v>6</v>
      </c>
      <c r="R65" s="224" t="str">
        <f>IF($A65="","",VLOOKUP($A65,生徒情報入力!$A$9:$AA$158,10))</f>
        <v/>
      </c>
      <c r="S65" s="894" t="str">
        <f>IF($A65="","",VLOOKUP($A65,生徒情報入力!$A$9:$AA$158,11))</f>
        <v/>
      </c>
      <c r="T65" s="941"/>
      <c r="U65" s="234" t="str">
        <f>IF($A65="","",VLOOKUP($A65,生徒情報入力!$A$9:$AA$158,12))</f>
        <v/>
      </c>
      <c r="V65" s="236"/>
      <c r="W65" s="235"/>
      <c r="X65" s="223" t="str">
        <f>IF($A65="","",VLOOKUP($A65,生徒情報入力!$A$9:$AA$158,13))</f>
        <v/>
      </c>
      <c r="Y65" s="224" t="str">
        <f>IF($A65="","",VLOOKUP($A65,生徒情報入力!$A$9:$AA$158,14))</f>
        <v/>
      </c>
      <c r="Z65" s="225" t="s">
        <v>6</v>
      </c>
      <c r="AA65" s="224" t="str">
        <f>IF($A65="","",VLOOKUP($A65,生徒情報入力!$A$9:$AA$158,15))</f>
        <v/>
      </c>
      <c r="AB65" s="224" t="s">
        <v>6</v>
      </c>
      <c r="AC65" s="226" t="str">
        <f>IF($A65="","",VLOOKUP($A65,生徒情報入力!$A$9:$AA$158,16))</f>
        <v/>
      </c>
      <c r="AD65" s="896" t="str">
        <f>IF($A65="","",VLOOKUP($A65,生徒情報入力!$A$9:$AA$158,17))</f>
        <v/>
      </c>
      <c r="AE65" s="897"/>
      <c r="AF65" s="227"/>
      <c r="AG65" s="898" t="str">
        <f>IF($A65="","",VLOOKUP($A65,生徒情報入力!$A$9:$AA$158,19))</f>
        <v/>
      </c>
      <c r="AH65" s="898"/>
      <c r="AI65" s="898"/>
      <c r="AJ65" s="898"/>
      <c r="AK65" s="899"/>
      <c r="AL65" s="894" t="str">
        <f>IF($A65="","",VLOOKUP($A65,生徒情報入力!$A$9:$AA$158,20))</f>
        <v/>
      </c>
      <c r="AM65" s="895"/>
      <c r="AN65" s="895"/>
      <c r="AO65" s="895"/>
      <c r="AP65" s="895"/>
      <c r="AQ65" s="874" t="str">
        <f>IF($A65="","",VLOOKUP($A65,生徒情報入力!$A$9:$AA$158,21))</f>
        <v/>
      </c>
      <c r="AR65" s="875"/>
      <c r="AS65" s="876"/>
      <c r="AT65" s="877" t="str">
        <f>IF($A65="","",VLOOKUP($A65,生徒情報入力!$A$9:$AA$158,22))</f>
        <v/>
      </c>
      <c r="AU65" s="878"/>
      <c r="AV65" s="878"/>
      <c r="AW65" s="878"/>
      <c r="AX65" s="878"/>
      <c r="AY65" s="878"/>
      <c r="AZ65" s="878"/>
      <c r="BA65" s="878"/>
      <c r="BB65" s="878"/>
      <c r="BC65" s="878"/>
      <c r="BD65" s="878"/>
      <c r="BE65" s="879"/>
      <c r="BF65" s="880" t="str">
        <f>IF($A65="","",VLOOKUP($A65,生徒情報入力!$A$9:$AA$158,23))</f>
        <v/>
      </c>
      <c r="BG65" s="881"/>
      <c r="BH65" s="228" t="s">
        <v>1872</v>
      </c>
      <c r="BI65" s="882" t="str">
        <f>IF($A65="","",VLOOKUP($A65,生徒情報入力!$A$9:$AA$158,25))</f>
        <v/>
      </c>
      <c r="BJ65" s="882"/>
      <c r="BK65" s="229" t="s">
        <v>1873</v>
      </c>
      <c r="BL65" s="883" t="str">
        <f>IF($A65="","",VLOOKUP($A65,生徒情報入力!$A$9:$AA$158,27))</f>
        <v/>
      </c>
      <c r="BM65" s="884"/>
      <c r="BN65" s="230"/>
      <c r="BT65" s="200">
        <v>45</v>
      </c>
    </row>
    <row r="66" spans="1:72" s="194" customFormat="1" ht="15.75" customHeight="1">
      <c r="A66" s="199"/>
      <c r="B66" s="199"/>
      <c r="C66" s="199"/>
      <c r="D66" s="199"/>
      <c r="E66" s="232"/>
      <c r="F66" s="232" t="s">
        <v>2745</v>
      </c>
      <c r="G66" s="232"/>
      <c r="H66" s="232"/>
      <c r="I66" s="232"/>
      <c r="J66" s="232"/>
      <c r="K66" s="232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232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T66" s="200"/>
    </row>
    <row r="67" spans="1:72" s="194" customFormat="1" ht="15.75" customHeight="1">
      <c r="A67" s="199"/>
      <c r="B67" s="199"/>
      <c r="C67" s="199"/>
      <c r="D67" s="199"/>
      <c r="E67" s="232"/>
      <c r="F67" s="232" t="s">
        <v>2746</v>
      </c>
      <c r="G67" s="232"/>
      <c r="H67" s="232"/>
      <c r="I67" s="232"/>
      <c r="J67" s="232"/>
      <c r="K67" s="232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T67" s="200"/>
    </row>
    <row r="68" spans="1:72" s="194" customFormat="1" ht="27" customHeight="1">
      <c r="A68" s="201" t="s">
        <v>1903</v>
      </c>
      <c r="B68" s="201"/>
      <c r="C68" s="201"/>
      <c r="D68" s="939">
        <f>D46</f>
        <v>28</v>
      </c>
      <c r="E68" s="939"/>
      <c r="F68" s="201" t="s">
        <v>2</v>
      </c>
      <c r="G68" s="939">
        <f>G46</f>
        <v>12</v>
      </c>
      <c r="H68" s="939"/>
      <c r="I68" s="201" t="s">
        <v>3</v>
      </c>
      <c r="J68" s="939">
        <f>J46</f>
        <v>10</v>
      </c>
      <c r="K68" s="939"/>
      <c r="L68" s="202"/>
      <c r="M68" s="203" t="s">
        <v>1904</v>
      </c>
      <c r="N68" s="203"/>
      <c r="O68" s="203"/>
      <c r="P68" s="201"/>
      <c r="Q68" s="201"/>
      <c r="R68" s="204" t="s">
        <v>1905</v>
      </c>
      <c r="S68" s="205"/>
      <c r="T68" s="205"/>
      <c r="U68" s="940"/>
      <c r="V68" s="940"/>
      <c r="W68" s="940"/>
      <c r="X68" s="940"/>
      <c r="Y68" s="940"/>
      <c r="Z68" s="199"/>
      <c r="AA68" s="199"/>
      <c r="AB68" s="199"/>
      <c r="AC68" s="199"/>
      <c r="AD68" s="199"/>
      <c r="AE68" s="233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T68" s="200"/>
    </row>
    <row r="69" spans="1:72" s="194" customFormat="1" ht="27" customHeight="1">
      <c r="A69" s="206"/>
      <c r="B69" s="206"/>
      <c r="C69" s="206"/>
      <c r="D69" s="206"/>
      <c r="E69" s="207" t="s">
        <v>1906</v>
      </c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8"/>
      <c r="AE69" s="933" t="s">
        <v>1907</v>
      </c>
      <c r="AF69" s="916"/>
      <c r="AG69" s="916"/>
      <c r="AH69" s="916"/>
      <c r="AI69" s="916"/>
      <c r="AJ69" s="916"/>
      <c r="AK69" s="875" t="str">
        <f>基本情報入力!$B$5</f>
        <v/>
      </c>
      <c r="AL69" s="875"/>
      <c r="AM69" s="875"/>
      <c r="AN69" s="875"/>
      <c r="AO69" s="875"/>
      <c r="AP69" s="875"/>
      <c r="AQ69" s="875"/>
      <c r="AR69" s="875"/>
      <c r="AS69" s="875"/>
      <c r="AT69" s="875"/>
      <c r="AU69" s="875"/>
      <c r="AV69" s="875"/>
      <c r="AW69" s="916"/>
      <c r="AX69" s="916"/>
      <c r="AY69" s="916"/>
      <c r="AZ69" s="916"/>
      <c r="BA69" s="916"/>
      <c r="BB69" s="934"/>
      <c r="BC69" s="935" t="s">
        <v>1908</v>
      </c>
      <c r="BD69" s="936"/>
      <c r="BE69" s="936"/>
      <c r="BF69" s="936"/>
      <c r="BG69" s="937">
        <f>基本情報入力!$B$3</f>
        <v>0</v>
      </c>
      <c r="BH69" s="937"/>
      <c r="BI69" s="937"/>
      <c r="BJ69" s="209" t="s">
        <v>1909</v>
      </c>
      <c r="BK69" s="937">
        <f>基本情報入力!$D$3</f>
        <v>0</v>
      </c>
      <c r="BL69" s="937"/>
      <c r="BM69" s="937"/>
      <c r="BN69" s="938"/>
      <c r="BT69" s="200"/>
    </row>
    <row r="70" spans="1:72" s="194" customFormat="1" ht="27" customHeight="1">
      <c r="A70" s="930" t="s">
        <v>1910</v>
      </c>
      <c r="B70" s="931"/>
      <c r="C70" s="931"/>
      <c r="D70" s="210"/>
      <c r="E70" s="892" t="str">
        <f>基本情報入力!$B$6</f>
        <v/>
      </c>
      <c r="F70" s="892"/>
      <c r="G70" s="892"/>
      <c r="H70" s="892"/>
      <c r="I70" s="892"/>
      <c r="J70" s="892"/>
      <c r="K70" s="892"/>
      <c r="L70" s="892"/>
      <c r="M70" s="892"/>
      <c r="N70" s="892"/>
      <c r="O70" s="892"/>
      <c r="P70" s="892"/>
      <c r="Q70" s="892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2"/>
      <c r="AC70" s="892"/>
      <c r="AD70" s="211"/>
      <c r="AE70" s="206"/>
      <c r="AF70" s="206"/>
      <c r="AG70" s="916" t="s">
        <v>1911</v>
      </c>
      <c r="AH70" s="916"/>
      <c r="AI70" s="916"/>
      <c r="AJ70" s="916"/>
      <c r="AK70" s="932">
        <f>基本情報入力!$B$7</f>
        <v>0</v>
      </c>
      <c r="AL70" s="932"/>
      <c r="AM70" s="932"/>
      <c r="AN70" s="932"/>
      <c r="AO70" s="212" t="s">
        <v>1912</v>
      </c>
      <c r="AP70" s="895">
        <f>基本情報入力!$C$7</f>
        <v>0</v>
      </c>
      <c r="AQ70" s="895"/>
      <c r="AR70" s="895"/>
      <c r="AS70" s="213" t="s">
        <v>1913</v>
      </c>
      <c r="AT70" s="917">
        <f>基本情報入力!$D$7</f>
        <v>0</v>
      </c>
      <c r="AU70" s="917"/>
      <c r="AV70" s="917"/>
      <c r="AW70" s="208"/>
      <c r="AX70" s="916" t="s">
        <v>1914</v>
      </c>
      <c r="AY70" s="916"/>
      <c r="AZ70" s="916"/>
      <c r="BA70" s="916"/>
      <c r="BB70" s="916"/>
      <c r="BC70" s="875">
        <f>基本情報入力!$B$12</f>
        <v>0</v>
      </c>
      <c r="BD70" s="875"/>
      <c r="BE70" s="875"/>
      <c r="BF70" s="875"/>
      <c r="BG70" s="875"/>
      <c r="BH70" s="875"/>
      <c r="BI70" s="875"/>
      <c r="BJ70" s="875"/>
      <c r="BK70" s="875"/>
      <c r="BL70" s="875"/>
      <c r="BM70" s="875"/>
      <c r="BN70" s="876"/>
      <c r="BT70" s="200"/>
    </row>
    <row r="71" spans="1:72" s="194" customFormat="1" ht="15.75" customHeight="1">
      <c r="A71" s="918" t="s">
        <v>19</v>
      </c>
      <c r="B71" s="919"/>
      <c r="C71" s="922" t="s">
        <v>20</v>
      </c>
      <c r="D71" s="923"/>
      <c r="E71" s="923"/>
      <c r="F71" s="923"/>
      <c r="G71" s="923"/>
      <c r="H71" s="923"/>
      <c r="I71" s="923"/>
      <c r="J71" s="924"/>
      <c r="K71" s="922" t="s">
        <v>1879</v>
      </c>
      <c r="L71" s="924"/>
      <c r="M71" s="922" t="s">
        <v>1880</v>
      </c>
      <c r="N71" s="923"/>
      <c r="O71" s="923"/>
      <c r="P71" s="923"/>
      <c r="Q71" s="923"/>
      <c r="R71" s="923"/>
      <c r="S71" s="922" t="s">
        <v>21</v>
      </c>
      <c r="T71" s="924"/>
      <c r="U71" s="926" t="s">
        <v>1915</v>
      </c>
      <c r="V71" s="927"/>
      <c r="W71" s="928"/>
      <c r="X71" s="926" t="s">
        <v>1916</v>
      </c>
      <c r="Y71" s="927"/>
      <c r="Z71" s="927"/>
      <c r="AA71" s="927"/>
      <c r="AB71" s="927"/>
      <c r="AC71" s="927"/>
      <c r="AD71" s="929" t="s">
        <v>1917</v>
      </c>
      <c r="AE71" s="929"/>
      <c r="AF71" s="929"/>
      <c r="AG71" s="929"/>
      <c r="AH71" s="929"/>
      <c r="AI71" s="929"/>
      <c r="AJ71" s="929"/>
      <c r="AK71" s="929"/>
      <c r="AL71" s="900" t="s">
        <v>1918</v>
      </c>
      <c r="AM71" s="901"/>
      <c r="AN71" s="901"/>
      <c r="AO71" s="901"/>
      <c r="AP71" s="901"/>
      <c r="AQ71" s="900" t="s">
        <v>1919</v>
      </c>
      <c r="AR71" s="901"/>
      <c r="AS71" s="902"/>
      <c r="AT71" s="900" t="s">
        <v>1920</v>
      </c>
      <c r="AU71" s="901"/>
      <c r="AV71" s="901"/>
      <c r="AW71" s="901"/>
      <c r="AX71" s="901"/>
      <c r="AY71" s="901"/>
      <c r="AZ71" s="901"/>
      <c r="BA71" s="901"/>
      <c r="BB71" s="901"/>
      <c r="BC71" s="901"/>
      <c r="BD71" s="901"/>
      <c r="BE71" s="902"/>
      <c r="BF71" s="900" t="s">
        <v>1921</v>
      </c>
      <c r="BG71" s="901"/>
      <c r="BH71" s="901"/>
      <c r="BI71" s="901"/>
      <c r="BJ71" s="901"/>
      <c r="BK71" s="901"/>
      <c r="BL71" s="901"/>
      <c r="BM71" s="901"/>
      <c r="BN71" s="902"/>
      <c r="BT71" s="200"/>
    </row>
    <row r="72" spans="1:72" s="194" customFormat="1" ht="15.75" customHeight="1">
      <c r="A72" s="920"/>
      <c r="B72" s="921"/>
      <c r="C72" s="925"/>
      <c r="D72" s="912"/>
      <c r="E72" s="912"/>
      <c r="F72" s="912"/>
      <c r="G72" s="912"/>
      <c r="H72" s="912"/>
      <c r="I72" s="912"/>
      <c r="J72" s="911"/>
      <c r="K72" s="925"/>
      <c r="L72" s="911"/>
      <c r="M72" s="925"/>
      <c r="N72" s="912"/>
      <c r="O72" s="912"/>
      <c r="P72" s="912"/>
      <c r="Q72" s="912"/>
      <c r="R72" s="912"/>
      <c r="S72" s="925"/>
      <c r="T72" s="911"/>
      <c r="U72" s="909" t="s">
        <v>1922</v>
      </c>
      <c r="V72" s="910"/>
      <c r="W72" s="911"/>
      <c r="X72" s="909" t="s">
        <v>1923</v>
      </c>
      <c r="Y72" s="912"/>
      <c r="Z72" s="912"/>
      <c r="AA72" s="912"/>
      <c r="AB72" s="912"/>
      <c r="AC72" s="911"/>
      <c r="AD72" s="913" t="s">
        <v>1924</v>
      </c>
      <c r="AE72" s="914"/>
      <c r="AF72" s="914"/>
      <c r="AG72" s="914"/>
      <c r="AH72" s="914"/>
      <c r="AI72" s="914"/>
      <c r="AJ72" s="914"/>
      <c r="AK72" s="915"/>
      <c r="AL72" s="903"/>
      <c r="AM72" s="904"/>
      <c r="AN72" s="904"/>
      <c r="AO72" s="904"/>
      <c r="AP72" s="904"/>
      <c r="AQ72" s="903"/>
      <c r="AR72" s="904"/>
      <c r="AS72" s="905"/>
      <c r="AT72" s="903"/>
      <c r="AU72" s="904"/>
      <c r="AV72" s="904"/>
      <c r="AW72" s="904"/>
      <c r="AX72" s="904"/>
      <c r="AY72" s="904"/>
      <c r="AZ72" s="904"/>
      <c r="BA72" s="904"/>
      <c r="BB72" s="904"/>
      <c r="BC72" s="904"/>
      <c r="BD72" s="904"/>
      <c r="BE72" s="905"/>
      <c r="BF72" s="906"/>
      <c r="BG72" s="907"/>
      <c r="BH72" s="907"/>
      <c r="BI72" s="907"/>
      <c r="BJ72" s="907"/>
      <c r="BK72" s="907"/>
      <c r="BL72" s="907"/>
      <c r="BM72" s="907"/>
      <c r="BN72" s="908"/>
      <c r="BT72" s="200"/>
    </row>
    <row r="73" spans="1:72" s="194" customFormat="1" ht="27" customHeight="1">
      <c r="A73" s="890" t="str">
        <f>IF(AF$1+BT65&lt;=AK$1,AF$1+BT65,"")</f>
        <v/>
      </c>
      <c r="B73" s="891"/>
      <c r="C73" s="215" t="str">
        <f>IF($A73="","",VLOOKUP($A73,生徒情報入力!$A$9:$AA$158,4))</f>
        <v/>
      </c>
      <c r="D73" s="892" t="str">
        <f>IF($A73="","",VLOOKUP($A73,生徒情報入力!$A$9:$AA$158,5))</f>
        <v/>
      </c>
      <c r="E73" s="892"/>
      <c r="F73" s="892"/>
      <c r="G73" s="892"/>
      <c r="H73" s="892"/>
      <c r="I73" s="892"/>
      <c r="J73" s="893"/>
      <c r="K73" s="234" t="str">
        <f>IF($A73="","",VLOOKUP($A73,生徒情報入力!$A$9:$AA$158,6))</f>
        <v/>
      </c>
      <c r="L73" s="235"/>
      <c r="M73" s="223" t="str">
        <f>IF($A73="","",VLOOKUP($A73,生徒情報入力!$A$9:$AA$158,7))</f>
        <v/>
      </c>
      <c r="N73" s="224" t="str">
        <f>IF($A73="","",VLOOKUP($A73,生徒情報入力!$A$9:$AA$158,8))</f>
        <v/>
      </c>
      <c r="O73" s="224" t="s">
        <v>6</v>
      </c>
      <c r="P73" s="224" t="str">
        <f>IF($A73="","",VLOOKUP($A73,生徒情報入力!$A$9:$AA$158,9))</f>
        <v/>
      </c>
      <c r="Q73" s="224" t="s">
        <v>6</v>
      </c>
      <c r="R73" s="224" t="str">
        <f>IF($A73="","",VLOOKUP($A73,生徒情報入力!$A$9:$AA$158,10))</f>
        <v/>
      </c>
      <c r="S73" s="234" t="str">
        <f>IF($A73="","",VLOOKUP($A73,生徒情報入力!$A$9:$AA$158,11))</f>
        <v/>
      </c>
      <c r="T73" s="235"/>
      <c r="U73" s="894" t="str">
        <f>IF($A73="","",VLOOKUP($A73,生徒情報入力!$A$9:$AA$158,12))</f>
        <v/>
      </c>
      <c r="V73" s="895"/>
      <c r="W73" s="895"/>
      <c r="X73" s="223" t="str">
        <f>IF($A73="","",VLOOKUP($A73,生徒情報入力!$A$9:$AA$158,13))</f>
        <v/>
      </c>
      <c r="Y73" s="224" t="str">
        <f>IF($A73="","",VLOOKUP($A73,生徒情報入力!$A$9:$AA$158,14))</f>
        <v/>
      </c>
      <c r="Z73" s="225" t="s">
        <v>6</v>
      </c>
      <c r="AA73" s="224" t="str">
        <f>IF($A73="","",VLOOKUP($A73,生徒情報入力!$A$9:$AA$158,15))</f>
        <v/>
      </c>
      <c r="AB73" s="224" t="s">
        <v>6</v>
      </c>
      <c r="AC73" s="226" t="str">
        <f>IF($A73="","",VLOOKUP($A73,生徒情報入力!$A$9:$AA$158,16))</f>
        <v/>
      </c>
      <c r="AD73" s="896" t="str">
        <f>IF($A73="","",VLOOKUP($A73,生徒情報入力!$A$9:$AA$158,17))</f>
        <v/>
      </c>
      <c r="AE73" s="897"/>
      <c r="AF73" s="227"/>
      <c r="AG73" s="898" t="str">
        <f>IF($A73="","",VLOOKUP($A73,生徒情報入力!$A$9:$AA$158,19))</f>
        <v/>
      </c>
      <c r="AH73" s="898"/>
      <c r="AI73" s="898"/>
      <c r="AJ73" s="898"/>
      <c r="AK73" s="899"/>
      <c r="AL73" s="894" t="str">
        <f>IF($A73="","",VLOOKUP($A73,生徒情報入力!$A$9:$AA$158,20))</f>
        <v/>
      </c>
      <c r="AM73" s="895"/>
      <c r="AN73" s="895"/>
      <c r="AO73" s="895"/>
      <c r="AP73" s="895"/>
      <c r="AQ73" s="874" t="str">
        <f>IF($A73="","",VLOOKUP($A73,生徒情報入力!$A$9:$AA$158,21))</f>
        <v/>
      </c>
      <c r="AR73" s="875"/>
      <c r="AS73" s="876"/>
      <c r="AT73" s="877" t="str">
        <f>IF($A73="","",VLOOKUP($A73,生徒情報入力!$A$9:$AA$158,22))</f>
        <v/>
      </c>
      <c r="AU73" s="878"/>
      <c r="AV73" s="878"/>
      <c r="AW73" s="878"/>
      <c r="AX73" s="878"/>
      <c r="AY73" s="878"/>
      <c r="AZ73" s="878"/>
      <c r="BA73" s="878"/>
      <c r="BB73" s="878"/>
      <c r="BC73" s="878"/>
      <c r="BD73" s="878"/>
      <c r="BE73" s="879"/>
      <c r="BF73" s="880" t="str">
        <f>IF($A73="","",VLOOKUP($A73,生徒情報入力!$A$9:$AA$158,23))</f>
        <v/>
      </c>
      <c r="BG73" s="881"/>
      <c r="BH73" s="228" t="s">
        <v>1872</v>
      </c>
      <c r="BI73" s="882" t="str">
        <f>IF($A73="","",VLOOKUP($A73,生徒情報入力!$A$9:$AA$158,25))</f>
        <v/>
      </c>
      <c r="BJ73" s="882"/>
      <c r="BK73" s="229" t="s">
        <v>1873</v>
      </c>
      <c r="BL73" s="883" t="str">
        <f>IF($A73="","",VLOOKUP($A73,生徒情報入力!$A$9:$AA$158,27))</f>
        <v/>
      </c>
      <c r="BM73" s="884"/>
      <c r="BN73" s="230"/>
      <c r="BT73" s="200">
        <v>46</v>
      </c>
    </row>
    <row r="74" spans="1:72" s="194" customFormat="1" ht="27" customHeight="1">
      <c r="A74" s="890" t="str">
        <f t="shared" ref="A74:A87" si="3">IF(AF$1+BT73&lt;=AK$1,AF$1+BT73,"")</f>
        <v/>
      </c>
      <c r="B74" s="891"/>
      <c r="C74" s="215" t="str">
        <f>IF($A74="","",VLOOKUP($A74,生徒情報入力!$A$9:$AA$158,4))</f>
        <v/>
      </c>
      <c r="D74" s="892" t="str">
        <f>IF($A74="","",VLOOKUP($A74,生徒情報入力!$A$9:$AA$158,5))</f>
        <v/>
      </c>
      <c r="E74" s="892"/>
      <c r="F74" s="892"/>
      <c r="G74" s="892"/>
      <c r="H74" s="892"/>
      <c r="I74" s="892"/>
      <c r="J74" s="893"/>
      <c r="K74" s="234" t="str">
        <f>IF($A74="","",VLOOKUP($A74,生徒情報入力!$A$9:$AA$158,6))</f>
        <v/>
      </c>
      <c r="L74" s="235"/>
      <c r="M74" s="223" t="str">
        <f>IF($A74="","",VLOOKUP($A74,生徒情報入力!$A$9:$AA$158,7))</f>
        <v/>
      </c>
      <c r="N74" s="224" t="str">
        <f>IF($A74="","",VLOOKUP($A74,生徒情報入力!$A$9:$AA$158,8))</f>
        <v/>
      </c>
      <c r="O74" s="224" t="s">
        <v>6</v>
      </c>
      <c r="P74" s="224" t="str">
        <f>IF($A74="","",VLOOKUP($A74,生徒情報入力!$A$9:$AA$158,9))</f>
        <v/>
      </c>
      <c r="Q74" s="224" t="s">
        <v>6</v>
      </c>
      <c r="R74" s="224" t="str">
        <f>IF($A74="","",VLOOKUP($A74,生徒情報入力!$A$9:$AA$158,10))</f>
        <v/>
      </c>
      <c r="S74" s="234" t="str">
        <f>IF($A74="","",VLOOKUP($A74,生徒情報入力!$A$9:$AA$158,11))</f>
        <v/>
      </c>
      <c r="T74" s="235"/>
      <c r="U74" s="894" t="str">
        <f>IF($A74="","",VLOOKUP($A74,生徒情報入力!$A$9:$AA$158,12))</f>
        <v/>
      </c>
      <c r="V74" s="895"/>
      <c r="W74" s="895"/>
      <c r="X74" s="223" t="str">
        <f>IF($A74="","",VLOOKUP($A74,生徒情報入力!$A$9:$AA$158,13))</f>
        <v/>
      </c>
      <c r="Y74" s="224" t="str">
        <f>IF($A74="","",VLOOKUP($A74,生徒情報入力!$A$9:$AA$158,14))</f>
        <v/>
      </c>
      <c r="Z74" s="225" t="s">
        <v>6</v>
      </c>
      <c r="AA74" s="224" t="str">
        <f>IF($A74="","",VLOOKUP($A74,生徒情報入力!$A$9:$AA$158,15))</f>
        <v/>
      </c>
      <c r="AB74" s="224" t="s">
        <v>6</v>
      </c>
      <c r="AC74" s="226" t="str">
        <f>IF($A74="","",VLOOKUP($A74,生徒情報入力!$A$9:$AA$158,16))</f>
        <v/>
      </c>
      <c r="AD74" s="896" t="str">
        <f>IF($A74="","",VLOOKUP($A74,生徒情報入力!$A$9:$AA$158,17))</f>
        <v/>
      </c>
      <c r="AE74" s="897"/>
      <c r="AF74" s="227"/>
      <c r="AG74" s="898" t="str">
        <f>IF($A74="","",VLOOKUP($A74,生徒情報入力!$A$9:$AA$158,19))</f>
        <v/>
      </c>
      <c r="AH74" s="898"/>
      <c r="AI74" s="898"/>
      <c r="AJ74" s="898"/>
      <c r="AK74" s="899"/>
      <c r="AL74" s="894" t="str">
        <f>IF($A74="","",VLOOKUP($A74,生徒情報入力!$A$9:$AA$158,20))</f>
        <v/>
      </c>
      <c r="AM74" s="895"/>
      <c r="AN74" s="895"/>
      <c r="AO74" s="895"/>
      <c r="AP74" s="895"/>
      <c r="AQ74" s="874" t="str">
        <f>IF($A74="","",VLOOKUP($A74,生徒情報入力!$A$9:$AA$158,21))</f>
        <v/>
      </c>
      <c r="AR74" s="875"/>
      <c r="AS74" s="876"/>
      <c r="AT74" s="877" t="str">
        <f>IF($A74="","",VLOOKUP($A74,生徒情報入力!$A$9:$AA$158,22))</f>
        <v/>
      </c>
      <c r="AU74" s="878"/>
      <c r="AV74" s="878"/>
      <c r="AW74" s="878"/>
      <c r="AX74" s="878"/>
      <c r="AY74" s="878"/>
      <c r="AZ74" s="878"/>
      <c r="BA74" s="878"/>
      <c r="BB74" s="878"/>
      <c r="BC74" s="878"/>
      <c r="BD74" s="878"/>
      <c r="BE74" s="879"/>
      <c r="BF74" s="880" t="str">
        <f>IF($A74="","",VLOOKUP($A74,生徒情報入力!$A$9:$AA$158,23))</f>
        <v/>
      </c>
      <c r="BG74" s="881"/>
      <c r="BH74" s="228" t="s">
        <v>1872</v>
      </c>
      <c r="BI74" s="882" t="str">
        <f>IF($A74="","",VLOOKUP($A74,生徒情報入力!$A$9:$AA$158,25))</f>
        <v/>
      </c>
      <c r="BJ74" s="882"/>
      <c r="BK74" s="229" t="s">
        <v>1873</v>
      </c>
      <c r="BL74" s="883" t="str">
        <f>IF($A74="","",VLOOKUP($A74,生徒情報入力!$A$9:$AA$158,27))</f>
        <v/>
      </c>
      <c r="BM74" s="884"/>
      <c r="BN74" s="230"/>
      <c r="BT74" s="200">
        <v>47</v>
      </c>
    </row>
    <row r="75" spans="1:72" s="194" customFormat="1" ht="27" customHeight="1">
      <c r="A75" s="890" t="str">
        <f t="shared" si="3"/>
        <v/>
      </c>
      <c r="B75" s="891"/>
      <c r="C75" s="215" t="str">
        <f>IF($A75="","",VLOOKUP($A75,生徒情報入力!$A$9:$AA$158,4))</f>
        <v/>
      </c>
      <c r="D75" s="892" t="str">
        <f>IF($A75="","",VLOOKUP($A75,生徒情報入力!$A$9:$AA$158,5))</f>
        <v/>
      </c>
      <c r="E75" s="892"/>
      <c r="F75" s="892"/>
      <c r="G75" s="892"/>
      <c r="H75" s="892"/>
      <c r="I75" s="892"/>
      <c r="J75" s="893"/>
      <c r="K75" s="234" t="str">
        <f>IF($A75="","",VLOOKUP($A75,生徒情報入力!$A$9:$AA$158,6))</f>
        <v/>
      </c>
      <c r="L75" s="235"/>
      <c r="M75" s="223" t="str">
        <f>IF($A75="","",VLOOKUP($A75,生徒情報入力!$A$9:$AA$158,7))</f>
        <v/>
      </c>
      <c r="N75" s="224" t="str">
        <f>IF($A75="","",VLOOKUP($A75,生徒情報入力!$A$9:$AA$158,8))</f>
        <v/>
      </c>
      <c r="O75" s="224" t="s">
        <v>6</v>
      </c>
      <c r="P75" s="224" t="str">
        <f>IF($A75="","",VLOOKUP($A75,生徒情報入力!$A$9:$AA$158,9))</f>
        <v/>
      </c>
      <c r="Q75" s="224" t="s">
        <v>6</v>
      </c>
      <c r="R75" s="224" t="str">
        <f>IF($A75="","",VLOOKUP($A75,生徒情報入力!$A$9:$AA$158,10))</f>
        <v/>
      </c>
      <c r="S75" s="234" t="str">
        <f>IF($A75="","",VLOOKUP($A75,生徒情報入力!$A$9:$AA$158,11))</f>
        <v/>
      </c>
      <c r="T75" s="235"/>
      <c r="U75" s="894" t="str">
        <f>IF($A75="","",VLOOKUP($A75,生徒情報入力!$A$9:$AA$158,12))</f>
        <v/>
      </c>
      <c r="V75" s="895"/>
      <c r="W75" s="895"/>
      <c r="X75" s="223" t="str">
        <f>IF($A75="","",VLOOKUP($A75,生徒情報入力!$A$9:$AA$158,13))</f>
        <v/>
      </c>
      <c r="Y75" s="224" t="str">
        <f>IF($A75="","",VLOOKUP($A75,生徒情報入力!$A$9:$AA$158,14))</f>
        <v/>
      </c>
      <c r="Z75" s="225" t="s">
        <v>6</v>
      </c>
      <c r="AA75" s="224" t="str">
        <f>IF($A75="","",VLOOKUP($A75,生徒情報入力!$A$9:$AA$158,15))</f>
        <v/>
      </c>
      <c r="AB75" s="224" t="s">
        <v>6</v>
      </c>
      <c r="AC75" s="226" t="str">
        <f>IF($A75="","",VLOOKUP($A75,生徒情報入力!$A$9:$AA$158,16))</f>
        <v/>
      </c>
      <c r="AD75" s="896" t="str">
        <f>IF($A75="","",VLOOKUP($A75,生徒情報入力!$A$9:$AA$158,17))</f>
        <v/>
      </c>
      <c r="AE75" s="897"/>
      <c r="AF75" s="227"/>
      <c r="AG75" s="898" t="str">
        <f>IF($A75="","",VLOOKUP($A75,生徒情報入力!$A$9:$AA$158,19))</f>
        <v/>
      </c>
      <c r="AH75" s="898"/>
      <c r="AI75" s="898"/>
      <c r="AJ75" s="898"/>
      <c r="AK75" s="899"/>
      <c r="AL75" s="894" t="str">
        <f>IF($A75="","",VLOOKUP($A75,生徒情報入力!$A$9:$AA$158,20))</f>
        <v/>
      </c>
      <c r="AM75" s="895"/>
      <c r="AN75" s="895"/>
      <c r="AO75" s="895"/>
      <c r="AP75" s="895"/>
      <c r="AQ75" s="874" t="str">
        <f>IF($A75="","",VLOOKUP($A75,生徒情報入力!$A$9:$AA$158,21))</f>
        <v/>
      </c>
      <c r="AR75" s="875"/>
      <c r="AS75" s="876"/>
      <c r="AT75" s="877" t="str">
        <f>IF($A75="","",VLOOKUP($A75,生徒情報入力!$A$9:$AA$158,22))</f>
        <v/>
      </c>
      <c r="AU75" s="878"/>
      <c r="AV75" s="878"/>
      <c r="AW75" s="878"/>
      <c r="AX75" s="878"/>
      <c r="AY75" s="878"/>
      <c r="AZ75" s="878"/>
      <c r="BA75" s="878"/>
      <c r="BB75" s="878"/>
      <c r="BC75" s="878"/>
      <c r="BD75" s="878"/>
      <c r="BE75" s="879"/>
      <c r="BF75" s="880" t="str">
        <f>IF($A75="","",VLOOKUP($A75,生徒情報入力!$A$9:$AA$158,23))</f>
        <v/>
      </c>
      <c r="BG75" s="881"/>
      <c r="BH75" s="228" t="s">
        <v>1872</v>
      </c>
      <c r="BI75" s="882" t="str">
        <f>IF($A75="","",VLOOKUP($A75,生徒情報入力!$A$9:$AA$158,25))</f>
        <v/>
      </c>
      <c r="BJ75" s="882"/>
      <c r="BK75" s="229" t="s">
        <v>1873</v>
      </c>
      <c r="BL75" s="883" t="str">
        <f>IF($A75="","",VLOOKUP($A75,生徒情報入力!$A$9:$AA$158,27))</f>
        <v/>
      </c>
      <c r="BM75" s="884"/>
      <c r="BN75" s="230"/>
      <c r="BT75" s="200">
        <v>48</v>
      </c>
    </row>
    <row r="76" spans="1:72" s="194" customFormat="1" ht="27" customHeight="1">
      <c r="A76" s="890" t="str">
        <f t="shared" si="3"/>
        <v/>
      </c>
      <c r="B76" s="891"/>
      <c r="C76" s="215" t="str">
        <f>IF($A76="","",VLOOKUP($A76,生徒情報入力!$A$9:$AA$158,4))</f>
        <v/>
      </c>
      <c r="D76" s="892" t="str">
        <f>IF($A76="","",VLOOKUP($A76,生徒情報入力!$A$9:$AA$158,5))</f>
        <v/>
      </c>
      <c r="E76" s="892"/>
      <c r="F76" s="892"/>
      <c r="G76" s="892"/>
      <c r="H76" s="892"/>
      <c r="I76" s="892"/>
      <c r="J76" s="893"/>
      <c r="K76" s="234" t="str">
        <f>IF($A76="","",VLOOKUP($A76,生徒情報入力!$A$9:$AA$158,6))</f>
        <v/>
      </c>
      <c r="L76" s="235"/>
      <c r="M76" s="223" t="str">
        <f>IF($A76="","",VLOOKUP($A76,生徒情報入力!$A$9:$AA$158,7))</f>
        <v/>
      </c>
      <c r="N76" s="224" t="str">
        <f>IF($A76="","",VLOOKUP($A76,生徒情報入力!$A$9:$AA$158,8))</f>
        <v/>
      </c>
      <c r="O76" s="224" t="s">
        <v>6</v>
      </c>
      <c r="P76" s="224" t="str">
        <f>IF($A76="","",VLOOKUP($A76,生徒情報入力!$A$9:$AA$158,9))</f>
        <v/>
      </c>
      <c r="Q76" s="224" t="s">
        <v>6</v>
      </c>
      <c r="R76" s="224" t="str">
        <f>IF($A76="","",VLOOKUP($A76,生徒情報入力!$A$9:$AA$158,10))</f>
        <v/>
      </c>
      <c r="S76" s="234" t="str">
        <f>IF($A76="","",VLOOKUP($A76,生徒情報入力!$A$9:$AA$158,11))</f>
        <v/>
      </c>
      <c r="T76" s="235"/>
      <c r="U76" s="894" t="str">
        <f>IF($A76="","",VLOOKUP($A76,生徒情報入力!$A$9:$AA$158,12))</f>
        <v/>
      </c>
      <c r="V76" s="895"/>
      <c r="W76" s="895"/>
      <c r="X76" s="223" t="str">
        <f>IF($A76="","",VLOOKUP($A76,生徒情報入力!$A$9:$AA$158,13))</f>
        <v/>
      </c>
      <c r="Y76" s="224" t="str">
        <f>IF($A76="","",VLOOKUP($A76,生徒情報入力!$A$9:$AA$158,14))</f>
        <v/>
      </c>
      <c r="Z76" s="225" t="s">
        <v>6</v>
      </c>
      <c r="AA76" s="224" t="str">
        <f>IF($A76="","",VLOOKUP($A76,生徒情報入力!$A$9:$AA$158,15))</f>
        <v/>
      </c>
      <c r="AB76" s="224" t="s">
        <v>6</v>
      </c>
      <c r="AC76" s="226" t="str">
        <f>IF($A76="","",VLOOKUP($A76,生徒情報入力!$A$9:$AA$158,16))</f>
        <v/>
      </c>
      <c r="AD76" s="896" t="str">
        <f>IF($A76="","",VLOOKUP($A76,生徒情報入力!$A$9:$AA$158,17))</f>
        <v/>
      </c>
      <c r="AE76" s="897"/>
      <c r="AF76" s="227"/>
      <c r="AG76" s="898" t="str">
        <f>IF($A76="","",VLOOKUP($A76,生徒情報入力!$A$9:$AA$158,19))</f>
        <v/>
      </c>
      <c r="AH76" s="898"/>
      <c r="AI76" s="898"/>
      <c r="AJ76" s="898"/>
      <c r="AK76" s="899"/>
      <c r="AL76" s="894" t="str">
        <f>IF($A76="","",VLOOKUP($A76,生徒情報入力!$A$9:$AA$158,20))</f>
        <v/>
      </c>
      <c r="AM76" s="895"/>
      <c r="AN76" s="895"/>
      <c r="AO76" s="895"/>
      <c r="AP76" s="895"/>
      <c r="AQ76" s="874" t="str">
        <f>IF($A76="","",VLOOKUP($A76,生徒情報入力!$A$9:$AA$158,21))</f>
        <v/>
      </c>
      <c r="AR76" s="875"/>
      <c r="AS76" s="876"/>
      <c r="AT76" s="877" t="str">
        <f>IF($A76="","",VLOOKUP($A76,生徒情報入力!$A$9:$AA$158,22))</f>
        <v/>
      </c>
      <c r="AU76" s="878"/>
      <c r="AV76" s="878"/>
      <c r="AW76" s="878"/>
      <c r="AX76" s="878"/>
      <c r="AY76" s="878"/>
      <c r="AZ76" s="878"/>
      <c r="BA76" s="878"/>
      <c r="BB76" s="878"/>
      <c r="BC76" s="878"/>
      <c r="BD76" s="878"/>
      <c r="BE76" s="879"/>
      <c r="BF76" s="880" t="str">
        <f>IF($A76="","",VLOOKUP($A76,生徒情報入力!$A$9:$AA$158,23))</f>
        <v/>
      </c>
      <c r="BG76" s="881"/>
      <c r="BH76" s="228" t="s">
        <v>1872</v>
      </c>
      <c r="BI76" s="882" t="str">
        <f>IF($A76="","",VLOOKUP($A76,生徒情報入力!$A$9:$AA$158,25))</f>
        <v/>
      </c>
      <c r="BJ76" s="882"/>
      <c r="BK76" s="229" t="s">
        <v>1873</v>
      </c>
      <c r="BL76" s="883" t="str">
        <f>IF($A76="","",VLOOKUP($A76,生徒情報入力!$A$9:$AA$158,27))</f>
        <v/>
      </c>
      <c r="BM76" s="884"/>
      <c r="BN76" s="230"/>
      <c r="BT76" s="200">
        <v>49</v>
      </c>
    </row>
    <row r="77" spans="1:72" s="194" customFormat="1" ht="27" customHeight="1">
      <c r="A77" s="890" t="str">
        <f t="shared" si="3"/>
        <v/>
      </c>
      <c r="B77" s="891"/>
      <c r="C77" s="215" t="str">
        <f>IF($A77="","",VLOOKUP($A77,生徒情報入力!$A$9:$AA$158,4))</f>
        <v/>
      </c>
      <c r="D77" s="892" t="str">
        <f>IF($A77="","",VLOOKUP($A77,生徒情報入力!$A$9:$AA$158,5))</f>
        <v/>
      </c>
      <c r="E77" s="892"/>
      <c r="F77" s="892"/>
      <c r="G77" s="892"/>
      <c r="H77" s="892"/>
      <c r="I77" s="892"/>
      <c r="J77" s="893"/>
      <c r="K77" s="234" t="str">
        <f>IF($A77="","",VLOOKUP($A77,生徒情報入力!$A$9:$AA$158,6))</f>
        <v/>
      </c>
      <c r="L77" s="235"/>
      <c r="M77" s="223" t="str">
        <f>IF($A77="","",VLOOKUP($A77,生徒情報入力!$A$9:$AA$158,7))</f>
        <v/>
      </c>
      <c r="N77" s="224" t="str">
        <f>IF($A77="","",VLOOKUP($A77,生徒情報入力!$A$9:$AA$158,8))</f>
        <v/>
      </c>
      <c r="O77" s="224" t="s">
        <v>6</v>
      </c>
      <c r="P77" s="224" t="str">
        <f>IF($A77="","",VLOOKUP($A77,生徒情報入力!$A$9:$AA$158,9))</f>
        <v/>
      </c>
      <c r="Q77" s="224" t="s">
        <v>6</v>
      </c>
      <c r="R77" s="224" t="str">
        <f>IF($A77="","",VLOOKUP($A77,生徒情報入力!$A$9:$AA$158,10))</f>
        <v/>
      </c>
      <c r="S77" s="234" t="str">
        <f>IF($A77="","",VLOOKUP($A77,生徒情報入力!$A$9:$AA$158,11))</f>
        <v/>
      </c>
      <c r="T77" s="235"/>
      <c r="U77" s="894" t="str">
        <f>IF($A77="","",VLOOKUP($A77,生徒情報入力!$A$9:$AA$158,12))</f>
        <v/>
      </c>
      <c r="V77" s="895"/>
      <c r="W77" s="895"/>
      <c r="X77" s="223" t="str">
        <f>IF($A77="","",VLOOKUP($A77,生徒情報入力!$A$9:$AA$158,13))</f>
        <v/>
      </c>
      <c r="Y77" s="224" t="str">
        <f>IF($A77="","",VLOOKUP($A77,生徒情報入力!$A$9:$AA$158,14))</f>
        <v/>
      </c>
      <c r="Z77" s="225" t="s">
        <v>6</v>
      </c>
      <c r="AA77" s="224" t="str">
        <f>IF($A77="","",VLOOKUP($A77,生徒情報入力!$A$9:$AA$158,15))</f>
        <v/>
      </c>
      <c r="AB77" s="224" t="s">
        <v>6</v>
      </c>
      <c r="AC77" s="226" t="str">
        <f>IF($A77="","",VLOOKUP($A77,生徒情報入力!$A$9:$AA$158,16))</f>
        <v/>
      </c>
      <c r="AD77" s="896" t="str">
        <f>IF($A77="","",VLOOKUP($A77,生徒情報入力!$A$9:$AA$158,17))</f>
        <v/>
      </c>
      <c r="AE77" s="897"/>
      <c r="AF77" s="227"/>
      <c r="AG77" s="898" t="str">
        <f>IF($A77="","",VLOOKUP($A77,生徒情報入力!$A$9:$AA$158,19))</f>
        <v/>
      </c>
      <c r="AH77" s="898"/>
      <c r="AI77" s="898"/>
      <c r="AJ77" s="898"/>
      <c r="AK77" s="899"/>
      <c r="AL77" s="894" t="str">
        <f>IF($A77="","",VLOOKUP($A77,生徒情報入力!$A$9:$AA$158,20))</f>
        <v/>
      </c>
      <c r="AM77" s="895"/>
      <c r="AN77" s="895"/>
      <c r="AO77" s="895"/>
      <c r="AP77" s="895"/>
      <c r="AQ77" s="874" t="str">
        <f>IF($A77="","",VLOOKUP($A77,生徒情報入力!$A$9:$AA$158,21))</f>
        <v/>
      </c>
      <c r="AR77" s="875"/>
      <c r="AS77" s="876"/>
      <c r="AT77" s="877" t="str">
        <f>IF($A77="","",VLOOKUP($A77,生徒情報入力!$A$9:$AA$158,22))</f>
        <v/>
      </c>
      <c r="AU77" s="878"/>
      <c r="AV77" s="878"/>
      <c r="AW77" s="878"/>
      <c r="AX77" s="878"/>
      <c r="AY77" s="878"/>
      <c r="AZ77" s="878"/>
      <c r="BA77" s="878"/>
      <c r="BB77" s="878"/>
      <c r="BC77" s="878"/>
      <c r="BD77" s="878"/>
      <c r="BE77" s="879"/>
      <c r="BF77" s="880" t="str">
        <f>IF($A77="","",VLOOKUP($A77,生徒情報入力!$A$9:$AA$158,23))</f>
        <v/>
      </c>
      <c r="BG77" s="881"/>
      <c r="BH77" s="228" t="s">
        <v>1872</v>
      </c>
      <c r="BI77" s="882" t="str">
        <f>IF($A77="","",VLOOKUP($A77,生徒情報入力!$A$9:$AA$158,25))</f>
        <v/>
      </c>
      <c r="BJ77" s="882"/>
      <c r="BK77" s="229" t="s">
        <v>1873</v>
      </c>
      <c r="BL77" s="883" t="str">
        <f>IF($A77="","",VLOOKUP($A77,生徒情報入力!$A$9:$AA$158,27))</f>
        <v/>
      </c>
      <c r="BM77" s="884"/>
      <c r="BN77" s="230"/>
      <c r="BT77" s="200">
        <v>50</v>
      </c>
    </row>
    <row r="78" spans="1:72" s="194" customFormat="1" ht="27" customHeight="1">
      <c r="A78" s="890" t="str">
        <f t="shared" si="3"/>
        <v/>
      </c>
      <c r="B78" s="891"/>
      <c r="C78" s="215" t="str">
        <f>IF($A78="","",VLOOKUP($A78,生徒情報入力!$A$9:$AA$158,4))</f>
        <v/>
      </c>
      <c r="D78" s="892" t="str">
        <f>IF($A78="","",VLOOKUP($A78,生徒情報入力!$A$9:$AA$158,5))</f>
        <v/>
      </c>
      <c r="E78" s="892"/>
      <c r="F78" s="892"/>
      <c r="G78" s="892"/>
      <c r="H78" s="892"/>
      <c r="I78" s="892"/>
      <c r="J78" s="893"/>
      <c r="K78" s="234" t="str">
        <f>IF($A78="","",VLOOKUP($A78,生徒情報入力!$A$9:$AA$158,6))</f>
        <v/>
      </c>
      <c r="L78" s="235"/>
      <c r="M78" s="223" t="str">
        <f>IF($A78="","",VLOOKUP($A78,生徒情報入力!$A$9:$AA$158,7))</f>
        <v/>
      </c>
      <c r="N78" s="224" t="str">
        <f>IF($A78="","",VLOOKUP($A78,生徒情報入力!$A$9:$AA$158,8))</f>
        <v/>
      </c>
      <c r="O78" s="224" t="s">
        <v>6</v>
      </c>
      <c r="P78" s="224" t="str">
        <f>IF($A78="","",VLOOKUP($A78,生徒情報入力!$A$9:$AA$158,9))</f>
        <v/>
      </c>
      <c r="Q78" s="224" t="s">
        <v>6</v>
      </c>
      <c r="R78" s="224" t="str">
        <f>IF($A78="","",VLOOKUP($A78,生徒情報入力!$A$9:$AA$158,10))</f>
        <v/>
      </c>
      <c r="S78" s="234" t="str">
        <f>IF($A78="","",VLOOKUP($A78,生徒情報入力!$A$9:$AA$158,11))</f>
        <v/>
      </c>
      <c r="T78" s="235"/>
      <c r="U78" s="894" t="str">
        <f>IF($A78="","",VLOOKUP($A78,生徒情報入力!$A$9:$AA$158,12))</f>
        <v/>
      </c>
      <c r="V78" s="895"/>
      <c r="W78" s="895"/>
      <c r="X78" s="223" t="str">
        <f>IF($A78="","",VLOOKUP($A78,生徒情報入力!$A$9:$AA$158,13))</f>
        <v/>
      </c>
      <c r="Y78" s="224" t="str">
        <f>IF($A78="","",VLOOKUP($A78,生徒情報入力!$A$9:$AA$158,14))</f>
        <v/>
      </c>
      <c r="Z78" s="225" t="s">
        <v>6</v>
      </c>
      <c r="AA78" s="224" t="str">
        <f>IF($A78="","",VLOOKUP($A78,生徒情報入力!$A$9:$AA$158,15))</f>
        <v/>
      </c>
      <c r="AB78" s="224" t="s">
        <v>6</v>
      </c>
      <c r="AC78" s="226" t="str">
        <f>IF($A78="","",VLOOKUP($A78,生徒情報入力!$A$9:$AA$158,16))</f>
        <v/>
      </c>
      <c r="AD78" s="896" t="str">
        <f>IF($A78="","",VLOOKUP($A78,生徒情報入力!$A$9:$AA$158,17))</f>
        <v/>
      </c>
      <c r="AE78" s="897"/>
      <c r="AF78" s="227"/>
      <c r="AG78" s="898" t="str">
        <f>IF($A78="","",VLOOKUP($A78,生徒情報入力!$A$9:$AA$158,19))</f>
        <v/>
      </c>
      <c r="AH78" s="898"/>
      <c r="AI78" s="898"/>
      <c r="AJ78" s="898"/>
      <c r="AK78" s="899"/>
      <c r="AL78" s="894" t="str">
        <f>IF($A78="","",VLOOKUP($A78,生徒情報入力!$A$9:$AA$158,20))</f>
        <v/>
      </c>
      <c r="AM78" s="895"/>
      <c r="AN78" s="895"/>
      <c r="AO78" s="895"/>
      <c r="AP78" s="895"/>
      <c r="AQ78" s="874" t="str">
        <f>IF($A78="","",VLOOKUP($A78,生徒情報入力!$A$9:$AA$158,21))</f>
        <v/>
      </c>
      <c r="AR78" s="875"/>
      <c r="AS78" s="876"/>
      <c r="AT78" s="877" t="str">
        <f>IF($A78="","",VLOOKUP($A78,生徒情報入力!$A$9:$AA$158,22))</f>
        <v/>
      </c>
      <c r="AU78" s="878"/>
      <c r="AV78" s="878"/>
      <c r="AW78" s="878"/>
      <c r="AX78" s="878"/>
      <c r="AY78" s="878"/>
      <c r="AZ78" s="878"/>
      <c r="BA78" s="878"/>
      <c r="BB78" s="878"/>
      <c r="BC78" s="878"/>
      <c r="BD78" s="878"/>
      <c r="BE78" s="879"/>
      <c r="BF78" s="880" t="str">
        <f>IF($A78="","",VLOOKUP($A78,生徒情報入力!$A$9:$AA$158,23))</f>
        <v/>
      </c>
      <c r="BG78" s="881"/>
      <c r="BH78" s="228" t="s">
        <v>1872</v>
      </c>
      <c r="BI78" s="882" t="str">
        <f>IF($A78="","",VLOOKUP($A78,生徒情報入力!$A$9:$AA$158,25))</f>
        <v/>
      </c>
      <c r="BJ78" s="882"/>
      <c r="BK78" s="229" t="s">
        <v>1873</v>
      </c>
      <c r="BL78" s="883" t="str">
        <f>IF($A78="","",VLOOKUP($A78,生徒情報入力!$A$9:$AA$158,27))</f>
        <v/>
      </c>
      <c r="BM78" s="884"/>
      <c r="BN78" s="230"/>
      <c r="BT78" s="200">
        <v>51</v>
      </c>
    </row>
    <row r="79" spans="1:72" s="194" customFormat="1" ht="27" customHeight="1">
      <c r="A79" s="890" t="str">
        <f t="shared" si="3"/>
        <v/>
      </c>
      <c r="B79" s="891"/>
      <c r="C79" s="215" t="str">
        <f>IF($A79="","",VLOOKUP($A79,生徒情報入力!$A$9:$AA$158,4))</f>
        <v/>
      </c>
      <c r="D79" s="892" t="str">
        <f>IF($A79="","",VLOOKUP($A79,生徒情報入力!$A$9:$AA$158,5))</f>
        <v/>
      </c>
      <c r="E79" s="892"/>
      <c r="F79" s="892"/>
      <c r="G79" s="892"/>
      <c r="H79" s="892"/>
      <c r="I79" s="892"/>
      <c r="J79" s="893"/>
      <c r="K79" s="234" t="str">
        <f>IF($A79="","",VLOOKUP($A79,生徒情報入力!$A$9:$AA$158,6))</f>
        <v/>
      </c>
      <c r="L79" s="235"/>
      <c r="M79" s="223" t="str">
        <f>IF($A79="","",VLOOKUP($A79,生徒情報入力!$A$9:$AA$158,7))</f>
        <v/>
      </c>
      <c r="N79" s="224" t="str">
        <f>IF($A79="","",VLOOKUP($A79,生徒情報入力!$A$9:$AA$158,8))</f>
        <v/>
      </c>
      <c r="O79" s="224" t="s">
        <v>6</v>
      </c>
      <c r="P79" s="224" t="str">
        <f>IF($A79="","",VLOOKUP($A79,生徒情報入力!$A$9:$AA$158,9))</f>
        <v/>
      </c>
      <c r="Q79" s="224" t="s">
        <v>6</v>
      </c>
      <c r="R79" s="224" t="str">
        <f>IF($A79="","",VLOOKUP($A79,生徒情報入力!$A$9:$AA$158,10))</f>
        <v/>
      </c>
      <c r="S79" s="234" t="str">
        <f>IF($A79="","",VLOOKUP($A79,生徒情報入力!$A$9:$AA$158,11))</f>
        <v/>
      </c>
      <c r="T79" s="235"/>
      <c r="U79" s="894" t="str">
        <f>IF($A79="","",VLOOKUP($A79,生徒情報入力!$A$9:$AA$158,12))</f>
        <v/>
      </c>
      <c r="V79" s="895"/>
      <c r="W79" s="895"/>
      <c r="X79" s="223" t="str">
        <f>IF($A79="","",VLOOKUP($A79,生徒情報入力!$A$9:$AA$158,13))</f>
        <v/>
      </c>
      <c r="Y79" s="224" t="str">
        <f>IF($A79="","",VLOOKUP($A79,生徒情報入力!$A$9:$AA$158,14))</f>
        <v/>
      </c>
      <c r="Z79" s="225" t="s">
        <v>6</v>
      </c>
      <c r="AA79" s="224" t="str">
        <f>IF($A79="","",VLOOKUP($A79,生徒情報入力!$A$9:$AA$158,15))</f>
        <v/>
      </c>
      <c r="AB79" s="224" t="s">
        <v>6</v>
      </c>
      <c r="AC79" s="226" t="str">
        <f>IF($A79="","",VLOOKUP($A79,生徒情報入力!$A$9:$AA$158,16))</f>
        <v/>
      </c>
      <c r="AD79" s="896" t="str">
        <f>IF($A79="","",VLOOKUP($A79,生徒情報入力!$A$9:$AA$158,17))</f>
        <v/>
      </c>
      <c r="AE79" s="897"/>
      <c r="AF79" s="227"/>
      <c r="AG79" s="898" t="str">
        <f>IF($A79="","",VLOOKUP($A79,生徒情報入力!$A$9:$AA$158,19))</f>
        <v/>
      </c>
      <c r="AH79" s="898"/>
      <c r="AI79" s="898"/>
      <c r="AJ79" s="898"/>
      <c r="AK79" s="899"/>
      <c r="AL79" s="894" t="str">
        <f>IF($A79="","",VLOOKUP($A79,生徒情報入力!$A$9:$AA$158,20))</f>
        <v/>
      </c>
      <c r="AM79" s="895"/>
      <c r="AN79" s="895"/>
      <c r="AO79" s="895"/>
      <c r="AP79" s="895"/>
      <c r="AQ79" s="874" t="str">
        <f>IF($A79="","",VLOOKUP($A79,生徒情報入力!$A$9:$AA$158,21))</f>
        <v/>
      </c>
      <c r="AR79" s="875"/>
      <c r="AS79" s="876"/>
      <c r="AT79" s="877" t="str">
        <f>IF($A79="","",VLOOKUP($A79,生徒情報入力!$A$9:$AA$158,22))</f>
        <v/>
      </c>
      <c r="AU79" s="878"/>
      <c r="AV79" s="878"/>
      <c r="AW79" s="878"/>
      <c r="AX79" s="878"/>
      <c r="AY79" s="878"/>
      <c r="AZ79" s="878"/>
      <c r="BA79" s="878"/>
      <c r="BB79" s="878"/>
      <c r="BC79" s="878"/>
      <c r="BD79" s="878"/>
      <c r="BE79" s="879"/>
      <c r="BF79" s="880" t="str">
        <f>IF($A79="","",VLOOKUP($A79,生徒情報入力!$A$9:$AA$158,23))</f>
        <v/>
      </c>
      <c r="BG79" s="881"/>
      <c r="BH79" s="228" t="s">
        <v>1872</v>
      </c>
      <c r="BI79" s="882" t="str">
        <f>IF($A79="","",VLOOKUP($A79,生徒情報入力!$A$9:$AA$158,25))</f>
        <v/>
      </c>
      <c r="BJ79" s="882"/>
      <c r="BK79" s="229" t="s">
        <v>1873</v>
      </c>
      <c r="BL79" s="883" t="str">
        <f>IF($A79="","",VLOOKUP($A79,生徒情報入力!$A$9:$AA$158,27))</f>
        <v/>
      </c>
      <c r="BM79" s="884"/>
      <c r="BN79" s="230"/>
      <c r="BT79" s="200">
        <v>52</v>
      </c>
    </row>
    <row r="80" spans="1:72" s="194" customFormat="1" ht="27" customHeight="1">
      <c r="A80" s="890" t="str">
        <f t="shared" si="3"/>
        <v/>
      </c>
      <c r="B80" s="891"/>
      <c r="C80" s="215" t="str">
        <f>IF($A80="","",VLOOKUP($A80,生徒情報入力!$A$9:$AA$158,4))</f>
        <v/>
      </c>
      <c r="D80" s="892" t="str">
        <f>IF($A80="","",VLOOKUP($A80,生徒情報入力!$A$9:$AA$158,5))</f>
        <v/>
      </c>
      <c r="E80" s="892"/>
      <c r="F80" s="892"/>
      <c r="G80" s="892"/>
      <c r="H80" s="892"/>
      <c r="I80" s="892"/>
      <c r="J80" s="893"/>
      <c r="K80" s="234" t="str">
        <f>IF($A80="","",VLOOKUP($A80,生徒情報入力!$A$9:$AA$158,6))</f>
        <v/>
      </c>
      <c r="L80" s="235"/>
      <c r="M80" s="223" t="str">
        <f>IF($A80="","",VLOOKUP($A80,生徒情報入力!$A$9:$AA$158,7))</f>
        <v/>
      </c>
      <c r="N80" s="224" t="str">
        <f>IF($A80="","",VLOOKUP($A80,生徒情報入力!$A$9:$AA$158,8))</f>
        <v/>
      </c>
      <c r="O80" s="224" t="s">
        <v>6</v>
      </c>
      <c r="P80" s="224" t="str">
        <f>IF($A80="","",VLOOKUP($A80,生徒情報入力!$A$9:$AA$158,9))</f>
        <v/>
      </c>
      <c r="Q80" s="224" t="s">
        <v>6</v>
      </c>
      <c r="R80" s="224" t="str">
        <f>IF($A80="","",VLOOKUP($A80,生徒情報入力!$A$9:$AA$158,10))</f>
        <v/>
      </c>
      <c r="S80" s="234" t="str">
        <f>IF($A80="","",VLOOKUP($A80,生徒情報入力!$A$9:$AA$158,11))</f>
        <v/>
      </c>
      <c r="T80" s="235"/>
      <c r="U80" s="894" t="str">
        <f>IF($A80="","",VLOOKUP($A80,生徒情報入力!$A$9:$AA$158,12))</f>
        <v/>
      </c>
      <c r="V80" s="895"/>
      <c r="W80" s="895"/>
      <c r="X80" s="223" t="str">
        <f>IF($A80="","",VLOOKUP($A80,生徒情報入力!$A$9:$AA$158,13))</f>
        <v/>
      </c>
      <c r="Y80" s="224" t="str">
        <f>IF($A80="","",VLOOKUP($A80,生徒情報入力!$A$9:$AA$158,14))</f>
        <v/>
      </c>
      <c r="Z80" s="225" t="s">
        <v>6</v>
      </c>
      <c r="AA80" s="224" t="str">
        <f>IF($A80="","",VLOOKUP($A80,生徒情報入力!$A$9:$AA$158,15))</f>
        <v/>
      </c>
      <c r="AB80" s="224" t="s">
        <v>6</v>
      </c>
      <c r="AC80" s="226" t="str">
        <f>IF($A80="","",VLOOKUP($A80,生徒情報入力!$A$9:$AA$158,16))</f>
        <v/>
      </c>
      <c r="AD80" s="896" t="str">
        <f>IF($A80="","",VLOOKUP($A80,生徒情報入力!$A$9:$AA$158,17))</f>
        <v/>
      </c>
      <c r="AE80" s="897"/>
      <c r="AF80" s="227"/>
      <c r="AG80" s="898" t="str">
        <f>IF($A80="","",VLOOKUP($A80,生徒情報入力!$A$9:$AA$158,19))</f>
        <v/>
      </c>
      <c r="AH80" s="898"/>
      <c r="AI80" s="898"/>
      <c r="AJ80" s="898"/>
      <c r="AK80" s="899"/>
      <c r="AL80" s="894" t="str">
        <f>IF($A80="","",VLOOKUP($A80,生徒情報入力!$A$9:$AA$158,20))</f>
        <v/>
      </c>
      <c r="AM80" s="895"/>
      <c r="AN80" s="895"/>
      <c r="AO80" s="895"/>
      <c r="AP80" s="895"/>
      <c r="AQ80" s="874" t="str">
        <f>IF($A80="","",VLOOKUP($A80,生徒情報入力!$A$9:$AA$158,21))</f>
        <v/>
      </c>
      <c r="AR80" s="875"/>
      <c r="AS80" s="876"/>
      <c r="AT80" s="877" t="str">
        <f>IF($A80="","",VLOOKUP($A80,生徒情報入力!$A$9:$AA$158,22))</f>
        <v/>
      </c>
      <c r="AU80" s="878"/>
      <c r="AV80" s="878"/>
      <c r="AW80" s="878"/>
      <c r="AX80" s="878"/>
      <c r="AY80" s="878"/>
      <c r="AZ80" s="878"/>
      <c r="BA80" s="878"/>
      <c r="BB80" s="878"/>
      <c r="BC80" s="878"/>
      <c r="BD80" s="878"/>
      <c r="BE80" s="879"/>
      <c r="BF80" s="880" t="str">
        <f>IF($A80="","",VLOOKUP($A80,生徒情報入力!$A$9:$AA$158,23))</f>
        <v/>
      </c>
      <c r="BG80" s="881"/>
      <c r="BH80" s="228" t="s">
        <v>1872</v>
      </c>
      <c r="BI80" s="882" t="str">
        <f>IF($A80="","",VLOOKUP($A80,生徒情報入力!$A$9:$AA$158,25))</f>
        <v/>
      </c>
      <c r="BJ80" s="882"/>
      <c r="BK80" s="229" t="s">
        <v>1873</v>
      </c>
      <c r="BL80" s="883" t="str">
        <f>IF($A80="","",VLOOKUP($A80,生徒情報入力!$A$9:$AA$158,27))</f>
        <v/>
      </c>
      <c r="BM80" s="884"/>
      <c r="BN80" s="230"/>
      <c r="BT80" s="200">
        <v>53</v>
      </c>
    </row>
    <row r="81" spans="1:72" s="194" customFormat="1" ht="27" customHeight="1">
      <c r="A81" s="890" t="str">
        <f t="shared" si="3"/>
        <v/>
      </c>
      <c r="B81" s="891"/>
      <c r="C81" s="215" t="str">
        <f>IF($A81="","",VLOOKUP($A81,生徒情報入力!$A$9:$AA$158,4))</f>
        <v/>
      </c>
      <c r="D81" s="892" t="str">
        <f>IF($A81="","",VLOOKUP($A81,生徒情報入力!$A$9:$AA$158,5))</f>
        <v/>
      </c>
      <c r="E81" s="892"/>
      <c r="F81" s="892"/>
      <c r="G81" s="892"/>
      <c r="H81" s="892"/>
      <c r="I81" s="892"/>
      <c r="J81" s="893"/>
      <c r="K81" s="234" t="str">
        <f>IF($A81="","",VLOOKUP($A81,生徒情報入力!$A$9:$AA$158,6))</f>
        <v/>
      </c>
      <c r="L81" s="235"/>
      <c r="M81" s="223" t="str">
        <f>IF($A81="","",VLOOKUP($A81,生徒情報入力!$A$9:$AA$158,7))</f>
        <v/>
      </c>
      <c r="N81" s="224" t="str">
        <f>IF($A81="","",VLOOKUP($A81,生徒情報入力!$A$9:$AA$158,8))</f>
        <v/>
      </c>
      <c r="O81" s="224" t="s">
        <v>6</v>
      </c>
      <c r="P81" s="224" t="str">
        <f>IF($A81="","",VLOOKUP($A81,生徒情報入力!$A$9:$AA$158,9))</f>
        <v/>
      </c>
      <c r="Q81" s="224" t="s">
        <v>6</v>
      </c>
      <c r="R81" s="224" t="str">
        <f>IF($A81="","",VLOOKUP($A81,生徒情報入力!$A$9:$AA$158,10))</f>
        <v/>
      </c>
      <c r="S81" s="234" t="str">
        <f>IF($A81="","",VLOOKUP($A81,生徒情報入力!$A$9:$AA$158,11))</f>
        <v/>
      </c>
      <c r="T81" s="235"/>
      <c r="U81" s="894" t="str">
        <f>IF($A81="","",VLOOKUP($A81,生徒情報入力!$A$9:$AA$158,12))</f>
        <v/>
      </c>
      <c r="V81" s="895"/>
      <c r="W81" s="895"/>
      <c r="X81" s="223" t="str">
        <f>IF($A81="","",VLOOKUP($A81,生徒情報入力!$A$9:$AA$158,13))</f>
        <v/>
      </c>
      <c r="Y81" s="224" t="str">
        <f>IF($A81="","",VLOOKUP($A81,生徒情報入力!$A$9:$AA$158,14))</f>
        <v/>
      </c>
      <c r="Z81" s="225" t="s">
        <v>6</v>
      </c>
      <c r="AA81" s="224" t="str">
        <f>IF($A81="","",VLOOKUP($A81,生徒情報入力!$A$9:$AA$158,15))</f>
        <v/>
      </c>
      <c r="AB81" s="224" t="s">
        <v>6</v>
      </c>
      <c r="AC81" s="226" t="str">
        <f>IF($A81="","",VLOOKUP($A81,生徒情報入力!$A$9:$AA$158,16))</f>
        <v/>
      </c>
      <c r="AD81" s="896" t="str">
        <f>IF($A81="","",VLOOKUP($A81,生徒情報入力!$A$9:$AA$158,17))</f>
        <v/>
      </c>
      <c r="AE81" s="897"/>
      <c r="AF81" s="227"/>
      <c r="AG81" s="898" t="str">
        <f>IF($A81="","",VLOOKUP($A81,生徒情報入力!$A$9:$AA$158,19))</f>
        <v/>
      </c>
      <c r="AH81" s="898"/>
      <c r="AI81" s="898"/>
      <c r="AJ81" s="898"/>
      <c r="AK81" s="899"/>
      <c r="AL81" s="894" t="str">
        <f>IF($A81="","",VLOOKUP($A81,生徒情報入力!$A$9:$AA$158,20))</f>
        <v/>
      </c>
      <c r="AM81" s="895"/>
      <c r="AN81" s="895"/>
      <c r="AO81" s="895"/>
      <c r="AP81" s="895"/>
      <c r="AQ81" s="874" t="str">
        <f>IF($A81="","",VLOOKUP($A81,生徒情報入力!$A$9:$AA$158,21))</f>
        <v/>
      </c>
      <c r="AR81" s="875"/>
      <c r="AS81" s="876"/>
      <c r="AT81" s="877" t="str">
        <f>IF($A81="","",VLOOKUP($A81,生徒情報入力!$A$9:$AA$158,22))</f>
        <v/>
      </c>
      <c r="AU81" s="878"/>
      <c r="AV81" s="878"/>
      <c r="AW81" s="878"/>
      <c r="AX81" s="878"/>
      <c r="AY81" s="878"/>
      <c r="AZ81" s="878"/>
      <c r="BA81" s="878"/>
      <c r="BB81" s="878"/>
      <c r="BC81" s="878"/>
      <c r="BD81" s="878"/>
      <c r="BE81" s="879"/>
      <c r="BF81" s="880" t="str">
        <f>IF($A81="","",VLOOKUP($A81,生徒情報入力!$A$9:$AA$158,23))</f>
        <v/>
      </c>
      <c r="BG81" s="881"/>
      <c r="BH81" s="228" t="s">
        <v>1872</v>
      </c>
      <c r="BI81" s="882" t="str">
        <f>IF($A81="","",VLOOKUP($A81,生徒情報入力!$A$9:$AA$158,25))</f>
        <v/>
      </c>
      <c r="BJ81" s="882"/>
      <c r="BK81" s="229" t="s">
        <v>1873</v>
      </c>
      <c r="BL81" s="883" t="str">
        <f>IF($A81="","",VLOOKUP($A81,生徒情報入力!$A$9:$AA$158,27))</f>
        <v/>
      </c>
      <c r="BM81" s="884"/>
      <c r="BN81" s="230"/>
      <c r="BT81" s="200">
        <v>54</v>
      </c>
    </row>
    <row r="82" spans="1:72" s="194" customFormat="1" ht="27" customHeight="1">
      <c r="A82" s="890" t="str">
        <f t="shared" si="3"/>
        <v/>
      </c>
      <c r="B82" s="891"/>
      <c r="C82" s="215" t="str">
        <f>IF($A82="","",VLOOKUP($A82,生徒情報入力!$A$9:$AA$158,4))</f>
        <v/>
      </c>
      <c r="D82" s="892" t="str">
        <f>IF($A82="","",VLOOKUP($A82,生徒情報入力!$A$9:$AA$158,5))</f>
        <v/>
      </c>
      <c r="E82" s="892"/>
      <c r="F82" s="892"/>
      <c r="G82" s="892"/>
      <c r="H82" s="892"/>
      <c r="I82" s="892"/>
      <c r="J82" s="893"/>
      <c r="K82" s="234" t="str">
        <f>IF($A82="","",VLOOKUP($A82,生徒情報入力!$A$9:$AA$158,6))</f>
        <v/>
      </c>
      <c r="L82" s="235"/>
      <c r="M82" s="223" t="str">
        <f>IF($A82="","",VLOOKUP($A82,生徒情報入力!$A$9:$AA$158,7))</f>
        <v/>
      </c>
      <c r="N82" s="224" t="str">
        <f>IF($A82="","",VLOOKUP($A82,生徒情報入力!$A$9:$AA$158,8))</f>
        <v/>
      </c>
      <c r="O82" s="224" t="s">
        <v>6</v>
      </c>
      <c r="P82" s="224" t="str">
        <f>IF($A82="","",VLOOKUP($A82,生徒情報入力!$A$9:$AA$158,9))</f>
        <v/>
      </c>
      <c r="Q82" s="224" t="s">
        <v>6</v>
      </c>
      <c r="R82" s="224" t="str">
        <f>IF($A82="","",VLOOKUP($A82,生徒情報入力!$A$9:$AA$158,10))</f>
        <v/>
      </c>
      <c r="S82" s="234" t="str">
        <f>IF($A82="","",VLOOKUP($A82,生徒情報入力!$A$9:$AA$158,11))</f>
        <v/>
      </c>
      <c r="T82" s="235"/>
      <c r="U82" s="894" t="str">
        <f>IF($A82="","",VLOOKUP($A82,生徒情報入力!$A$9:$AA$158,12))</f>
        <v/>
      </c>
      <c r="V82" s="895"/>
      <c r="W82" s="895"/>
      <c r="X82" s="223" t="str">
        <f>IF($A82="","",VLOOKUP($A82,生徒情報入力!$A$9:$AA$158,13))</f>
        <v/>
      </c>
      <c r="Y82" s="224" t="str">
        <f>IF($A82="","",VLOOKUP($A82,生徒情報入力!$A$9:$AA$158,14))</f>
        <v/>
      </c>
      <c r="Z82" s="225" t="s">
        <v>6</v>
      </c>
      <c r="AA82" s="224" t="str">
        <f>IF($A82="","",VLOOKUP($A82,生徒情報入力!$A$9:$AA$158,15))</f>
        <v/>
      </c>
      <c r="AB82" s="224" t="s">
        <v>6</v>
      </c>
      <c r="AC82" s="226" t="str">
        <f>IF($A82="","",VLOOKUP($A82,生徒情報入力!$A$9:$AA$158,16))</f>
        <v/>
      </c>
      <c r="AD82" s="896" t="str">
        <f>IF($A82="","",VLOOKUP($A82,生徒情報入力!$A$9:$AA$158,17))</f>
        <v/>
      </c>
      <c r="AE82" s="897"/>
      <c r="AF82" s="227"/>
      <c r="AG82" s="898" t="str">
        <f>IF($A82="","",VLOOKUP($A82,生徒情報入力!$A$9:$AA$158,19))</f>
        <v/>
      </c>
      <c r="AH82" s="898"/>
      <c r="AI82" s="898"/>
      <c r="AJ82" s="898"/>
      <c r="AK82" s="899"/>
      <c r="AL82" s="894" t="str">
        <f>IF($A82="","",VLOOKUP($A82,生徒情報入力!$A$9:$AA$158,20))</f>
        <v/>
      </c>
      <c r="AM82" s="895"/>
      <c r="AN82" s="895"/>
      <c r="AO82" s="895"/>
      <c r="AP82" s="895"/>
      <c r="AQ82" s="874" t="str">
        <f>IF($A82="","",VLOOKUP($A82,生徒情報入力!$A$9:$AA$158,21))</f>
        <v/>
      </c>
      <c r="AR82" s="875"/>
      <c r="AS82" s="876"/>
      <c r="AT82" s="877" t="str">
        <f>IF($A82="","",VLOOKUP($A82,生徒情報入力!$A$9:$AA$158,22))</f>
        <v/>
      </c>
      <c r="AU82" s="878"/>
      <c r="AV82" s="878"/>
      <c r="AW82" s="878"/>
      <c r="AX82" s="878"/>
      <c r="AY82" s="878"/>
      <c r="AZ82" s="878"/>
      <c r="BA82" s="878"/>
      <c r="BB82" s="878"/>
      <c r="BC82" s="878"/>
      <c r="BD82" s="878"/>
      <c r="BE82" s="879"/>
      <c r="BF82" s="880" t="str">
        <f>IF($A82="","",VLOOKUP($A82,生徒情報入力!$A$9:$AA$158,23))</f>
        <v/>
      </c>
      <c r="BG82" s="881"/>
      <c r="BH82" s="228" t="s">
        <v>1872</v>
      </c>
      <c r="BI82" s="882" t="str">
        <f>IF($A82="","",VLOOKUP($A82,生徒情報入力!$A$9:$AA$158,25))</f>
        <v/>
      </c>
      <c r="BJ82" s="882"/>
      <c r="BK82" s="229" t="s">
        <v>1873</v>
      </c>
      <c r="BL82" s="883" t="str">
        <f>IF($A82="","",VLOOKUP($A82,生徒情報入力!$A$9:$AA$158,27))</f>
        <v/>
      </c>
      <c r="BM82" s="884"/>
      <c r="BN82" s="230"/>
      <c r="BT82" s="200">
        <v>55</v>
      </c>
    </row>
    <row r="83" spans="1:72" s="194" customFormat="1" ht="27" customHeight="1">
      <c r="A83" s="890" t="str">
        <f t="shared" si="3"/>
        <v/>
      </c>
      <c r="B83" s="891"/>
      <c r="C83" s="215" t="str">
        <f>IF($A83="","",VLOOKUP($A83,生徒情報入力!$A$9:$AA$158,4))</f>
        <v/>
      </c>
      <c r="D83" s="892" t="str">
        <f>IF($A83="","",VLOOKUP($A83,生徒情報入力!$A$9:$AA$158,5))</f>
        <v/>
      </c>
      <c r="E83" s="892"/>
      <c r="F83" s="892"/>
      <c r="G83" s="892"/>
      <c r="H83" s="892"/>
      <c r="I83" s="892"/>
      <c r="J83" s="893"/>
      <c r="K83" s="234" t="str">
        <f>IF($A83="","",VLOOKUP($A83,生徒情報入力!$A$9:$AA$158,6))</f>
        <v/>
      </c>
      <c r="L83" s="235"/>
      <c r="M83" s="223" t="str">
        <f>IF($A83="","",VLOOKUP($A83,生徒情報入力!$A$9:$AA$158,7))</f>
        <v/>
      </c>
      <c r="N83" s="224" t="str">
        <f>IF($A83="","",VLOOKUP($A83,生徒情報入力!$A$9:$AA$158,8))</f>
        <v/>
      </c>
      <c r="O83" s="224" t="s">
        <v>6</v>
      </c>
      <c r="P83" s="224" t="str">
        <f>IF($A83="","",VLOOKUP($A83,生徒情報入力!$A$9:$AA$158,9))</f>
        <v/>
      </c>
      <c r="Q83" s="224" t="s">
        <v>6</v>
      </c>
      <c r="R83" s="224" t="str">
        <f>IF($A83="","",VLOOKUP($A83,生徒情報入力!$A$9:$AA$158,10))</f>
        <v/>
      </c>
      <c r="S83" s="234" t="str">
        <f>IF($A83="","",VLOOKUP($A83,生徒情報入力!$A$9:$AA$158,11))</f>
        <v/>
      </c>
      <c r="T83" s="235"/>
      <c r="U83" s="894" t="str">
        <f>IF($A83="","",VLOOKUP($A83,生徒情報入力!$A$9:$AA$158,12))</f>
        <v/>
      </c>
      <c r="V83" s="895"/>
      <c r="W83" s="895"/>
      <c r="X83" s="223" t="str">
        <f>IF($A83="","",VLOOKUP($A83,生徒情報入力!$A$9:$AA$158,13))</f>
        <v/>
      </c>
      <c r="Y83" s="224" t="str">
        <f>IF($A83="","",VLOOKUP($A83,生徒情報入力!$A$9:$AA$158,14))</f>
        <v/>
      </c>
      <c r="Z83" s="225" t="s">
        <v>6</v>
      </c>
      <c r="AA83" s="224" t="str">
        <f>IF($A83="","",VLOOKUP($A83,生徒情報入力!$A$9:$AA$158,15))</f>
        <v/>
      </c>
      <c r="AB83" s="224" t="s">
        <v>6</v>
      </c>
      <c r="AC83" s="226" t="str">
        <f>IF($A83="","",VLOOKUP($A83,生徒情報入力!$A$9:$AA$158,16))</f>
        <v/>
      </c>
      <c r="AD83" s="896" t="str">
        <f>IF($A83="","",VLOOKUP($A83,生徒情報入力!$A$9:$AA$158,17))</f>
        <v/>
      </c>
      <c r="AE83" s="897"/>
      <c r="AF83" s="227"/>
      <c r="AG83" s="898" t="str">
        <f>IF($A83="","",VLOOKUP($A83,生徒情報入力!$A$9:$AA$158,19))</f>
        <v/>
      </c>
      <c r="AH83" s="898"/>
      <c r="AI83" s="898"/>
      <c r="AJ83" s="898"/>
      <c r="AK83" s="899"/>
      <c r="AL83" s="894" t="str">
        <f>IF($A83="","",VLOOKUP($A83,生徒情報入力!$A$9:$AA$158,20))</f>
        <v/>
      </c>
      <c r="AM83" s="895"/>
      <c r="AN83" s="895"/>
      <c r="AO83" s="895"/>
      <c r="AP83" s="895"/>
      <c r="AQ83" s="874" t="str">
        <f>IF($A83="","",VLOOKUP($A83,生徒情報入力!$A$9:$AA$158,21))</f>
        <v/>
      </c>
      <c r="AR83" s="875"/>
      <c r="AS83" s="876"/>
      <c r="AT83" s="877" t="str">
        <f>IF($A83="","",VLOOKUP($A83,生徒情報入力!$A$9:$AA$158,22))</f>
        <v/>
      </c>
      <c r="AU83" s="878"/>
      <c r="AV83" s="878"/>
      <c r="AW83" s="878"/>
      <c r="AX83" s="878"/>
      <c r="AY83" s="878"/>
      <c r="AZ83" s="878"/>
      <c r="BA83" s="878"/>
      <c r="BB83" s="878"/>
      <c r="BC83" s="878"/>
      <c r="BD83" s="878"/>
      <c r="BE83" s="879"/>
      <c r="BF83" s="880" t="str">
        <f>IF($A83="","",VLOOKUP($A83,生徒情報入力!$A$9:$AA$158,23))</f>
        <v/>
      </c>
      <c r="BG83" s="881"/>
      <c r="BH83" s="228" t="s">
        <v>1872</v>
      </c>
      <c r="BI83" s="882" t="str">
        <f>IF($A83="","",VLOOKUP($A83,生徒情報入力!$A$9:$AA$158,25))</f>
        <v/>
      </c>
      <c r="BJ83" s="882"/>
      <c r="BK83" s="229" t="s">
        <v>1873</v>
      </c>
      <c r="BL83" s="883" t="str">
        <f>IF($A83="","",VLOOKUP($A83,生徒情報入力!$A$9:$AA$158,27))</f>
        <v/>
      </c>
      <c r="BM83" s="884"/>
      <c r="BN83" s="230"/>
      <c r="BT83" s="200">
        <v>56</v>
      </c>
    </row>
    <row r="84" spans="1:72" s="194" customFormat="1" ht="27" customHeight="1">
      <c r="A84" s="890" t="str">
        <f t="shared" si="3"/>
        <v/>
      </c>
      <c r="B84" s="891"/>
      <c r="C84" s="215" t="str">
        <f>IF($A84="","",VLOOKUP($A84,生徒情報入力!$A$9:$AA$158,4))</f>
        <v/>
      </c>
      <c r="D84" s="892" t="str">
        <f>IF($A84="","",VLOOKUP($A84,生徒情報入力!$A$9:$AA$158,5))</f>
        <v/>
      </c>
      <c r="E84" s="892"/>
      <c r="F84" s="892"/>
      <c r="G84" s="892"/>
      <c r="H84" s="892"/>
      <c r="I84" s="892"/>
      <c r="J84" s="893"/>
      <c r="K84" s="234" t="str">
        <f>IF($A84="","",VLOOKUP($A84,生徒情報入力!$A$9:$AA$158,6))</f>
        <v/>
      </c>
      <c r="L84" s="235"/>
      <c r="M84" s="223" t="str">
        <f>IF($A84="","",VLOOKUP($A84,生徒情報入力!$A$9:$AA$158,7))</f>
        <v/>
      </c>
      <c r="N84" s="224" t="str">
        <f>IF($A84="","",VLOOKUP($A84,生徒情報入力!$A$9:$AA$158,8))</f>
        <v/>
      </c>
      <c r="O84" s="224" t="s">
        <v>6</v>
      </c>
      <c r="P84" s="224" t="str">
        <f>IF($A84="","",VLOOKUP($A84,生徒情報入力!$A$9:$AA$158,9))</f>
        <v/>
      </c>
      <c r="Q84" s="224" t="s">
        <v>6</v>
      </c>
      <c r="R84" s="224" t="str">
        <f>IF($A84="","",VLOOKUP($A84,生徒情報入力!$A$9:$AA$158,10))</f>
        <v/>
      </c>
      <c r="S84" s="234" t="str">
        <f>IF($A84="","",VLOOKUP($A84,生徒情報入力!$A$9:$AA$158,11))</f>
        <v/>
      </c>
      <c r="T84" s="235"/>
      <c r="U84" s="894" t="str">
        <f>IF($A84="","",VLOOKUP($A84,生徒情報入力!$A$9:$AA$158,12))</f>
        <v/>
      </c>
      <c r="V84" s="895"/>
      <c r="W84" s="895"/>
      <c r="X84" s="223" t="str">
        <f>IF($A84="","",VLOOKUP($A84,生徒情報入力!$A$9:$AA$158,13))</f>
        <v/>
      </c>
      <c r="Y84" s="224" t="str">
        <f>IF($A84="","",VLOOKUP($A84,生徒情報入力!$A$9:$AA$158,14))</f>
        <v/>
      </c>
      <c r="Z84" s="225" t="s">
        <v>6</v>
      </c>
      <c r="AA84" s="224" t="str">
        <f>IF($A84="","",VLOOKUP($A84,生徒情報入力!$A$9:$AA$158,15))</f>
        <v/>
      </c>
      <c r="AB84" s="224" t="s">
        <v>6</v>
      </c>
      <c r="AC84" s="226" t="str">
        <f>IF($A84="","",VLOOKUP($A84,生徒情報入力!$A$9:$AA$158,16))</f>
        <v/>
      </c>
      <c r="AD84" s="896" t="str">
        <f>IF($A84="","",VLOOKUP($A84,生徒情報入力!$A$9:$AA$158,17))</f>
        <v/>
      </c>
      <c r="AE84" s="897"/>
      <c r="AF84" s="227"/>
      <c r="AG84" s="898" t="str">
        <f>IF($A84="","",VLOOKUP($A84,生徒情報入力!$A$9:$AA$158,19))</f>
        <v/>
      </c>
      <c r="AH84" s="898"/>
      <c r="AI84" s="898"/>
      <c r="AJ84" s="898"/>
      <c r="AK84" s="899"/>
      <c r="AL84" s="894" t="str">
        <f>IF($A84="","",VLOOKUP($A84,生徒情報入力!$A$9:$AA$158,20))</f>
        <v/>
      </c>
      <c r="AM84" s="895"/>
      <c r="AN84" s="895"/>
      <c r="AO84" s="895"/>
      <c r="AP84" s="895"/>
      <c r="AQ84" s="874" t="str">
        <f>IF($A84="","",VLOOKUP($A84,生徒情報入力!$A$9:$AA$158,21))</f>
        <v/>
      </c>
      <c r="AR84" s="875"/>
      <c r="AS84" s="876"/>
      <c r="AT84" s="877" t="str">
        <f>IF($A84="","",VLOOKUP($A84,生徒情報入力!$A$9:$AA$158,22))</f>
        <v/>
      </c>
      <c r="AU84" s="878"/>
      <c r="AV84" s="878"/>
      <c r="AW84" s="878"/>
      <c r="AX84" s="878"/>
      <c r="AY84" s="878"/>
      <c r="AZ84" s="878"/>
      <c r="BA84" s="878"/>
      <c r="BB84" s="878"/>
      <c r="BC84" s="878"/>
      <c r="BD84" s="878"/>
      <c r="BE84" s="879"/>
      <c r="BF84" s="880" t="str">
        <f>IF($A84="","",VLOOKUP($A84,生徒情報入力!$A$9:$AA$158,23))</f>
        <v/>
      </c>
      <c r="BG84" s="881"/>
      <c r="BH84" s="228" t="s">
        <v>1872</v>
      </c>
      <c r="BI84" s="882" t="str">
        <f>IF($A84="","",VLOOKUP($A84,生徒情報入力!$A$9:$AA$158,25))</f>
        <v/>
      </c>
      <c r="BJ84" s="882"/>
      <c r="BK84" s="229" t="s">
        <v>1873</v>
      </c>
      <c r="BL84" s="883" t="str">
        <f>IF($A84="","",VLOOKUP($A84,生徒情報入力!$A$9:$AA$158,27))</f>
        <v/>
      </c>
      <c r="BM84" s="884"/>
      <c r="BN84" s="230"/>
      <c r="BT84" s="200">
        <v>57</v>
      </c>
    </row>
    <row r="85" spans="1:72" s="194" customFormat="1" ht="27" customHeight="1">
      <c r="A85" s="890" t="str">
        <f t="shared" si="3"/>
        <v/>
      </c>
      <c r="B85" s="891"/>
      <c r="C85" s="215" t="str">
        <f>IF($A85="","",VLOOKUP($A85,生徒情報入力!$A$9:$AA$158,4))</f>
        <v/>
      </c>
      <c r="D85" s="892" t="str">
        <f>IF($A85="","",VLOOKUP($A85,生徒情報入力!$A$9:$AA$158,5))</f>
        <v/>
      </c>
      <c r="E85" s="892"/>
      <c r="F85" s="892"/>
      <c r="G85" s="892"/>
      <c r="H85" s="892"/>
      <c r="I85" s="892"/>
      <c r="J85" s="893"/>
      <c r="K85" s="234" t="str">
        <f>IF($A85="","",VLOOKUP($A85,生徒情報入力!$A$9:$AA$158,6))</f>
        <v/>
      </c>
      <c r="L85" s="235"/>
      <c r="M85" s="223" t="str">
        <f>IF($A85="","",VLOOKUP($A85,生徒情報入力!$A$9:$AA$158,7))</f>
        <v/>
      </c>
      <c r="N85" s="224" t="str">
        <f>IF($A85="","",VLOOKUP($A85,生徒情報入力!$A$9:$AA$158,8))</f>
        <v/>
      </c>
      <c r="O85" s="224" t="s">
        <v>6</v>
      </c>
      <c r="P85" s="224" t="str">
        <f>IF($A85="","",VLOOKUP($A85,生徒情報入力!$A$9:$AA$158,9))</f>
        <v/>
      </c>
      <c r="Q85" s="224" t="s">
        <v>6</v>
      </c>
      <c r="R85" s="224" t="str">
        <f>IF($A85="","",VLOOKUP($A85,生徒情報入力!$A$9:$AA$158,10))</f>
        <v/>
      </c>
      <c r="S85" s="234" t="str">
        <f>IF($A85="","",VLOOKUP($A85,生徒情報入力!$A$9:$AA$158,11))</f>
        <v/>
      </c>
      <c r="T85" s="235"/>
      <c r="U85" s="894" t="str">
        <f>IF($A85="","",VLOOKUP($A85,生徒情報入力!$A$9:$AA$158,12))</f>
        <v/>
      </c>
      <c r="V85" s="895"/>
      <c r="W85" s="895"/>
      <c r="X85" s="223" t="str">
        <f>IF($A85="","",VLOOKUP($A85,生徒情報入力!$A$9:$AA$158,13))</f>
        <v/>
      </c>
      <c r="Y85" s="224" t="str">
        <f>IF($A85="","",VLOOKUP($A85,生徒情報入力!$A$9:$AA$158,14))</f>
        <v/>
      </c>
      <c r="Z85" s="225" t="s">
        <v>6</v>
      </c>
      <c r="AA85" s="224" t="str">
        <f>IF($A85="","",VLOOKUP($A85,生徒情報入力!$A$9:$AA$158,15))</f>
        <v/>
      </c>
      <c r="AB85" s="224" t="s">
        <v>6</v>
      </c>
      <c r="AC85" s="226" t="str">
        <f>IF($A85="","",VLOOKUP($A85,生徒情報入力!$A$9:$AA$158,16))</f>
        <v/>
      </c>
      <c r="AD85" s="896" t="str">
        <f>IF($A85="","",VLOOKUP($A85,生徒情報入力!$A$9:$AA$158,17))</f>
        <v/>
      </c>
      <c r="AE85" s="897"/>
      <c r="AF85" s="227"/>
      <c r="AG85" s="898" t="str">
        <f>IF($A85="","",VLOOKUP($A85,生徒情報入力!$A$9:$AA$158,19))</f>
        <v/>
      </c>
      <c r="AH85" s="898"/>
      <c r="AI85" s="898"/>
      <c r="AJ85" s="898"/>
      <c r="AK85" s="899"/>
      <c r="AL85" s="894" t="str">
        <f>IF($A85="","",VLOOKUP($A85,生徒情報入力!$A$9:$AA$158,20))</f>
        <v/>
      </c>
      <c r="AM85" s="895"/>
      <c r="AN85" s="895"/>
      <c r="AO85" s="895"/>
      <c r="AP85" s="895"/>
      <c r="AQ85" s="874" t="str">
        <f>IF($A85="","",VLOOKUP($A85,生徒情報入力!$A$9:$AA$158,21))</f>
        <v/>
      </c>
      <c r="AR85" s="875"/>
      <c r="AS85" s="876"/>
      <c r="AT85" s="877" t="str">
        <f>IF($A85="","",VLOOKUP($A85,生徒情報入力!$A$9:$AA$158,22))</f>
        <v/>
      </c>
      <c r="AU85" s="878"/>
      <c r="AV85" s="878"/>
      <c r="AW85" s="878"/>
      <c r="AX85" s="878"/>
      <c r="AY85" s="878"/>
      <c r="AZ85" s="878"/>
      <c r="BA85" s="878"/>
      <c r="BB85" s="878"/>
      <c r="BC85" s="878"/>
      <c r="BD85" s="878"/>
      <c r="BE85" s="879"/>
      <c r="BF85" s="880" t="str">
        <f>IF($A85="","",VLOOKUP($A85,生徒情報入力!$A$9:$AA$158,23))</f>
        <v/>
      </c>
      <c r="BG85" s="881"/>
      <c r="BH85" s="228" t="s">
        <v>1872</v>
      </c>
      <c r="BI85" s="882" t="str">
        <f>IF($A85="","",VLOOKUP($A85,生徒情報入力!$A$9:$AA$158,25))</f>
        <v/>
      </c>
      <c r="BJ85" s="882"/>
      <c r="BK85" s="229" t="s">
        <v>1873</v>
      </c>
      <c r="BL85" s="883" t="str">
        <f>IF($A85="","",VLOOKUP($A85,生徒情報入力!$A$9:$AA$158,27))</f>
        <v/>
      </c>
      <c r="BM85" s="884"/>
      <c r="BN85" s="230"/>
      <c r="BT85" s="200">
        <v>58</v>
      </c>
    </row>
    <row r="86" spans="1:72" s="194" customFormat="1" ht="27" customHeight="1">
      <c r="A86" s="890" t="str">
        <f t="shared" si="3"/>
        <v/>
      </c>
      <c r="B86" s="891"/>
      <c r="C86" s="215" t="str">
        <f>IF($A86="","",VLOOKUP($A86,生徒情報入力!$A$9:$AA$158,4))</f>
        <v/>
      </c>
      <c r="D86" s="892" t="str">
        <f>IF($A86="","",VLOOKUP($A86,生徒情報入力!$A$9:$AA$158,5))</f>
        <v/>
      </c>
      <c r="E86" s="892"/>
      <c r="F86" s="892"/>
      <c r="G86" s="892"/>
      <c r="H86" s="892"/>
      <c r="I86" s="892"/>
      <c r="J86" s="893"/>
      <c r="K86" s="234" t="str">
        <f>IF($A86="","",VLOOKUP($A86,生徒情報入力!$A$9:$AA$158,6))</f>
        <v/>
      </c>
      <c r="L86" s="235"/>
      <c r="M86" s="223" t="str">
        <f>IF($A86="","",VLOOKUP($A86,生徒情報入力!$A$9:$AA$158,7))</f>
        <v/>
      </c>
      <c r="N86" s="224" t="str">
        <f>IF($A86="","",VLOOKUP($A86,生徒情報入力!$A$9:$AA$158,8))</f>
        <v/>
      </c>
      <c r="O86" s="224" t="s">
        <v>6</v>
      </c>
      <c r="P86" s="224" t="str">
        <f>IF($A86="","",VLOOKUP($A86,生徒情報入力!$A$9:$AA$158,9))</f>
        <v/>
      </c>
      <c r="Q86" s="224" t="s">
        <v>6</v>
      </c>
      <c r="R86" s="224" t="str">
        <f>IF($A86="","",VLOOKUP($A86,生徒情報入力!$A$9:$AA$158,10))</f>
        <v/>
      </c>
      <c r="S86" s="234" t="str">
        <f>IF($A86="","",VLOOKUP($A86,生徒情報入力!$A$9:$AA$158,11))</f>
        <v/>
      </c>
      <c r="T86" s="235"/>
      <c r="U86" s="894" t="str">
        <f>IF($A86="","",VLOOKUP($A86,生徒情報入力!$A$9:$AA$158,12))</f>
        <v/>
      </c>
      <c r="V86" s="895"/>
      <c r="W86" s="895"/>
      <c r="X86" s="223" t="str">
        <f>IF($A86="","",VLOOKUP($A86,生徒情報入力!$A$9:$AA$158,13))</f>
        <v/>
      </c>
      <c r="Y86" s="224" t="str">
        <f>IF($A86="","",VLOOKUP($A86,生徒情報入力!$A$9:$AA$158,14))</f>
        <v/>
      </c>
      <c r="Z86" s="225" t="s">
        <v>6</v>
      </c>
      <c r="AA86" s="224" t="str">
        <f>IF($A86="","",VLOOKUP($A86,生徒情報入力!$A$9:$AA$158,15))</f>
        <v/>
      </c>
      <c r="AB86" s="224" t="s">
        <v>6</v>
      </c>
      <c r="AC86" s="226" t="str">
        <f>IF($A86="","",VLOOKUP($A86,生徒情報入力!$A$9:$AA$158,16))</f>
        <v/>
      </c>
      <c r="AD86" s="896" t="str">
        <f>IF($A86="","",VLOOKUP($A86,生徒情報入力!$A$9:$AA$158,17))</f>
        <v/>
      </c>
      <c r="AE86" s="897"/>
      <c r="AF86" s="227"/>
      <c r="AG86" s="898" t="str">
        <f>IF($A86="","",VLOOKUP($A86,生徒情報入力!$A$9:$AA$158,19))</f>
        <v/>
      </c>
      <c r="AH86" s="898"/>
      <c r="AI86" s="898"/>
      <c r="AJ86" s="898"/>
      <c r="AK86" s="899"/>
      <c r="AL86" s="894" t="str">
        <f>IF($A86="","",VLOOKUP($A86,生徒情報入力!$A$9:$AA$158,20))</f>
        <v/>
      </c>
      <c r="AM86" s="895"/>
      <c r="AN86" s="895"/>
      <c r="AO86" s="895"/>
      <c r="AP86" s="895"/>
      <c r="AQ86" s="874" t="str">
        <f>IF($A86="","",VLOOKUP($A86,生徒情報入力!$A$9:$AA$158,21))</f>
        <v/>
      </c>
      <c r="AR86" s="875"/>
      <c r="AS86" s="876"/>
      <c r="AT86" s="877" t="str">
        <f>IF($A86="","",VLOOKUP($A86,生徒情報入力!$A$9:$AA$158,22))</f>
        <v/>
      </c>
      <c r="AU86" s="878"/>
      <c r="AV86" s="878"/>
      <c r="AW86" s="878"/>
      <c r="AX86" s="878"/>
      <c r="AY86" s="878"/>
      <c r="AZ86" s="878"/>
      <c r="BA86" s="878"/>
      <c r="BB86" s="878"/>
      <c r="BC86" s="878"/>
      <c r="BD86" s="878"/>
      <c r="BE86" s="879"/>
      <c r="BF86" s="880" t="str">
        <f>IF($A86="","",VLOOKUP($A86,生徒情報入力!$A$9:$AA$158,23))</f>
        <v/>
      </c>
      <c r="BG86" s="881"/>
      <c r="BH86" s="228" t="s">
        <v>1872</v>
      </c>
      <c r="BI86" s="882" t="str">
        <f>IF($A86="","",VLOOKUP($A86,生徒情報入力!$A$9:$AA$158,25))</f>
        <v/>
      </c>
      <c r="BJ86" s="882"/>
      <c r="BK86" s="229" t="s">
        <v>1873</v>
      </c>
      <c r="BL86" s="883" t="str">
        <f>IF($A86="","",VLOOKUP($A86,生徒情報入力!$A$9:$AA$158,27))</f>
        <v/>
      </c>
      <c r="BM86" s="884"/>
      <c r="BN86" s="230"/>
      <c r="BT86" s="200">
        <v>59</v>
      </c>
    </row>
    <row r="87" spans="1:72" s="194" customFormat="1" ht="27" customHeight="1">
      <c r="A87" s="890" t="str">
        <f t="shared" si="3"/>
        <v/>
      </c>
      <c r="B87" s="891"/>
      <c r="C87" s="215" t="str">
        <f>IF($A87="","",VLOOKUP($A87,生徒情報入力!$A$9:$AA$158,4))</f>
        <v/>
      </c>
      <c r="D87" s="892" t="str">
        <f>IF($A87="","",VLOOKUP($A87,生徒情報入力!$A$9:$AA$158,5))</f>
        <v/>
      </c>
      <c r="E87" s="892"/>
      <c r="F87" s="892"/>
      <c r="G87" s="892"/>
      <c r="H87" s="892"/>
      <c r="I87" s="892"/>
      <c r="J87" s="893"/>
      <c r="K87" s="234" t="str">
        <f>IF($A87="","",VLOOKUP($A87,生徒情報入力!$A$9:$AA$158,6))</f>
        <v/>
      </c>
      <c r="L87" s="235"/>
      <c r="M87" s="223" t="str">
        <f>IF($A87="","",VLOOKUP($A87,生徒情報入力!$A$9:$AA$158,7))</f>
        <v/>
      </c>
      <c r="N87" s="224" t="str">
        <f>IF($A87="","",VLOOKUP($A87,生徒情報入力!$A$9:$AA$158,8))</f>
        <v/>
      </c>
      <c r="O87" s="224" t="s">
        <v>6</v>
      </c>
      <c r="P87" s="224" t="str">
        <f>IF($A87="","",VLOOKUP($A87,生徒情報入力!$A$9:$AA$158,9))</f>
        <v/>
      </c>
      <c r="Q87" s="224" t="s">
        <v>6</v>
      </c>
      <c r="R87" s="224" t="str">
        <f>IF($A87="","",VLOOKUP($A87,生徒情報入力!$A$9:$AA$158,10))</f>
        <v/>
      </c>
      <c r="S87" s="234" t="str">
        <f>IF($A87="","",VLOOKUP($A87,生徒情報入力!$A$9:$AA$158,11))</f>
        <v/>
      </c>
      <c r="T87" s="235"/>
      <c r="U87" s="894" t="str">
        <f>IF($A87="","",VLOOKUP($A87,生徒情報入力!$A$9:$AA$158,12))</f>
        <v/>
      </c>
      <c r="V87" s="895"/>
      <c r="W87" s="895"/>
      <c r="X87" s="223" t="str">
        <f>IF($A87="","",VLOOKUP($A87,生徒情報入力!$A$9:$AA$158,13))</f>
        <v/>
      </c>
      <c r="Y87" s="224" t="str">
        <f>IF($A87="","",VLOOKUP($A87,生徒情報入力!$A$9:$AA$158,14))</f>
        <v/>
      </c>
      <c r="Z87" s="225" t="s">
        <v>6</v>
      </c>
      <c r="AA87" s="224" t="str">
        <f>IF($A87="","",VLOOKUP($A87,生徒情報入力!$A$9:$AA$158,15))</f>
        <v/>
      </c>
      <c r="AB87" s="224" t="s">
        <v>6</v>
      </c>
      <c r="AC87" s="226" t="str">
        <f>IF($A87="","",VLOOKUP($A87,生徒情報入力!$A$9:$AA$158,16))</f>
        <v/>
      </c>
      <c r="AD87" s="896" t="str">
        <f>IF($A87="","",VLOOKUP($A87,生徒情報入力!$A$9:$AA$158,17))</f>
        <v/>
      </c>
      <c r="AE87" s="897"/>
      <c r="AF87" s="227"/>
      <c r="AG87" s="898" t="str">
        <f>IF($A87="","",VLOOKUP($A87,生徒情報入力!$A$9:$AA$158,19))</f>
        <v/>
      </c>
      <c r="AH87" s="898"/>
      <c r="AI87" s="898"/>
      <c r="AJ87" s="898"/>
      <c r="AK87" s="899"/>
      <c r="AL87" s="894" t="str">
        <f>IF($A87="","",VLOOKUP($A87,生徒情報入力!$A$9:$AA$158,20))</f>
        <v/>
      </c>
      <c r="AM87" s="895"/>
      <c r="AN87" s="895"/>
      <c r="AO87" s="895"/>
      <c r="AP87" s="895"/>
      <c r="AQ87" s="874" t="str">
        <f>IF($A87="","",VLOOKUP($A87,生徒情報入力!$A$9:$AA$158,21))</f>
        <v/>
      </c>
      <c r="AR87" s="875"/>
      <c r="AS87" s="876"/>
      <c r="AT87" s="877" t="str">
        <f>IF($A87="","",VLOOKUP($A87,生徒情報入力!$A$9:$AA$158,22))</f>
        <v/>
      </c>
      <c r="AU87" s="878"/>
      <c r="AV87" s="878"/>
      <c r="AW87" s="878"/>
      <c r="AX87" s="878"/>
      <c r="AY87" s="878"/>
      <c r="AZ87" s="878"/>
      <c r="BA87" s="878"/>
      <c r="BB87" s="878"/>
      <c r="BC87" s="878"/>
      <c r="BD87" s="878"/>
      <c r="BE87" s="879"/>
      <c r="BF87" s="880" t="str">
        <f>IF($A87="","",VLOOKUP($A87,生徒情報入力!$A$9:$AA$158,23))</f>
        <v/>
      </c>
      <c r="BG87" s="881"/>
      <c r="BH87" s="228" t="s">
        <v>1872</v>
      </c>
      <c r="BI87" s="882" t="str">
        <f>IF($A87="","",VLOOKUP($A87,生徒情報入力!$A$9:$AA$158,25))</f>
        <v/>
      </c>
      <c r="BJ87" s="882"/>
      <c r="BK87" s="229" t="s">
        <v>1873</v>
      </c>
      <c r="BL87" s="883" t="str">
        <f>IF($A87="","",VLOOKUP($A87,生徒情報入力!$A$9:$AA$158,27))</f>
        <v/>
      </c>
      <c r="BM87" s="884"/>
      <c r="BN87" s="230"/>
      <c r="BT87" s="200">
        <v>60</v>
      </c>
    </row>
    <row r="88" spans="1:72" s="194" customFormat="1" ht="15.75" customHeight="1">
      <c r="A88" s="199"/>
      <c r="B88" s="199"/>
      <c r="C88" s="199"/>
      <c r="D88" s="199"/>
      <c r="E88" s="232"/>
      <c r="F88" s="232" t="s">
        <v>2745</v>
      </c>
      <c r="G88" s="232"/>
      <c r="H88" s="232"/>
      <c r="I88" s="232"/>
      <c r="J88" s="232"/>
      <c r="K88" s="232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232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T88" s="200"/>
    </row>
    <row r="89" spans="1:72" s="194" customFormat="1" ht="15.75" customHeight="1">
      <c r="A89" s="199"/>
      <c r="B89" s="199"/>
      <c r="C89" s="199"/>
      <c r="D89" s="199"/>
      <c r="E89" s="232"/>
      <c r="F89" s="232" t="s">
        <v>2746</v>
      </c>
      <c r="G89" s="232"/>
      <c r="H89" s="232"/>
      <c r="I89" s="232"/>
      <c r="J89" s="232"/>
      <c r="K89" s="232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T89" s="200"/>
    </row>
  </sheetData>
  <sheetProtection password="F282" sheet="1" objects="1" scenarios="1"/>
  <mergeCells count="794">
    <mergeCell ref="AQ87:AS87"/>
    <mergeCell ref="AT87:BE87"/>
    <mergeCell ref="BF87:BG87"/>
    <mergeCell ref="BI87:BJ87"/>
    <mergeCell ref="BL87:BM87"/>
    <mergeCell ref="A87:B87"/>
    <mergeCell ref="D87:J87"/>
    <mergeCell ref="U87:W87"/>
    <mergeCell ref="AD87:AE87"/>
    <mergeCell ref="AG87:AK87"/>
    <mergeCell ref="AL87:AP87"/>
    <mergeCell ref="AL86:AP86"/>
    <mergeCell ref="AQ86:AS86"/>
    <mergeCell ref="AT86:BE86"/>
    <mergeCell ref="BF86:BG86"/>
    <mergeCell ref="BI86:BJ86"/>
    <mergeCell ref="BL86:BM86"/>
    <mergeCell ref="AQ85:AS85"/>
    <mergeCell ref="AT85:BE85"/>
    <mergeCell ref="BF85:BG85"/>
    <mergeCell ref="BI85:BJ85"/>
    <mergeCell ref="BL85:BM85"/>
    <mergeCell ref="AL85:AP85"/>
    <mergeCell ref="A86:B86"/>
    <mergeCell ref="D86:J86"/>
    <mergeCell ref="U86:W86"/>
    <mergeCell ref="AD86:AE86"/>
    <mergeCell ref="AG86:AK86"/>
    <mergeCell ref="A85:B85"/>
    <mergeCell ref="D85:J85"/>
    <mergeCell ref="U85:W85"/>
    <mergeCell ref="AD85:AE85"/>
    <mergeCell ref="AG85:AK85"/>
    <mergeCell ref="AL84:AP84"/>
    <mergeCell ref="AQ84:AS84"/>
    <mergeCell ref="AT84:BE84"/>
    <mergeCell ref="BF84:BG84"/>
    <mergeCell ref="BI84:BJ84"/>
    <mergeCell ref="BL84:BM84"/>
    <mergeCell ref="AQ83:AS83"/>
    <mergeCell ref="AT83:BE83"/>
    <mergeCell ref="BF83:BG83"/>
    <mergeCell ref="BI83:BJ83"/>
    <mergeCell ref="BL83:BM83"/>
    <mergeCell ref="AL83:AP83"/>
    <mergeCell ref="A84:B84"/>
    <mergeCell ref="D84:J84"/>
    <mergeCell ref="U84:W84"/>
    <mergeCell ref="AD84:AE84"/>
    <mergeCell ref="AG84:AK84"/>
    <mergeCell ref="A83:B83"/>
    <mergeCell ref="D83:J83"/>
    <mergeCell ref="U83:W83"/>
    <mergeCell ref="AD83:AE83"/>
    <mergeCell ref="AG83:AK83"/>
    <mergeCell ref="AL82:AP82"/>
    <mergeCell ref="AQ82:AS82"/>
    <mergeCell ref="AT82:BE82"/>
    <mergeCell ref="BF82:BG82"/>
    <mergeCell ref="BI82:BJ82"/>
    <mergeCell ref="BL82:BM82"/>
    <mergeCell ref="AQ81:AS81"/>
    <mergeCell ref="AT81:BE81"/>
    <mergeCell ref="BF81:BG81"/>
    <mergeCell ref="BI81:BJ81"/>
    <mergeCell ref="BL81:BM81"/>
    <mergeCell ref="AL81:AP81"/>
    <mergeCell ref="A82:B82"/>
    <mergeCell ref="D82:J82"/>
    <mergeCell ref="U82:W82"/>
    <mergeCell ref="AD82:AE82"/>
    <mergeCell ref="AG82:AK82"/>
    <mergeCell ref="A81:B81"/>
    <mergeCell ref="D81:J81"/>
    <mergeCell ref="U81:W81"/>
    <mergeCell ref="AD81:AE81"/>
    <mergeCell ref="AG81:AK81"/>
    <mergeCell ref="AL80:AP80"/>
    <mergeCell ref="AQ80:AS80"/>
    <mergeCell ref="AT80:BE80"/>
    <mergeCell ref="BF80:BG80"/>
    <mergeCell ref="BI80:BJ80"/>
    <mergeCell ref="BL80:BM80"/>
    <mergeCell ref="AQ79:AS79"/>
    <mergeCell ref="AT79:BE79"/>
    <mergeCell ref="BF79:BG79"/>
    <mergeCell ref="BI79:BJ79"/>
    <mergeCell ref="BL79:BM79"/>
    <mergeCell ref="AL79:AP79"/>
    <mergeCell ref="A80:B80"/>
    <mergeCell ref="D80:J80"/>
    <mergeCell ref="U80:W80"/>
    <mergeCell ref="AD80:AE80"/>
    <mergeCell ref="AG80:AK80"/>
    <mergeCell ref="A79:B79"/>
    <mergeCell ref="D79:J79"/>
    <mergeCell ref="U79:W79"/>
    <mergeCell ref="AD79:AE79"/>
    <mergeCell ref="AG79:AK79"/>
    <mergeCell ref="AL78:AP78"/>
    <mergeCell ref="AQ78:AS78"/>
    <mergeCell ref="AT78:BE78"/>
    <mergeCell ref="BF78:BG78"/>
    <mergeCell ref="BI78:BJ78"/>
    <mergeCell ref="BL78:BM78"/>
    <mergeCell ref="AQ77:AS77"/>
    <mergeCell ref="AT77:BE77"/>
    <mergeCell ref="BF77:BG77"/>
    <mergeCell ref="BI77:BJ77"/>
    <mergeCell ref="BL77:BM77"/>
    <mergeCell ref="AL77:AP77"/>
    <mergeCell ref="A78:B78"/>
    <mergeCell ref="D78:J78"/>
    <mergeCell ref="U78:W78"/>
    <mergeCell ref="AD78:AE78"/>
    <mergeCell ref="AG78:AK78"/>
    <mergeCell ref="A77:B77"/>
    <mergeCell ref="D77:J77"/>
    <mergeCell ref="U77:W77"/>
    <mergeCell ref="AD77:AE77"/>
    <mergeCell ref="AG77:AK77"/>
    <mergeCell ref="AL76:AP76"/>
    <mergeCell ref="AQ76:AS76"/>
    <mergeCell ref="AT76:BE76"/>
    <mergeCell ref="BF76:BG76"/>
    <mergeCell ref="BI76:BJ76"/>
    <mergeCell ref="BL76:BM76"/>
    <mergeCell ref="AQ75:AS75"/>
    <mergeCell ref="AT75:BE75"/>
    <mergeCell ref="BF75:BG75"/>
    <mergeCell ref="BI75:BJ75"/>
    <mergeCell ref="BL75:BM75"/>
    <mergeCell ref="AL75:AP75"/>
    <mergeCell ref="A76:B76"/>
    <mergeCell ref="D76:J76"/>
    <mergeCell ref="U76:W76"/>
    <mergeCell ref="AD76:AE76"/>
    <mergeCell ref="AG76:AK76"/>
    <mergeCell ref="A75:B75"/>
    <mergeCell ref="D75:J75"/>
    <mergeCell ref="U75:W75"/>
    <mergeCell ref="AD75:AE75"/>
    <mergeCell ref="AG75:AK75"/>
    <mergeCell ref="AL74:AP74"/>
    <mergeCell ref="AQ74:AS74"/>
    <mergeCell ref="AT74:BE74"/>
    <mergeCell ref="BF74:BG74"/>
    <mergeCell ref="BI74:BJ74"/>
    <mergeCell ref="BL74:BM74"/>
    <mergeCell ref="AQ73:AS73"/>
    <mergeCell ref="AT73:BE73"/>
    <mergeCell ref="BF73:BG73"/>
    <mergeCell ref="BI73:BJ73"/>
    <mergeCell ref="BL73:BM73"/>
    <mergeCell ref="AL73:AP73"/>
    <mergeCell ref="A74:B74"/>
    <mergeCell ref="D74:J74"/>
    <mergeCell ref="U74:W74"/>
    <mergeCell ref="AD74:AE74"/>
    <mergeCell ref="AG74:AK74"/>
    <mergeCell ref="A73:B73"/>
    <mergeCell ref="D73:J73"/>
    <mergeCell ref="U73:W73"/>
    <mergeCell ref="AD73:AE73"/>
    <mergeCell ref="AG73:AK73"/>
    <mergeCell ref="AQ71:AS72"/>
    <mergeCell ref="AT71:BE72"/>
    <mergeCell ref="BF71:BN72"/>
    <mergeCell ref="U72:W72"/>
    <mergeCell ref="X72:AC72"/>
    <mergeCell ref="AD72:AK72"/>
    <mergeCell ref="AX70:BB70"/>
    <mergeCell ref="BC70:BN70"/>
    <mergeCell ref="AP70:AR70"/>
    <mergeCell ref="AT70:AV70"/>
    <mergeCell ref="A71:B72"/>
    <mergeCell ref="C71:J72"/>
    <mergeCell ref="K71:L72"/>
    <mergeCell ref="M71:R72"/>
    <mergeCell ref="S71:T72"/>
    <mergeCell ref="U71:W71"/>
    <mergeCell ref="X71:AC71"/>
    <mergeCell ref="AD71:AK71"/>
    <mergeCell ref="A70:C70"/>
    <mergeCell ref="E70:AC70"/>
    <mergeCell ref="AG70:AJ70"/>
    <mergeCell ref="AK70:AN70"/>
    <mergeCell ref="AL71:AP72"/>
    <mergeCell ref="AE69:AJ69"/>
    <mergeCell ref="AK69:AV69"/>
    <mergeCell ref="AW69:BB69"/>
    <mergeCell ref="BC69:BF69"/>
    <mergeCell ref="BG69:BI69"/>
    <mergeCell ref="BK69:BN69"/>
    <mergeCell ref="AQ65:AS65"/>
    <mergeCell ref="AT65:BE65"/>
    <mergeCell ref="BF65:BG65"/>
    <mergeCell ref="BI65:BJ65"/>
    <mergeCell ref="BL65:BM65"/>
    <mergeCell ref="AL65:AP65"/>
    <mergeCell ref="D68:E68"/>
    <mergeCell ref="G68:H68"/>
    <mergeCell ref="J68:K68"/>
    <mergeCell ref="U68:Y68"/>
    <mergeCell ref="A65:B65"/>
    <mergeCell ref="D65:J65"/>
    <mergeCell ref="S65:T65"/>
    <mergeCell ref="AD65:AE65"/>
    <mergeCell ref="AG65:AK65"/>
    <mergeCell ref="AL64:AP64"/>
    <mergeCell ref="AQ64:AS64"/>
    <mergeCell ref="AT64:BE64"/>
    <mergeCell ref="BF64:BG64"/>
    <mergeCell ref="BI64:BJ64"/>
    <mergeCell ref="BL64:BM64"/>
    <mergeCell ref="AQ63:AS63"/>
    <mergeCell ref="AT63:BE63"/>
    <mergeCell ref="BF63:BG63"/>
    <mergeCell ref="BI63:BJ63"/>
    <mergeCell ref="BL63:BM63"/>
    <mergeCell ref="AL63:AP63"/>
    <mergeCell ref="A64:B64"/>
    <mergeCell ref="D64:J64"/>
    <mergeCell ref="S64:T64"/>
    <mergeCell ref="AD64:AE64"/>
    <mergeCell ref="AG64:AK64"/>
    <mergeCell ref="A63:B63"/>
    <mergeCell ref="D63:J63"/>
    <mergeCell ref="S63:T63"/>
    <mergeCell ref="AD63:AE63"/>
    <mergeCell ref="AG63:AK63"/>
    <mergeCell ref="AL62:AP62"/>
    <mergeCell ref="AQ62:AS62"/>
    <mergeCell ref="AT62:BE62"/>
    <mergeCell ref="BF62:BG62"/>
    <mergeCell ref="BI62:BJ62"/>
    <mergeCell ref="BL62:BM62"/>
    <mergeCell ref="AQ61:AS61"/>
    <mergeCell ref="AT61:BE61"/>
    <mergeCell ref="BF61:BG61"/>
    <mergeCell ref="BI61:BJ61"/>
    <mergeCell ref="BL61:BM61"/>
    <mergeCell ref="AL61:AP61"/>
    <mergeCell ref="A62:B62"/>
    <mergeCell ref="D62:J62"/>
    <mergeCell ref="S62:T62"/>
    <mergeCell ref="AD62:AE62"/>
    <mergeCell ref="AG62:AK62"/>
    <mergeCell ref="A61:B61"/>
    <mergeCell ref="D61:J61"/>
    <mergeCell ref="S61:T61"/>
    <mergeCell ref="AD61:AE61"/>
    <mergeCell ref="AG61:AK61"/>
    <mergeCell ref="AL60:AP60"/>
    <mergeCell ref="AQ60:AS60"/>
    <mergeCell ref="AT60:BE60"/>
    <mergeCell ref="BF60:BG60"/>
    <mergeCell ref="BI60:BJ60"/>
    <mergeCell ref="BL60:BM60"/>
    <mergeCell ref="AQ59:AS59"/>
    <mergeCell ref="AT59:BE59"/>
    <mergeCell ref="BF59:BG59"/>
    <mergeCell ref="BI59:BJ59"/>
    <mergeCell ref="BL59:BM59"/>
    <mergeCell ref="AL59:AP59"/>
    <mergeCell ref="A60:B60"/>
    <mergeCell ref="D60:J60"/>
    <mergeCell ref="S60:T60"/>
    <mergeCell ref="AD60:AE60"/>
    <mergeCell ref="AG60:AK60"/>
    <mergeCell ref="A59:B59"/>
    <mergeCell ref="D59:J59"/>
    <mergeCell ref="S59:T59"/>
    <mergeCell ref="AD59:AE59"/>
    <mergeCell ref="AG59:AK59"/>
    <mergeCell ref="AL58:AP58"/>
    <mergeCell ref="AQ58:AS58"/>
    <mergeCell ref="AT58:BE58"/>
    <mergeCell ref="BF58:BG58"/>
    <mergeCell ref="BI58:BJ58"/>
    <mergeCell ref="BL58:BM58"/>
    <mergeCell ref="AQ57:AS57"/>
    <mergeCell ref="AT57:BE57"/>
    <mergeCell ref="BF57:BG57"/>
    <mergeCell ref="BI57:BJ57"/>
    <mergeCell ref="BL57:BM57"/>
    <mergeCell ref="AL57:AP57"/>
    <mergeCell ref="A58:B58"/>
    <mergeCell ref="D58:J58"/>
    <mergeCell ref="S58:T58"/>
    <mergeCell ref="AD58:AE58"/>
    <mergeCell ref="AG58:AK58"/>
    <mergeCell ref="A57:B57"/>
    <mergeCell ref="D57:J57"/>
    <mergeCell ref="S57:T57"/>
    <mergeCell ref="AD57:AE57"/>
    <mergeCell ref="AG57:AK57"/>
    <mergeCell ref="AL56:AP56"/>
    <mergeCell ref="AQ56:AS56"/>
    <mergeCell ref="AT56:BE56"/>
    <mergeCell ref="BF56:BG56"/>
    <mergeCell ref="BI56:BJ56"/>
    <mergeCell ref="BL56:BM56"/>
    <mergeCell ref="AQ55:AS55"/>
    <mergeCell ref="AT55:BE55"/>
    <mergeCell ref="BF55:BG55"/>
    <mergeCell ref="BI55:BJ55"/>
    <mergeCell ref="BL55:BM55"/>
    <mergeCell ref="AL55:AP55"/>
    <mergeCell ref="A56:B56"/>
    <mergeCell ref="D56:J56"/>
    <mergeCell ref="S56:T56"/>
    <mergeCell ref="AD56:AE56"/>
    <mergeCell ref="AG56:AK56"/>
    <mergeCell ref="A55:B55"/>
    <mergeCell ref="D55:J55"/>
    <mergeCell ref="S55:T55"/>
    <mergeCell ref="AD55:AE55"/>
    <mergeCell ref="AG55:AK55"/>
    <mergeCell ref="AL54:AP54"/>
    <mergeCell ref="AQ54:AS54"/>
    <mergeCell ref="AT54:BE54"/>
    <mergeCell ref="BF54:BG54"/>
    <mergeCell ref="BI54:BJ54"/>
    <mergeCell ref="BL54:BM54"/>
    <mergeCell ref="AQ53:AS53"/>
    <mergeCell ref="AT53:BE53"/>
    <mergeCell ref="BF53:BG53"/>
    <mergeCell ref="BI53:BJ53"/>
    <mergeCell ref="BL53:BM53"/>
    <mergeCell ref="AL53:AP53"/>
    <mergeCell ref="A54:B54"/>
    <mergeCell ref="D54:J54"/>
    <mergeCell ref="S54:T54"/>
    <mergeCell ref="AD54:AE54"/>
    <mergeCell ref="AG54:AK54"/>
    <mergeCell ref="A53:B53"/>
    <mergeCell ref="D53:J53"/>
    <mergeCell ref="S53:T53"/>
    <mergeCell ref="AD53:AE53"/>
    <mergeCell ref="AG53:AK53"/>
    <mergeCell ref="AL52:AP52"/>
    <mergeCell ref="AQ52:AS52"/>
    <mergeCell ref="AT52:BE52"/>
    <mergeCell ref="BF52:BG52"/>
    <mergeCell ref="BI52:BJ52"/>
    <mergeCell ref="BL52:BM52"/>
    <mergeCell ref="AQ51:AS51"/>
    <mergeCell ref="AT51:BE51"/>
    <mergeCell ref="BF51:BG51"/>
    <mergeCell ref="BI51:BJ51"/>
    <mergeCell ref="BL51:BM51"/>
    <mergeCell ref="AL51:AP51"/>
    <mergeCell ref="A52:B52"/>
    <mergeCell ref="D52:J52"/>
    <mergeCell ref="S52:T52"/>
    <mergeCell ref="AD52:AE52"/>
    <mergeCell ref="AG52:AK52"/>
    <mergeCell ref="A51:B51"/>
    <mergeCell ref="D51:J51"/>
    <mergeCell ref="S51:T51"/>
    <mergeCell ref="AD51:AE51"/>
    <mergeCell ref="AG51:AK51"/>
    <mergeCell ref="AQ49:AS50"/>
    <mergeCell ref="AT49:BE50"/>
    <mergeCell ref="BF49:BN50"/>
    <mergeCell ref="U50:W50"/>
    <mergeCell ref="X50:AC50"/>
    <mergeCell ref="AD50:AK50"/>
    <mergeCell ref="AX48:BB48"/>
    <mergeCell ref="BC48:BN48"/>
    <mergeCell ref="AP48:AR48"/>
    <mergeCell ref="AT48:AV48"/>
    <mergeCell ref="A49:B50"/>
    <mergeCell ref="C49:J50"/>
    <mergeCell ref="K49:L50"/>
    <mergeCell ref="M49:R50"/>
    <mergeCell ref="S49:T50"/>
    <mergeCell ref="U49:W49"/>
    <mergeCell ref="X49:AC49"/>
    <mergeCell ref="AD49:AK49"/>
    <mergeCell ref="A48:C48"/>
    <mergeCell ref="E48:AC48"/>
    <mergeCell ref="AG48:AJ48"/>
    <mergeCell ref="AK48:AN48"/>
    <mergeCell ref="AL49:AP50"/>
    <mergeCell ref="AE47:AJ47"/>
    <mergeCell ref="AK47:AV47"/>
    <mergeCell ref="AW47:BB47"/>
    <mergeCell ref="BC47:BF47"/>
    <mergeCell ref="BG47:BI47"/>
    <mergeCell ref="BK47:BN47"/>
    <mergeCell ref="AQ43:AS43"/>
    <mergeCell ref="AT43:BE43"/>
    <mergeCell ref="BF43:BG43"/>
    <mergeCell ref="BI43:BJ43"/>
    <mergeCell ref="BL43:BM43"/>
    <mergeCell ref="AL43:AP43"/>
    <mergeCell ref="D46:E46"/>
    <mergeCell ref="G46:H46"/>
    <mergeCell ref="J46:K46"/>
    <mergeCell ref="U46:Y46"/>
    <mergeCell ref="A43:B43"/>
    <mergeCell ref="D43:J43"/>
    <mergeCell ref="U43:W43"/>
    <mergeCell ref="AD43:AE43"/>
    <mergeCell ref="AG43:AK43"/>
    <mergeCell ref="AL42:AP42"/>
    <mergeCell ref="AQ42:AS42"/>
    <mergeCell ref="AT42:BE42"/>
    <mergeCell ref="BF42:BG42"/>
    <mergeCell ref="BI42:BJ42"/>
    <mergeCell ref="BL42:BM42"/>
    <mergeCell ref="AQ41:AS41"/>
    <mergeCell ref="AT41:BE41"/>
    <mergeCell ref="BF41:BG41"/>
    <mergeCell ref="BI41:BJ41"/>
    <mergeCell ref="BL41:BM41"/>
    <mergeCell ref="AL41:AP41"/>
    <mergeCell ref="A42:B42"/>
    <mergeCell ref="D42:J42"/>
    <mergeCell ref="U42:W42"/>
    <mergeCell ref="AD42:AE42"/>
    <mergeCell ref="AG42:AK42"/>
    <mergeCell ref="A41:B41"/>
    <mergeCell ref="D41:J41"/>
    <mergeCell ref="U41:W41"/>
    <mergeCell ref="AD41:AE41"/>
    <mergeCell ref="AG41:AK41"/>
    <mergeCell ref="AL40:AP40"/>
    <mergeCell ref="AQ40:AS40"/>
    <mergeCell ref="AT40:BE40"/>
    <mergeCell ref="BF40:BG40"/>
    <mergeCell ref="BI40:BJ40"/>
    <mergeCell ref="BL40:BM40"/>
    <mergeCell ref="AQ39:AS39"/>
    <mergeCell ref="AT39:BE39"/>
    <mergeCell ref="BF39:BG39"/>
    <mergeCell ref="BI39:BJ39"/>
    <mergeCell ref="BL39:BM39"/>
    <mergeCell ref="AL39:AP39"/>
    <mergeCell ref="A40:B40"/>
    <mergeCell ref="D40:J40"/>
    <mergeCell ref="U40:W40"/>
    <mergeCell ref="AD40:AE40"/>
    <mergeCell ref="AG40:AK40"/>
    <mergeCell ref="A39:B39"/>
    <mergeCell ref="D39:J39"/>
    <mergeCell ref="U39:W39"/>
    <mergeCell ref="AD39:AE39"/>
    <mergeCell ref="AG39:AK39"/>
    <mergeCell ref="AL38:AP38"/>
    <mergeCell ref="AQ38:AS38"/>
    <mergeCell ref="AT38:BE38"/>
    <mergeCell ref="BF38:BG38"/>
    <mergeCell ref="BI38:BJ38"/>
    <mergeCell ref="BL38:BM38"/>
    <mergeCell ref="AQ37:AS37"/>
    <mergeCell ref="AT37:BE37"/>
    <mergeCell ref="BF37:BG37"/>
    <mergeCell ref="BI37:BJ37"/>
    <mergeCell ref="BL37:BM37"/>
    <mergeCell ref="AL37:AP37"/>
    <mergeCell ref="A38:B38"/>
    <mergeCell ref="D38:J38"/>
    <mergeCell ref="U38:W38"/>
    <mergeCell ref="AD38:AE38"/>
    <mergeCell ref="AG38:AK38"/>
    <mergeCell ref="A37:B37"/>
    <mergeCell ref="D37:J37"/>
    <mergeCell ref="U37:W37"/>
    <mergeCell ref="AD37:AE37"/>
    <mergeCell ref="AG37:AK37"/>
    <mergeCell ref="AL36:AP36"/>
    <mergeCell ref="AQ36:AS36"/>
    <mergeCell ref="AT36:BE36"/>
    <mergeCell ref="BF36:BG36"/>
    <mergeCell ref="BI36:BJ36"/>
    <mergeCell ref="BL36:BM36"/>
    <mergeCell ref="AQ35:AS35"/>
    <mergeCell ref="AT35:BE35"/>
    <mergeCell ref="BF35:BG35"/>
    <mergeCell ref="BI35:BJ35"/>
    <mergeCell ref="BL35:BM35"/>
    <mergeCell ref="AL35:AP35"/>
    <mergeCell ref="A36:B36"/>
    <mergeCell ref="D36:J36"/>
    <mergeCell ref="U36:W36"/>
    <mergeCell ref="AD36:AE36"/>
    <mergeCell ref="AG36:AK36"/>
    <mergeCell ref="A35:B35"/>
    <mergeCell ref="D35:J35"/>
    <mergeCell ref="U35:W35"/>
    <mergeCell ref="AD35:AE35"/>
    <mergeCell ref="AG35:AK35"/>
    <mergeCell ref="AL34:AP34"/>
    <mergeCell ref="AQ34:AS34"/>
    <mergeCell ref="AT34:BE34"/>
    <mergeCell ref="BF34:BG34"/>
    <mergeCell ref="BI34:BJ34"/>
    <mergeCell ref="BL34:BM34"/>
    <mergeCell ref="AQ33:AS33"/>
    <mergeCell ref="AT33:BE33"/>
    <mergeCell ref="BF33:BG33"/>
    <mergeCell ref="BI33:BJ33"/>
    <mergeCell ref="BL33:BM33"/>
    <mergeCell ref="AL33:AP33"/>
    <mergeCell ref="A34:B34"/>
    <mergeCell ref="D34:J34"/>
    <mergeCell ref="U34:W34"/>
    <mergeCell ref="AD34:AE34"/>
    <mergeCell ref="AG34:AK34"/>
    <mergeCell ref="A33:B33"/>
    <mergeCell ref="D33:J33"/>
    <mergeCell ref="U33:W33"/>
    <mergeCell ref="AD33:AE33"/>
    <mergeCell ref="AG33:AK33"/>
    <mergeCell ref="AL32:AP32"/>
    <mergeCell ref="AQ32:AS32"/>
    <mergeCell ref="AT32:BE32"/>
    <mergeCell ref="BF32:BG32"/>
    <mergeCell ref="BI32:BJ32"/>
    <mergeCell ref="BL32:BM32"/>
    <mergeCell ref="AQ31:AS31"/>
    <mergeCell ref="AT31:BE31"/>
    <mergeCell ref="BF31:BG31"/>
    <mergeCell ref="BI31:BJ31"/>
    <mergeCell ref="BL31:BM31"/>
    <mergeCell ref="AL31:AP31"/>
    <mergeCell ref="A32:B32"/>
    <mergeCell ref="D32:J32"/>
    <mergeCell ref="U32:W32"/>
    <mergeCell ref="AD32:AE32"/>
    <mergeCell ref="AG32:AK32"/>
    <mergeCell ref="A31:B31"/>
    <mergeCell ref="D31:J31"/>
    <mergeCell ref="U31:W31"/>
    <mergeCell ref="AD31:AE31"/>
    <mergeCell ref="AG31:AK31"/>
    <mergeCell ref="AL30:AP30"/>
    <mergeCell ref="AQ30:AS30"/>
    <mergeCell ref="AT30:BE30"/>
    <mergeCell ref="BF30:BG30"/>
    <mergeCell ref="BI30:BJ30"/>
    <mergeCell ref="BL30:BM30"/>
    <mergeCell ref="AQ29:AS29"/>
    <mergeCell ref="AT29:BE29"/>
    <mergeCell ref="BF29:BG29"/>
    <mergeCell ref="BI29:BJ29"/>
    <mergeCell ref="BL29:BM29"/>
    <mergeCell ref="AL29:AP29"/>
    <mergeCell ref="A30:B30"/>
    <mergeCell ref="D30:J30"/>
    <mergeCell ref="U30:W30"/>
    <mergeCell ref="AD30:AE30"/>
    <mergeCell ref="AG30:AK30"/>
    <mergeCell ref="A29:B29"/>
    <mergeCell ref="D29:J29"/>
    <mergeCell ref="U29:W29"/>
    <mergeCell ref="AD29:AE29"/>
    <mergeCell ref="AG29:AK29"/>
    <mergeCell ref="AQ27:AS28"/>
    <mergeCell ref="AT27:BE28"/>
    <mergeCell ref="BF27:BN28"/>
    <mergeCell ref="U28:W28"/>
    <mergeCell ref="X28:AC28"/>
    <mergeCell ref="AD28:AK28"/>
    <mergeCell ref="AX26:BB26"/>
    <mergeCell ref="BC26:BN26"/>
    <mergeCell ref="AP26:AR26"/>
    <mergeCell ref="AT26:AV26"/>
    <mergeCell ref="A27:B28"/>
    <mergeCell ref="C27:J28"/>
    <mergeCell ref="K27:L28"/>
    <mergeCell ref="M27:R28"/>
    <mergeCell ref="S27:T28"/>
    <mergeCell ref="U27:W27"/>
    <mergeCell ref="X27:AC27"/>
    <mergeCell ref="AD27:AK27"/>
    <mergeCell ref="A26:C26"/>
    <mergeCell ref="E26:AC26"/>
    <mergeCell ref="AG26:AJ26"/>
    <mergeCell ref="AK26:AN26"/>
    <mergeCell ref="AL27:AP28"/>
    <mergeCell ref="AE25:AJ25"/>
    <mergeCell ref="AK25:AV25"/>
    <mergeCell ref="AW25:BB25"/>
    <mergeCell ref="BC25:BF25"/>
    <mergeCell ref="BG25:BI25"/>
    <mergeCell ref="BK25:BN25"/>
    <mergeCell ref="AQ21:AS21"/>
    <mergeCell ref="AT21:BE21"/>
    <mergeCell ref="BF21:BG21"/>
    <mergeCell ref="BI21:BJ21"/>
    <mergeCell ref="BL21:BM21"/>
    <mergeCell ref="AL21:AP21"/>
    <mergeCell ref="D24:E24"/>
    <mergeCell ref="G24:H24"/>
    <mergeCell ref="J24:K24"/>
    <mergeCell ref="U24:Y24"/>
    <mergeCell ref="A21:B21"/>
    <mergeCell ref="D21:J21"/>
    <mergeCell ref="S21:T21"/>
    <mergeCell ref="AD21:AE21"/>
    <mergeCell ref="AG21:AK21"/>
    <mergeCell ref="AL20:AP20"/>
    <mergeCell ref="AQ20:AS20"/>
    <mergeCell ref="AT20:BE20"/>
    <mergeCell ref="BF20:BG20"/>
    <mergeCell ref="BI20:BJ20"/>
    <mergeCell ref="BL20:BM20"/>
    <mergeCell ref="AQ19:AS19"/>
    <mergeCell ref="AT19:BE19"/>
    <mergeCell ref="BF19:BG19"/>
    <mergeCell ref="BI19:BJ19"/>
    <mergeCell ref="BL19:BM19"/>
    <mergeCell ref="AL19:AP19"/>
    <mergeCell ref="A20:B20"/>
    <mergeCell ref="D20:J20"/>
    <mergeCell ref="S20:T20"/>
    <mergeCell ref="AD20:AE20"/>
    <mergeCell ref="AG20:AK20"/>
    <mergeCell ref="A19:B19"/>
    <mergeCell ref="D19:J19"/>
    <mergeCell ref="S19:T19"/>
    <mergeCell ref="AD19:AE19"/>
    <mergeCell ref="AG19:AK19"/>
    <mergeCell ref="AL18:AP18"/>
    <mergeCell ref="AQ18:AS18"/>
    <mergeCell ref="AT18:BE18"/>
    <mergeCell ref="BF18:BG18"/>
    <mergeCell ref="BI18:BJ18"/>
    <mergeCell ref="BL18:BM18"/>
    <mergeCell ref="AQ17:AS17"/>
    <mergeCell ref="AT17:BE17"/>
    <mergeCell ref="BF17:BG17"/>
    <mergeCell ref="BI17:BJ17"/>
    <mergeCell ref="BL17:BM17"/>
    <mergeCell ref="AL17:AP17"/>
    <mergeCell ref="A18:B18"/>
    <mergeCell ref="D18:J18"/>
    <mergeCell ref="S18:T18"/>
    <mergeCell ref="AD18:AE18"/>
    <mergeCell ref="AG18:AK18"/>
    <mergeCell ref="A17:B17"/>
    <mergeCell ref="D17:J17"/>
    <mergeCell ref="S17:T17"/>
    <mergeCell ref="AD17:AE17"/>
    <mergeCell ref="AG17:AK17"/>
    <mergeCell ref="AL16:AP16"/>
    <mergeCell ref="AQ16:AS16"/>
    <mergeCell ref="AT16:BE16"/>
    <mergeCell ref="BF16:BG16"/>
    <mergeCell ref="BI16:BJ16"/>
    <mergeCell ref="BL16:BM16"/>
    <mergeCell ref="AQ15:AS15"/>
    <mergeCell ref="AT15:BE15"/>
    <mergeCell ref="BF15:BG15"/>
    <mergeCell ref="BI15:BJ15"/>
    <mergeCell ref="BL15:BM15"/>
    <mergeCell ref="AL15:AP15"/>
    <mergeCell ref="A16:B16"/>
    <mergeCell ref="D16:J16"/>
    <mergeCell ref="S16:T16"/>
    <mergeCell ref="AD16:AE16"/>
    <mergeCell ref="AG16:AK16"/>
    <mergeCell ref="A15:B15"/>
    <mergeCell ref="D15:J15"/>
    <mergeCell ref="S15:T15"/>
    <mergeCell ref="AD15:AE15"/>
    <mergeCell ref="AG15:AK15"/>
    <mergeCell ref="AL14:AP14"/>
    <mergeCell ref="AQ14:AS14"/>
    <mergeCell ref="AT14:BE14"/>
    <mergeCell ref="BF14:BG14"/>
    <mergeCell ref="BI14:BJ14"/>
    <mergeCell ref="BL14:BM14"/>
    <mergeCell ref="AQ13:AS13"/>
    <mergeCell ref="AT13:BE13"/>
    <mergeCell ref="BF13:BG13"/>
    <mergeCell ref="BI13:BJ13"/>
    <mergeCell ref="BL13:BM13"/>
    <mergeCell ref="AL13:AP13"/>
    <mergeCell ref="A14:B14"/>
    <mergeCell ref="D14:J14"/>
    <mergeCell ref="S14:T14"/>
    <mergeCell ref="AD14:AE14"/>
    <mergeCell ref="AG14:AK14"/>
    <mergeCell ref="A13:B13"/>
    <mergeCell ref="D13:J13"/>
    <mergeCell ref="S13:T13"/>
    <mergeCell ref="AD13:AE13"/>
    <mergeCell ref="AG13:AK13"/>
    <mergeCell ref="AL12:AP12"/>
    <mergeCell ref="AQ12:AS12"/>
    <mergeCell ref="AT12:BE12"/>
    <mergeCell ref="BF12:BG12"/>
    <mergeCell ref="BI12:BJ12"/>
    <mergeCell ref="BL12:BM12"/>
    <mergeCell ref="AQ11:AS11"/>
    <mergeCell ref="AT11:BE11"/>
    <mergeCell ref="BF11:BG11"/>
    <mergeCell ref="BI11:BJ11"/>
    <mergeCell ref="BL11:BM11"/>
    <mergeCell ref="AL11:AP11"/>
    <mergeCell ref="A12:B12"/>
    <mergeCell ref="D12:J12"/>
    <mergeCell ref="S12:T12"/>
    <mergeCell ref="AD12:AE12"/>
    <mergeCell ref="AG12:AK12"/>
    <mergeCell ref="A11:B11"/>
    <mergeCell ref="D11:J11"/>
    <mergeCell ref="S11:T11"/>
    <mergeCell ref="AD11:AE11"/>
    <mergeCell ref="AG11:AK11"/>
    <mergeCell ref="AL10:AP10"/>
    <mergeCell ref="AQ10:AS10"/>
    <mergeCell ref="AT10:BE10"/>
    <mergeCell ref="BF10:BG10"/>
    <mergeCell ref="BI10:BJ10"/>
    <mergeCell ref="BL10:BM10"/>
    <mergeCell ref="AQ9:AS9"/>
    <mergeCell ref="AT9:BE9"/>
    <mergeCell ref="BF9:BG9"/>
    <mergeCell ref="BI9:BJ9"/>
    <mergeCell ref="BL9:BM9"/>
    <mergeCell ref="AL9:AP9"/>
    <mergeCell ref="A10:B10"/>
    <mergeCell ref="D10:J10"/>
    <mergeCell ref="S10:T10"/>
    <mergeCell ref="AD10:AE10"/>
    <mergeCell ref="AG10:AK10"/>
    <mergeCell ref="A9:B9"/>
    <mergeCell ref="D9:J9"/>
    <mergeCell ref="S9:T9"/>
    <mergeCell ref="AD9:AE9"/>
    <mergeCell ref="AG9:AK9"/>
    <mergeCell ref="AL8:AP8"/>
    <mergeCell ref="AQ8:AS8"/>
    <mergeCell ref="AT8:BE8"/>
    <mergeCell ref="BF8:BG8"/>
    <mergeCell ref="BI8:BJ8"/>
    <mergeCell ref="BL8:BM8"/>
    <mergeCell ref="AQ7:AS7"/>
    <mergeCell ref="AT7:BE7"/>
    <mergeCell ref="BF7:BG7"/>
    <mergeCell ref="BI7:BJ7"/>
    <mergeCell ref="BL7:BM7"/>
    <mergeCell ref="AL7:AP7"/>
    <mergeCell ref="A8:B8"/>
    <mergeCell ref="D8:J8"/>
    <mergeCell ref="S8:T8"/>
    <mergeCell ref="AD8:AE8"/>
    <mergeCell ref="AG8:AK8"/>
    <mergeCell ref="A7:B7"/>
    <mergeCell ref="D7:J7"/>
    <mergeCell ref="S7:T7"/>
    <mergeCell ref="AD7:AE7"/>
    <mergeCell ref="AG7:AK7"/>
    <mergeCell ref="BF5:BN6"/>
    <mergeCell ref="U6:W6"/>
    <mergeCell ref="X6:AC6"/>
    <mergeCell ref="AD6:AK6"/>
    <mergeCell ref="AX4:BB4"/>
    <mergeCell ref="BC4:BN4"/>
    <mergeCell ref="AP4:AR4"/>
    <mergeCell ref="AT4:AV4"/>
    <mergeCell ref="AW3:BB3"/>
    <mergeCell ref="BC3:BF3"/>
    <mergeCell ref="BG3:BI3"/>
    <mergeCell ref="BK3:BN3"/>
    <mergeCell ref="U1:AE1"/>
    <mergeCell ref="AF1:AG1"/>
    <mergeCell ref="AK1:AL1"/>
    <mergeCell ref="A5:B6"/>
    <mergeCell ref="C5:J6"/>
    <mergeCell ref="K5:L6"/>
    <mergeCell ref="M5:R6"/>
    <mergeCell ref="S5:T6"/>
    <mergeCell ref="U5:W5"/>
    <mergeCell ref="X5:AC5"/>
    <mergeCell ref="AD5:AK5"/>
    <mergeCell ref="A4:C4"/>
    <mergeCell ref="E4:AC4"/>
    <mergeCell ref="AG4:AJ4"/>
    <mergeCell ref="AK4:AN4"/>
    <mergeCell ref="AL5:AP6"/>
    <mergeCell ref="D2:E2"/>
    <mergeCell ref="G2:H2"/>
    <mergeCell ref="J2:K2"/>
    <mergeCell ref="AE3:AJ3"/>
    <mergeCell ref="AK3:AV3"/>
    <mergeCell ref="AQ5:AS6"/>
    <mergeCell ref="AT5:BE6"/>
  </mergeCells>
  <phoneticPr fontId="2"/>
  <dataValidations count="1">
    <dataValidation imeMode="off" allowBlank="1" showInputMessage="1" showErrorMessage="1" sqref="AF1:AG1 AK1:AL1"/>
  </dataValidations>
  <pageMargins left="0.70866141732283472" right="0.70866141732283472" top="0.74803149606299213" bottom="0.74803149606299213" header="0.31496062992125984" footer="0.31496062992125984"/>
  <pageSetup paperSize="9" scale="92" orientation="landscape" horizontalDpi="4294967293" verticalDpi="0" r:id="rId1"/>
  <rowBreaks count="3" manualBreakCount="3">
    <brk id="23" max="65" man="1"/>
    <brk id="45" max="65" man="1"/>
    <brk id="67" max="65" man="1"/>
  </row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O39"/>
  <sheetViews>
    <sheetView view="pageBreakPreview" zoomScaleNormal="100" zoomScaleSheetLayoutView="100" workbookViewId="0"/>
  </sheetViews>
  <sheetFormatPr defaultRowHeight="13.5"/>
  <cols>
    <col min="1" max="41" width="2.375" style="38" customWidth="1"/>
    <col min="42" max="42" width="2.5" style="38" customWidth="1"/>
    <col min="43" max="62" width="2.125" style="38" customWidth="1"/>
    <col min="63" max="186" width="9" style="38"/>
    <col min="187" max="198" width="2.125" style="38" customWidth="1"/>
    <col min="199" max="204" width="2" style="38" customWidth="1"/>
    <col min="205" max="242" width="2.125" style="38" customWidth="1"/>
    <col min="243" max="243" width="3.5" style="38" customWidth="1"/>
    <col min="244" max="318" width="2.125" style="38" customWidth="1"/>
    <col min="319" max="442" width="9" style="38"/>
    <col min="443" max="454" width="2.125" style="38" customWidth="1"/>
    <col min="455" max="460" width="2" style="38" customWidth="1"/>
    <col min="461" max="498" width="2.125" style="38" customWidth="1"/>
    <col min="499" max="499" width="3.5" style="38" customWidth="1"/>
    <col min="500" max="574" width="2.125" style="38" customWidth="1"/>
    <col min="575" max="698" width="9" style="38"/>
    <col min="699" max="710" width="2.125" style="38" customWidth="1"/>
    <col min="711" max="716" width="2" style="38" customWidth="1"/>
    <col min="717" max="754" width="2.125" style="38" customWidth="1"/>
    <col min="755" max="755" width="3.5" style="38" customWidth="1"/>
    <col min="756" max="830" width="2.125" style="38" customWidth="1"/>
    <col min="831" max="954" width="9" style="38"/>
    <col min="955" max="966" width="2.125" style="38" customWidth="1"/>
    <col min="967" max="972" width="2" style="38" customWidth="1"/>
    <col min="973" max="1010" width="2.125" style="38" customWidth="1"/>
    <col min="1011" max="1011" width="3.5" style="38" customWidth="1"/>
    <col min="1012" max="1086" width="2.125" style="38" customWidth="1"/>
    <col min="1087" max="1210" width="9" style="38"/>
    <col min="1211" max="1222" width="2.125" style="38" customWidth="1"/>
    <col min="1223" max="1228" width="2" style="38" customWidth="1"/>
    <col min="1229" max="1266" width="2.125" style="38" customWidth="1"/>
    <col min="1267" max="1267" width="3.5" style="38" customWidth="1"/>
    <col min="1268" max="1342" width="2.125" style="38" customWidth="1"/>
    <col min="1343" max="1466" width="9" style="38"/>
    <col min="1467" max="1478" width="2.125" style="38" customWidth="1"/>
    <col min="1479" max="1484" width="2" style="38" customWidth="1"/>
    <col min="1485" max="1522" width="2.125" style="38" customWidth="1"/>
    <col min="1523" max="1523" width="3.5" style="38" customWidth="1"/>
    <col min="1524" max="1598" width="2.125" style="38" customWidth="1"/>
    <col min="1599" max="1722" width="9" style="38"/>
    <col min="1723" max="1734" width="2.125" style="38" customWidth="1"/>
    <col min="1735" max="1740" width="2" style="38" customWidth="1"/>
    <col min="1741" max="1778" width="2.125" style="38" customWidth="1"/>
    <col min="1779" max="1779" width="3.5" style="38" customWidth="1"/>
    <col min="1780" max="1854" width="2.125" style="38" customWidth="1"/>
    <col min="1855" max="1978" width="9" style="38"/>
    <col min="1979" max="1990" width="2.125" style="38" customWidth="1"/>
    <col min="1991" max="1996" width="2" style="38" customWidth="1"/>
    <col min="1997" max="2034" width="2.125" style="38" customWidth="1"/>
    <col min="2035" max="2035" width="3.5" style="38" customWidth="1"/>
    <col min="2036" max="2110" width="2.125" style="38" customWidth="1"/>
    <col min="2111" max="2234" width="9" style="38"/>
    <col min="2235" max="2246" width="2.125" style="38" customWidth="1"/>
    <col min="2247" max="2252" width="2" style="38" customWidth="1"/>
    <col min="2253" max="2290" width="2.125" style="38" customWidth="1"/>
    <col min="2291" max="2291" width="3.5" style="38" customWidth="1"/>
    <col min="2292" max="2366" width="2.125" style="38" customWidth="1"/>
    <col min="2367" max="2490" width="9" style="38"/>
    <col min="2491" max="2502" width="2.125" style="38" customWidth="1"/>
    <col min="2503" max="2508" width="2" style="38" customWidth="1"/>
    <col min="2509" max="2546" width="2.125" style="38" customWidth="1"/>
    <col min="2547" max="2547" width="3.5" style="38" customWidth="1"/>
    <col min="2548" max="2622" width="2.125" style="38" customWidth="1"/>
    <col min="2623" max="2746" width="9" style="38"/>
    <col min="2747" max="2758" width="2.125" style="38" customWidth="1"/>
    <col min="2759" max="2764" width="2" style="38" customWidth="1"/>
    <col min="2765" max="2802" width="2.125" style="38" customWidth="1"/>
    <col min="2803" max="2803" width="3.5" style="38" customWidth="1"/>
    <col min="2804" max="2878" width="2.125" style="38" customWidth="1"/>
    <col min="2879" max="3002" width="9" style="38"/>
    <col min="3003" max="3014" width="2.125" style="38" customWidth="1"/>
    <col min="3015" max="3020" width="2" style="38" customWidth="1"/>
    <col min="3021" max="3058" width="2.125" style="38" customWidth="1"/>
    <col min="3059" max="3059" width="3.5" style="38" customWidth="1"/>
    <col min="3060" max="3134" width="2.125" style="38" customWidth="1"/>
    <col min="3135" max="3258" width="9" style="38"/>
    <col min="3259" max="3270" width="2.125" style="38" customWidth="1"/>
    <col min="3271" max="3276" width="2" style="38" customWidth="1"/>
    <col min="3277" max="3314" width="2.125" style="38" customWidth="1"/>
    <col min="3315" max="3315" width="3.5" style="38" customWidth="1"/>
    <col min="3316" max="3390" width="2.125" style="38" customWidth="1"/>
    <col min="3391" max="3514" width="9" style="38"/>
    <col min="3515" max="3526" width="2.125" style="38" customWidth="1"/>
    <col min="3527" max="3532" width="2" style="38" customWidth="1"/>
    <col min="3533" max="3570" width="2.125" style="38" customWidth="1"/>
    <col min="3571" max="3571" width="3.5" style="38" customWidth="1"/>
    <col min="3572" max="3646" width="2.125" style="38" customWidth="1"/>
    <col min="3647" max="3770" width="9" style="38"/>
    <col min="3771" max="3782" width="2.125" style="38" customWidth="1"/>
    <col min="3783" max="3788" width="2" style="38" customWidth="1"/>
    <col min="3789" max="3826" width="2.125" style="38" customWidth="1"/>
    <col min="3827" max="3827" width="3.5" style="38" customWidth="1"/>
    <col min="3828" max="3902" width="2.125" style="38" customWidth="1"/>
    <col min="3903" max="4026" width="9" style="38"/>
    <col min="4027" max="4038" width="2.125" style="38" customWidth="1"/>
    <col min="4039" max="4044" width="2" style="38" customWidth="1"/>
    <col min="4045" max="4082" width="2.125" style="38" customWidth="1"/>
    <col min="4083" max="4083" width="3.5" style="38" customWidth="1"/>
    <col min="4084" max="4158" width="2.125" style="38" customWidth="1"/>
    <col min="4159" max="4282" width="9" style="38"/>
    <col min="4283" max="4294" width="2.125" style="38" customWidth="1"/>
    <col min="4295" max="4300" width="2" style="38" customWidth="1"/>
    <col min="4301" max="4338" width="2.125" style="38" customWidth="1"/>
    <col min="4339" max="4339" width="3.5" style="38" customWidth="1"/>
    <col min="4340" max="4414" width="2.125" style="38" customWidth="1"/>
    <col min="4415" max="4538" width="9" style="38"/>
    <col min="4539" max="4550" width="2.125" style="38" customWidth="1"/>
    <col min="4551" max="4556" width="2" style="38" customWidth="1"/>
    <col min="4557" max="4594" width="2.125" style="38" customWidth="1"/>
    <col min="4595" max="4595" width="3.5" style="38" customWidth="1"/>
    <col min="4596" max="4670" width="2.125" style="38" customWidth="1"/>
    <col min="4671" max="4794" width="9" style="38"/>
    <col min="4795" max="4806" width="2.125" style="38" customWidth="1"/>
    <col min="4807" max="4812" width="2" style="38" customWidth="1"/>
    <col min="4813" max="4850" width="2.125" style="38" customWidth="1"/>
    <col min="4851" max="4851" width="3.5" style="38" customWidth="1"/>
    <col min="4852" max="4926" width="2.125" style="38" customWidth="1"/>
    <col min="4927" max="5050" width="9" style="38"/>
    <col min="5051" max="5062" width="2.125" style="38" customWidth="1"/>
    <col min="5063" max="5068" width="2" style="38" customWidth="1"/>
    <col min="5069" max="5106" width="2.125" style="38" customWidth="1"/>
    <col min="5107" max="5107" width="3.5" style="38" customWidth="1"/>
    <col min="5108" max="5182" width="2.125" style="38" customWidth="1"/>
    <col min="5183" max="5306" width="9" style="38"/>
    <col min="5307" max="5318" width="2.125" style="38" customWidth="1"/>
    <col min="5319" max="5324" width="2" style="38" customWidth="1"/>
    <col min="5325" max="5362" width="2.125" style="38" customWidth="1"/>
    <col min="5363" max="5363" width="3.5" style="38" customWidth="1"/>
    <col min="5364" max="5438" width="2.125" style="38" customWidth="1"/>
    <col min="5439" max="5562" width="9" style="38"/>
    <col min="5563" max="5574" width="2.125" style="38" customWidth="1"/>
    <col min="5575" max="5580" width="2" style="38" customWidth="1"/>
    <col min="5581" max="5618" width="2.125" style="38" customWidth="1"/>
    <col min="5619" max="5619" width="3.5" style="38" customWidth="1"/>
    <col min="5620" max="5694" width="2.125" style="38" customWidth="1"/>
    <col min="5695" max="5818" width="9" style="38"/>
    <col min="5819" max="5830" width="2.125" style="38" customWidth="1"/>
    <col min="5831" max="5836" width="2" style="38" customWidth="1"/>
    <col min="5837" max="5874" width="2.125" style="38" customWidth="1"/>
    <col min="5875" max="5875" width="3.5" style="38" customWidth="1"/>
    <col min="5876" max="5950" width="2.125" style="38" customWidth="1"/>
    <col min="5951" max="6074" width="9" style="38"/>
    <col min="6075" max="6086" width="2.125" style="38" customWidth="1"/>
    <col min="6087" max="6092" width="2" style="38" customWidth="1"/>
    <col min="6093" max="6130" width="2.125" style="38" customWidth="1"/>
    <col min="6131" max="6131" width="3.5" style="38" customWidth="1"/>
    <col min="6132" max="6206" width="2.125" style="38" customWidth="1"/>
    <col min="6207" max="6330" width="9" style="38"/>
    <col min="6331" max="6342" width="2.125" style="38" customWidth="1"/>
    <col min="6343" max="6348" width="2" style="38" customWidth="1"/>
    <col min="6349" max="6386" width="2.125" style="38" customWidth="1"/>
    <col min="6387" max="6387" width="3.5" style="38" customWidth="1"/>
    <col min="6388" max="6462" width="2.125" style="38" customWidth="1"/>
    <col min="6463" max="6586" width="9" style="38"/>
    <col min="6587" max="6598" width="2.125" style="38" customWidth="1"/>
    <col min="6599" max="6604" width="2" style="38" customWidth="1"/>
    <col min="6605" max="6642" width="2.125" style="38" customWidth="1"/>
    <col min="6643" max="6643" width="3.5" style="38" customWidth="1"/>
    <col min="6644" max="6718" width="2.125" style="38" customWidth="1"/>
    <col min="6719" max="6842" width="9" style="38"/>
    <col min="6843" max="6854" width="2.125" style="38" customWidth="1"/>
    <col min="6855" max="6860" width="2" style="38" customWidth="1"/>
    <col min="6861" max="6898" width="2.125" style="38" customWidth="1"/>
    <col min="6899" max="6899" width="3.5" style="38" customWidth="1"/>
    <col min="6900" max="6974" width="2.125" style="38" customWidth="1"/>
    <col min="6975" max="7098" width="9" style="38"/>
    <col min="7099" max="7110" width="2.125" style="38" customWidth="1"/>
    <col min="7111" max="7116" width="2" style="38" customWidth="1"/>
    <col min="7117" max="7154" width="2.125" style="38" customWidth="1"/>
    <col min="7155" max="7155" width="3.5" style="38" customWidth="1"/>
    <col min="7156" max="7230" width="2.125" style="38" customWidth="1"/>
    <col min="7231" max="7354" width="9" style="38"/>
    <col min="7355" max="7366" width="2.125" style="38" customWidth="1"/>
    <col min="7367" max="7372" width="2" style="38" customWidth="1"/>
    <col min="7373" max="7410" width="2.125" style="38" customWidth="1"/>
    <col min="7411" max="7411" width="3.5" style="38" customWidth="1"/>
    <col min="7412" max="7486" width="2.125" style="38" customWidth="1"/>
    <col min="7487" max="7610" width="9" style="38"/>
    <col min="7611" max="7622" width="2.125" style="38" customWidth="1"/>
    <col min="7623" max="7628" width="2" style="38" customWidth="1"/>
    <col min="7629" max="7666" width="2.125" style="38" customWidth="1"/>
    <col min="7667" max="7667" width="3.5" style="38" customWidth="1"/>
    <col min="7668" max="7742" width="2.125" style="38" customWidth="1"/>
    <col min="7743" max="7866" width="9" style="38"/>
    <col min="7867" max="7878" width="2.125" style="38" customWidth="1"/>
    <col min="7879" max="7884" width="2" style="38" customWidth="1"/>
    <col min="7885" max="7922" width="2.125" style="38" customWidth="1"/>
    <col min="7923" max="7923" width="3.5" style="38" customWidth="1"/>
    <col min="7924" max="7998" width="2.125" style="38" customWidth="1"/>
    <col min="7999" max="8122" width="9" style="38"/>
    <col min="8123" max="8134" width="2.125" style="38" customWidth="1"/>
    <col min="8135" max="8140" width="2" style="38" customWidth="1"/>
    <col min="8141" max="8178" width="2.125" style="38" customWidth="1"/>
    <col min="8179" max="8179" width="3.5" style="38" customWidth="1"/>
    <col min="8180" max="8254" width="2.125" style="38" customWidth="1"/>
    <col min="8255" max="8378" width="9" style="38"/>
    <col min="8379" max="8390" width="2.125" style="38" customWidth="1"/>
    <col min="8391" max="8396" width="2" style="38" customWidth="1"/>
    <col min="8397" max="8434" width="2.125" style="38" customWidth="1"/>
    <col min="8435" max="8435" width="3.5" style="38" customWidth="1"/>
    <col min="8436" max="8510" width="2.125" style="38" customWidth="1"/>
    <col min="8511" max="8634" width="9" style="38"/>
    <col min="8635" max="8646" width="2.125" style="38" customWidth="1"/>
    <col min="8647" max="8652" width="2" style="38" customWidth="1"/>
    <col min="8653" max="8690" width="2.125" style="38" customWidth="1"/>
    <col min="8691" max="8691" width="3.5" style="38" customWidth="1"/>
    <col min="8692" max="8766" width="2.125" style="38" customWidth="1"/>
    <col min="8767" max="8890" width="9" style="38"/>
    <col min="8891" max="8902" width="2.125" style="38" customWidth="1"/>
    <col min="8903" max="8908" width="2" style="38" customWidth="1"/>
    <col min="8909" max="8946" width="2.125" style="38" customWidth="1"/>
    <col min="8947" max="8947" width="3.5" style="38" customWidth="1"/>
    <col min="8948" max="9022" width="2.125" style="38" customWidth="1"/>
    <col min="9023" max="9146" width="9" style="38"/>
    <col min="9147" max="9158" width="2.125" style="38" customWidth="1"/>
    <col min="9159" max="9164" width="2" style="38" customWidth="1"/>
    <col min="9165" max="9202" width="2.125" style="38" customWidth="1"/>
    <col min="9203" max="9203" width="3.5" style="38" customWidth="1"/>
    <col min="9204" max="9278" width="2.125" style="38" customWidth="1"/>
    <col min="9279" max="9402" width="9" style="38"/>
    <col min="9403" max="9414" width="2.125" style="38" customWidth="1"/>
    <col min="9415" max="9420" width="2" style="38" customWidth="1"/>
    <col min="9421" max="9458" width="2.125" style="38" customWidth="1"/>
    <col min="9459" max="9459" width="3.5" style="38" customWidth="1"/>
    <col min="9460" max="9534" width="2.125" style="38" customWidth="1"/>
    <col min="9535" max="9658" width="9" style="38"/>
    <col min="9659" max="9670" width="2.125" style="38" customWidth="1"/>
    <col min="9671" max="9676" width="2" style="38" customWidth="1"/>
    <col min="9677" max="9714" width="2.125" style="38" customWidth="1"/>
    <col min="9715" max="9715" width="3.5" style="38" customWidth="1"/>
    <col min="9716" max="9790" width="2.125" style="38" customWidth="1"/>
    <col min="9791" max="9914" width="9" style="38"/>
    <col min="9915" max="9926" width="2.125" style="38" customWidth="1"/>
    <col min="9927" max="9932" width="2" style="38" customWidth="1"/>
    <col min="9933" max="9970" width="2.125" style="38" customWidth="1"/>
    <col min="9971" max="9971" width="3.5" style="38" customWidth="1"/>
    <col min="9972" max="10046" width="2.125" style="38" customWidth="1"/>
    <col min="10047" max="10170" width="9" style="38"/>
    <col min="10171" max="10182" width="2.125" style="38" customWidth="1"/>
    <col min="10183" max="10188" width="2" style="38" customWidth="1"/>
    <col min="10189" max="10226" width="2.125" style="38" customWidth="1"/>
    <col min="10227" max="10227" width="3.5" style="38" customWidth="1"/>
    <col min="10228" max="10302" width="2.125" style="38" customWidth="1"/>
    <col min="10303" max="10426" width="9" style="38"/>
    <col min="10427" max="10438" width="2.125" style="38" customWidth="1"/>
    <col min="10439" max="10444" width="2" style="38" customWidth="1"/>
    <col min="10445" max="10482" width="2.125" style="38" customWidth="1"/>
    <col min="10483" max="10483" width="3.5" style="38" customWidth="1"/>
    <col min="10484" max="10558" width="2.125" style="38" customWidth="1"/>
    <col min="10559" max="10682" width="9" style="38"/>
    <col min="10683" max="10694" width="2.125" style="38" customWidth="1"/>
    <col min="10695" max="10700" width="2" style="38" customWidth="1"/>
    <col min="10701" max="10738" width="2.125" style="38" customWidth="1"/>
    <col min="10739" max="10739" width="3.5" style="38" customWidth="1"/>
    <col min="10740" max="10814" width="2.125" style="38" customWidth="1"/>
    <col min="10815" max="10938" width="9" style="38"/>
    <col min="10939" max="10950" width="2.125" style="38" customWidth="1"/>
    <col min="10951" max="10956" width="2" style="38" customWidth="1"/>
    <col min="10957" max="10994" width="2.125" style="38" customWidth="1"/>
    <col min="10995" max="10995" width="3.5" style="38" customWidth="1"/>
    <col min="10996" max="11070" width="2.125" style="38" customWidth="1"/>
    <col min="11071" max="11194" width="9" style="38"/>
    <col min="11195" max="11206" width="2.125" style="38" customWidth="1"/>
    <col min="11207" max="11212" width="2" style="38" customWidth="1"/>
    <col min="11213" max="11250" width="2.125" style="38" customWidth="1"/>
    <col min="11251" max="11251" width="3.5" style="38" customWidth="1"/>
    <col min="11252" max="11326" width="2.125" style="38" customWidth="1"/>
    <col min="11327" max="11450" width="9" style="38"/>
    <col min="11451" max="11462" width="2.125" style="38" customWidth="1"/>
    <col min="11463" max="11468" width="2" style="38" customWidth="1"/>
    <col min="11469" max="11506" width="2.125" style="38" customWidth="1"/>
    <col min="11507" max="11507" width="3.5" style="38" customWidth="1"/>
    <col min="11508" max="11582" width="2.125" style="38" customWidth="1"/>
    <col min="11583" max="11706" width="9" style="38"/>
    <col min="11707" max="11718" width="2.125" style="38" customWidth="1"/>
    <col min="11719" max="11724" width="2" style="38" customWidth="1"/>
    <col min="11725" max="11762" width="2.125" style="38" customWidth="1"/>
    <col min="11763" max="11763" width="3.5" style="38" customWidth="1"/>
    <col min="11764" max="11838" width="2.125" style="38" customWidth="1"/>
    <col min="11839" max="11962" width="9" style="38"/>
    <col min="11963" max="11974" width="2.125" style="38" customWidth="1"/>
    <col min="11975" max="11980" width="2" style="38" customWidth="1"/>
    <col min="11981" max="12018" width="2.125" style="38" customWidth="1"/>
    <col min="12019" max="12019" width="3.5" style="38" customWidth="1"/>
    <col min="12020" max="12094" width="2.125" style="38" customWidth="1"/>
    <col min="12095" max="12218" width="9" style="38"/>
    <col min="12219" max="12230" width="2.125" style="38" customWidth="1"/>
    <col min="12231" max="12236" width="2" style="38" customWidth="1"/>
    <col min="12237" max="12274" width="2.125" style="38" customWidth="1"/>
    <col min="12275" max="12275" width="3.5" style="38" customWidth="1"/>
    <col min="12276" max="12350" width="2.125" style="38" customWidth="1"/>
    <col min="12351" max="12474" width="9" style="38"/>
    <col min="12475" max="12486" width="2.125" style="38" customWidth="1"/>
    <col min="12487" max="12492" width="2" style="38" customWidth="1"/>
    <col min="12493" max="12530" width="2.125" style="38" customWidth="1"/>
    <col min="12531" max="12531" width="3.5" style="38" customWidth="1"/>
    <col min="12532" max="12606" width="2.125" style="38" customWidth="1"/>
    <col min="12607" max="12730" width="9" style="38"/>
    <col min="12731" max="12742" width="2.125" style="38" customWidth="1"/>
    <col min="12743" max="12748" width="2" style="38" customWidth="1"/>
    <col min="12749" max="12786" width="2.125" style="38" customWidth="1"/>
    <col min="12787" max="12787" width="3.5" style="38" customWidth="1"/>
    <col min="12788" max="12862" width="2.125" style="38" customWidth="1"/>
    <col min="12863" max="12986" width="9" style="38"/>
    <col min="12987" max="12998" width="2.125" style="38" customWidth="1"/>
    <col min="12999" max="13004" width="2" style="38" customWidth="1"/>
    <col min="13005" max="13042" width="2.125" style="38" customWidth="1"/>
    <col min="13043" max="13043" width="3.5" style="38" customWidth="1"/>
    <col min="13044" max="13118" width="2.125" style="38" customWidth="1"/>
    <col min="13119" max="13242" width="9" style="38"/>
    <col min="13243" max="13254" width="2.125" style="38" customWidth="1"/>
    <col min="13255" max="13260" width="2" style="38" customWidth="1"/>
    <col min="13261" max="13298" width="2.125" style="38" customWidth="1"/>
    <col min="13299" max="13299" width="3.5" style="38" customWidth="1"/>
    <col min="13300" max="13374" width="2.125" style="38" customWidth="1"/>
    <col min="13375" max="13498" width="9" style="38"/>
    <col min="13499" max="13510" width="2.125" style="38" customWidth="1"/>
    <col min="13511" max="13516" width="2" style="38" customWidth="1"/>
    <col min="13517" max="13554" width="2.125" style="38" customWidth="1"/>
    <col min="13555" max="13555" width="3.5" style="38" customWidth="1"/>
    <col min="13556" max="13630" width="2.125" style="38" customWidth="1"/>
    <col min="13631" max="13754" width="9" style="38"/>
    <col min="13755" max="13766" width="2.125" style="38" customWidth="1"/>
    <col min="13767" max="13772" width="2" style="38" customWidth="1"/>
    <col min="13773" max="13810" width="2.125" style="38" customWidth="1"/>
    <col min="13811" max="13811" width="3.5" style="38" customWidth="1"/>
    <col min="13812" max="13886" width="2.125" style="38" customWidth="1"/>
    <col min="13887" max="14010" width="9" style="38"/>
    <col min="14011" max="14022" width="2.125" style="38" customWidth="1"/>
    <col min="14023" max="14028" width="2" style="38" customWidth="1"/>
    <col min="14029" max="14066" width="2.125" style="38" customWidth="1"/>
    <col min="14067" max="14067" width="3.5" style="38" customWidth="1"/>
    <col min="14068" max="14142" width="2.125" style="38" customWidth="1"/>
    <col min="14143" max="14266" width="9" style="38"/>
    <col min="14267" max="14278" width="2.125" style="38" customWidth="1"/>
    <col min="14279" max="14284" width="2" style="38" customWidth="1"/>
    <col min="14285" max="14322" width="2.125" style="38" customWidth="1"/>
    <col min="14323" max="14323" width="3.5" style="38" customWidth="1"/>
    <col min="14324" max="14398" width="2.125" style="38" customWidth="1"/>
    <col min="14399" max="14522" width="9" style="38"/>
    <col min="14523" max="14534" width="2.125" style="38" customWidth="1"/>
    <col min="14535" max="14540" width="2" style="38" customWidth="1"/>
    <col min="14541" max="14578" width="2.125" style="38" customWidth="1"/>
    <col min="14579" max="14579" width="3.5" style="38" customWidth="1"/>
    <col min="14580" max="14654" width="2.125" style="38" customWidth="1"/>
    <col min="14655" max="14778" width="9" style="38"/>
    <col min="14779" max="14790" width="2.125" style="38" customWidth="1"/>
    <col min="14791" max="14796" width="2" style="38" customWidth="1"/>
    <col min="14797" max="14834" width="2.125" style="38" customWidth="1"/>
    <col min="14835" max="14835" width="3.5" style="38" customWidth="1"/>
    <col min="14836" max="14910" width="2.125" style="38" customWidth="1"/>
    <col min="14911" max="15034" width="9" style="38"/>
    <col min="15035" max="15046" width="2.125" style="38" customWidth="1"/>
    <col min="15047" max="15052" width="2" style="38" customWidth="1"/>
    <col min="15053" max="15090" width="2.125" style="38" customWidth="1"/>
    <col min="15091" max="15091" width="3.5" style="38" customWidth="1"/>
    <col min="15092" max="15166" width="2.125" style="38" customWidth="1"/>
    <col min="15167" max="15290" width="9" style="38"/>
    <col min="15291" max="15302" width="2.125" style="38" customWidth="1"/>
    <col min="15303" max="15308" width="2" style="38" customWidth="1"/>
    <col min="15309" max="15346" width="2.125" style="38" customWidth="1"/>
    <col min="15347" max="15347" width="3.5" style="38" customWidth="1"/>
    <col min="15348" max="15422" width="2.125" style="38" customWidth="1"/>
    <col min="15423" max="15546" width="9" style="38"/>
    <col min="15547" max="15558" width="2.125" style="38" customWidth="1"/>
    <col min="15559" max="15564" width="2" style="38" customWidth="1"/>
    <col min="15565" max="15602" width="2.125" style="38" customWidth="1"/>
    <col min="15603" max="15603" width="3.5" style="38" customWidth="1"/>
    <col min="15604" max="15678" width="2.125" style="38" customWidth="1"/>
    <col min="15679" max="15802" width="9" style="38"/>
    <col min="15803" max="15814" width="2.125" style="38" customWidth="1"/>
    <col min="15815" max="15820" width="2" style="38" customWidth="1"/>
    <col min="15821" max="15858" width="2.125" style="38" customWidth="1"/>
    <col min="15859" max="15859" width="3.5" style="38" customWidth="1"/>
    <col min="15860" max="15934" width="2.125" style="38" customWidth="1"/>
    <col min="15935" max="16058" width="9" style="38"/>
    <col min="16059" max="16070" width="2.125" style="38" customWidth="1"/>
    <col min="16071" max="16076" width="2" style="38" customWidth="1"/>
    <col min="16077" max="16114" width="2.125" style="38" customWidth="1"/>
    <col min="16115" max="16115" width="3.5" style="38" customWidth="1"/>
    <col min="16116" max="16190" width="2.125" style="38" customWidth="1"/>
    <col min="16191" max="16384" width="9" style="38"/>
  </cols>
  <sheetData>
    <row r="1" spans="1:41" s="3" customFormat="1" ht="27" customHeight="1">
      <c r="A1" s="15"/>
      <c r="B1" s="15"/>
      <c r="C1" s="15"/>
      <c r="D1" s="611" t="s">
        <v>5</v>
      </c>
      <c r="E1" s="611"/>
      <c r="F1" s="611"/>
      <c r="G1" s="611"/>
      <c r="H1" s="717"/>
      <c r="I1" s="717"/>
      <c r="J1" s="15"/>
      <c r="K1" s="15"/>
      <c r="L1" s="15"/>
      <c r="M1" s="15"/>
      <c r="N1" s="951" t="s">
        <v>8</v>
      </c>
      <c r="O1" s="951"/>
      <c r="P1" s="951"/>
      <c r="Q1" s="950">
        <v>12</v>
      </c>
      <c r="R1" s="950"/>
      <c r="S1" s="15" t="s">
        <v>3</v>
      </c>
      <c r="T1" s="950">
        <v>10</v>
      </c>
      <c r="U1" s="950"/>
      <c r="V1" s="15" t="s">
        <v>4</v>
      </c>
      <c r="W1" s="168" t="s">
        <v>1872</v>
      </c>
      <c r="X1" s="166" t="s">
        <v>2892</v>
      </c>
      <c r="Y1" s="15" t="s">
        <v>1873</v>
      </c>
      <c r="Z1" s="951" t="s">
        <v>2293</v>
      </c>
      <c r="AA1" s="951"/>
      <c r="AB1" s="951"/>
      <c r="AC1" s="951"/>
      <c r="AD1" s="951"/>
      <c r="AE1" s="951"/>
      <c r="AF1" s="951"/>
      <c r="AG1" s="952"/>
      <c r="AH1" s="952"/>
      <c r="AI1" s="953" t="s">
        <v>2545</v>
      </c>
      <c r="AJ1" s="954"/>
      <c r="AK1" s="954"/>
      <c r="AL1" s="954"/>
      <c r="AM1" s="954"/>
      <c r="AN1" s="954"/>
      <c r="AO1" s="954"/>
    </row>
    <row r="2" spans="1:41" s="3" customFormat="1" ht="27" customHeight="1">
      <c r="A2" s="15"/>
      <c r="B2" s="15"/>
      <c r="C2" s="15"/>
      <c r="D2" s="955">
        <f>基本情報入力!B3</f>
        <v>0</v>
      </c>
      <c r="E2" s="956"/>
      <c r="F2" s="956"/>
      <c r="G2" s="42" t="s">
        <v>6</v>
      </c>
      <c r="H2" s="956">
        <f>基本情報入力!D3</f>
        <v>0</v>
      </c>
      <c r="I2" s="956"/>
      <c r="J2" s="957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spans="1:41" s="3" customFormat="1" ht="27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</row>
    <row r="4" spans="1:41" s="3" customFormat="1" ht="15.75" customHeight="1">
      <c r="A4" s="15"/>
      <c r="B4" s="15"/>
      <c r="C4" s="15"/>
      <c r="D4" s="15"/>
      <c r="E4" s="30" t="s">
        <v>0</v>
      </c>
      <c r="F4" s="29"/>
      <c r="G4" s="29"/>
      <c r="H4" s="961">
        <v>28</v>
      </c>
      <c r="I4" s="962"/>
      <c r="J4" s="30" t="s">
        <v>1981</v>
      </c>
      <c r="K4" s="29"/>
      <c r="L4" s="29"/>
      <c r="M4" s="35" t="s">
        <v>2102</v>
      </c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0"/>
      <c r="AJ4" s="169"/>
      <c r="AK4" s="169"/>
      <c r="AL4" s="169"/>
      <c r="AM4" s="169"/>
      <c r="AN4" s="30"/>
      <c r="AO4" s="15"/>
    </row>
    <row r="5" spans="1:41" s="3" customFormat="1" ht="15.75" customHeight="1">
      <c r="A5" s="15"/>
      <c r="B5" s="15"/>
      <c r="C5" s="15"/>
      <c r="D5" s="15"/>
      <c r="E5" s="30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spans="1:41" s="3" customFormat="1" ht="27" customHeight="1">
      <c r="A6" s="15"/>
      <c r="B6" s="15"/>
      <c r="C6" s="15"/>
      <c r="D6" s="15"/>
      <c r="E6" s="15"/>
      <c r="F6" s="167" t="s">
        <v>10</v>
      </c>
      <c r="G6" s="167"/>
      <c r="H6" s="167"/>
      <c r="I6" s="167"/>
      <c r="J6" s="15"/>
      <c r="K6" s="950" t="str">
        <f>基本情報入力!B5</f>
        <v/>
      </c>
      <c r="L6" s="950"/>
      <c r="M6" s="950"/>
      <c r="N6" s="950"/>
      <c r="O6" s="950"/>
      <c r="P6" s="950"/>
      <c r="Q6" s="950"/>
      <c r="R6" s="950"/>
      <c r="S6" s="950"/>
      <c r="T6" s="950"/>
      <c r="U6" s="950"/>
      <c r="V6" s="950"/>
      <c r="W6" s="950"/>
      <c r="X6" s="950"/>
      <c r="Y6" s="950"/>
      <c r="Z6" s="950"/>
      <c r="AA6" s="950"/>
      <c r="AB6" s="950"/>
      <c r="AC6" s="950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spans="1:41" s="3" customFormat="1" ht="27" customHeight="1">
      <c r="A7" s="15"/>
      <c r="B7" s="15"/>
      <c r="C7" s="15"/>
      <c r="D7" s="15"/>
      <c r="E7" s="15"/>
      <c r="F7" s="167" t="s">
        <v>12</v>
      </c>
      <c r="G7" s="167"/>
      <c r="H7" s="167"/>
      <c r="I7" s="167"/>
      <c r="J7" s="15"/>
      <c r="K7" s="950">
        <f>基本情報入力!B9</f>
        <v>0</v>
      </c>
      <c r="L7" s="950"/>
      <c r="M7" s="950"/>
      <c r="N7" s="950"/>
      <c r="O7" s="950"/>
      <c r="P7" s="950"/>
      <c r="Q7" s="950"/>
      <c r="R7" s="950"/>
      <c r="S7" s="950"/>
      <c r="T7" s="950"/>
      <c r="U7" s="950"/>
      <c r="V7" s="950"/>
      <c r="W7" s="950"/>
      <c r="X7" s="950"/>
      <c r="Y7" s="950"/>
      <c r="Z7" s="950"/>
      <c r="AA7" s="950"/>
      <c r="AB7" s="950"/>
      <c r="AC7" s="950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spans="1:41" s="3" customFormat="1" ht="27" customHeight="1">
      <c r="A8" s="15"/>
      <c r="B8" s="15"/>
      <c r="C8" s="15"/>
      <c r="D8" s="15"/>
      <c r="E8" s="15"/>
      <c r="F8" s="167" t="s">
        <v>1982</v>
      </c>
      <c r="G8" s="167"/>
      <c r="H8" s="167"/>
      <c r="I8" s="167"/>
      <c r="J8" s="15"/>
      <c r="K8" s="950">
        <f>基本情報入力!B12</f>
        <v>0</v>
      </c>
      <c r="L8" s="950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0"/>
      <c r="Y8" s="950"/>
      <c r="Z8" s="950"/>
      <c r="AA8" s="950"/>
      <c r="AB8" s="950"/>
      <c r="AC8" s="950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spans="1:41" s="3" customFormat="1" ht="27" customHeight="1">
      <c r="A9" s="15"/>
      <c r="B9" s="15"/>
      <c r="C9" s="15"/>
      <c r="D9" s="31" t="s">
        <v>1983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spans="1:41" s="3" customFormat="1" ht="27" customHeight="1">
      <c r="A10" s="15"/>
      <c r="B10" s="15"/>
      <c r="C10" s="15"/>
      <c r="D10" s="958"/>
      <c r="E10" s="959"/>
      <c r="F10" s="959"/>
      <c r="G10" s="960"/>
      <c r="H10" s="963" t="s">
        <v>1984</v>
      </c>
      <c r="I10" s="966"/>
      <c r="J10" s="966"/>
      <c r="K10" s="966"/>
      <c r="L10" s="966"/>
      <c r="M10" s="967"/>
      <c r="N10" s="963" t="s">
        <v>1985</v>
      </c>
      <c r="O10" s="964"/>
      <c r="P10" s="964"/>
      <c r="Q10" s="964"/>
      <c r="R10" s="964"/>
      <c r="S10" s="964"/>
      <c r="T10" s="965"/>
      <c r="U10" s="963" t="s">
        <v>1986</v>
      </c>
      <c r="V10" s="966"/>
      <c r="W10" s="966"/>
      <c r="X10" s="966"/>
      <c r="Y10" s="966"/>
      <c r="Z10" s="966"/>
      <c r="AA10" s="967"/>
      <c r="AB10" s="963" t="s">
        <v>1987</v>
      </c>
      <c r="AC10" s="964"/>
      <c r="AD10" s="964"/>
      <c r="AE10" s="964"/>
      <c r="AF10" s="964"/>
      <c r="AG10" s="964"/>
      <c r="AH10" s="965"/>
      <c r="AI10" s="963" t="s">
        <v>1988</v>
      </c>
      <c r="AJ10" s="964"/>
      <c r="AK10" s="964"/>
      <c r="AL10" s="964"/>
      <c r="AM10" s="964"/>
      <c r="AN10" s="964"/>
      <c r="AO10" s="165"/>
    </row>
    <row r="11" spans="1:41" s="3" customFormat="1" ht="27" customHeight="1">
      <c r="A11" s="15"/>
      <c r="B11" s="15"/>
      <c r="C11" s="15"/>
      <c r="D11" s="963" t="s">
        <v>31</v>
      </c>
      <c r="E11" s="966"/>
      <c r="F11" s="966"/>
      <c r="G11" s="967"/>
      <c r="H11" s="963">
        <f>SUM(K36:L39)</f>
        <v>0</v>
      </c>
      <c r="I11" s="964"/>
      <c r="J11" s="964"/>
      <c r="K11" s="964"/>
      <c r="L11" s="964"/>
      <c r="M11" s="965"/>
      <c r="N11" s="963">
        <f>SUM(M36:M39)</f>
        <v>0</v>
      </c>
      <c r="O11" s="964"/>
      <c r="P11" s="964"/>
      <c r="Q11" s="964"/>
      <c r="R11" s="964"/>
      <c r="S11" s="964"/>
      <c r="T11" s="965"/>
      <c r="U11" s="963">
        <f>SUM(N36:N39)</f>
        <v>0</v>
      </c>
      <c r="V11" s="964"/>
      <c r="W11" s="964"/>
      <c r="X11" s="964"/>
      <c r="Y11" s="964"/>
      <c r="Z11" s="964"/>
      <c r="AA11" s="965"/>
      <c r="AB11" s="963">
        <f>SUM(O36:O39)</f>
        <v>0</v>
      </c>
      <c r="AC11" s="964"/>
      <c r="AD11" s="964"/>
      <c r="AE11" s="964"/>
      <c r="AF11" s="964"/>
      <c r="AG11" s="964"/>
      <c r="AH11" s="965"/>
      <c r="AI11" s="963">
        <f>SUM(H11:AH11)</f>
        <v>0</v>
      </c>
      <c r="AJ11" s="964"/>
      <c r="AK11" s="964"/>
      <c r="AL11" s="964"/>
      <c r="AM11" s="964"/>
      <c r="AN11" s="964"/>
      <c r="AO11" s="45"/>
    </row>
    <row r="12" spans="1:41" s="3" customFormat="1" ht="27" customHeight="1">
      <c r="A12" s="15"/>
      <c r="B12" s="15"/>
      <c r="C12" s="15"/>
      <c r="D12" s="963" t="s">
        <v>32</v>
      </c>
      <c r="E12" s="966"/>
      <c r="F12" s="966"/>
      <c r="G12" s="967"/>
      <c r="H12" s="963">
        <f>SUM(R36:S39)</f>
        <v>0</v>
      </c>
      <c r="I12" s="964"/>
      <c r="J12" s="964"/>
      <c r="K12" s="964"/>
      <c r="L12" s="964"/>
      <c r="M12" s="965"/>
      <c r="N12" s="963">
        <f>SUM(T36:T39)</f>
        <v>0</v>
      </c>
      <c r="O12" s="964"/>
      <c r="P12" s="964"/>
      <c r="Q12" s="964"/>
      <c r="R12" s="964"/>
      <c r="S12" s="964"/>
      <c r="T12" s="965"/>
      <c r="U12" s="963">
        <f>SUM(U36:U39)</f>
        <v>0</v>
      </c>
      <c r="V12" s="964"/>
      <c r="W12" s="964"/>
      <c r="X12" s="964"/>
      <c r="Y12" s="964"/>
      <c r="Z12" s="964"/>
      <c r="AA12" s="965"/>
      <c r="AB12" s="963">
        <f>SUM(V36:V39)</f>
        <v>0</v>
      </c>
      <c r="AC12" s="964"/>
      <c r="AD12" s="964"/>
      <c r="AE12" s="964"/>
      <c r="AF12" s="964"/>
      <c r="AG12" s="964"/>
      <c r="AH12" s="965"/>
      <c r="AI12" s="963">
        <f>SUM(H12:AH12)</f>
        <v>0</v>
      </c>
      <c r="AJ12" s="964"/>
      <c r="AK12" s="964"/>
      <c r="AL12" s="964"/>
      <c r="AM12" s="964"/>
      <c r="AN12" s="964"/>
      <c r="AO12" s="45"/>
    </row>
    <row r="13" spans="1:41" s="3" customFormat="1" ht="27" customHeight="1">
      <c r="A13" s="15"/>
      <c r="B13" s="15"/>
      <c r="C13" s="15"/>
      <c r="D13" s="963" t="s">
        <v>1988</v>
      </c>
      <c r="E13" s="966"/>
      <c r="F13" s="966"/>
      <c r="G13" s="967"/>
      <c r="H13" s="963">
        <f>SUM(H11:M12)</f>
        <v>0</v>
      </c>
      <c r="I13" s="964"/>
      <c r="J13" s="964"/>
      <c r="K13" s="964"/>
      <c r="L13" s="964"/>
      <c r="M13" s="965"/>
      <c r="N13" s="963">
        <f>SUM(N11:T12)</f>
        <v>0</v>
      </c>
      <c r="O13" s="964"/>
      <c r="P13" s="964"/>
      <c r="Q13" s="964"/>
      <c r="R13" s="964"/>
      <c r="S13" s="964"/>
      <c r="T13" s="965"/>
      <c r="U13" s="963">
        <f>SUM(U11:AA12)</f>
        <v>0</v>
      </c>
      <c r="V13" s="964"/>
      <c r="W13" s="964"/>
      <c r="X13" s="964"/>
      <c r="Y13" s="964"/>
      <c r="Z13" s="964"/>
      <c r="AA13" s="965"/>
      <c r="AB13" s="963">
        <f>SUM(AB11:AH12)</f>
        <v>0</v>
      </c>
      <c r="AC13" s="964"/>
      <c r="AD13" s="964"/>
      <c r="AE13" s="964"/>
      <c r="AF13" s="964"/>
      <c r="AG13" s="964"/>
      <c r="AH13" s="965"/>
      <c r="AI13" s="963">
        <f>SUM(AI11:AO12)</f>
        <v>0</v>
      </c>
      <c r="AJ13" s="964"/>
      <c r="AK13" s="964"/>
      <c r="AL13" s="964"/>
      <c r="AM13" s="964"/>
      <c r="AN13" s="964"/>
      <c r="AO13" s="45"/>
    </row>
    <row r="14" spans="1:41" s="3" customFormat="1" ht="27" customHeight="1">
      <c r="A14" s="15"/>
      <c r="B14" s="15"/>
      <c r="C14" s="15"/>
      <c r="D14" s="15"/>
      <c r="E14" s="15"/>
      <c r="F14" s="15"/>
      <c r="G14" s="15"/>
      <c r="H14" s="969" t="s">
        <v>1989</v>
      </c>
      <c r="I14" s="969"/>
      <c r="J14" s="969"/>
      <c r="K14" s="969"/>
      <c r="L14" s="969"/>
      <c r="M14" s="970"/>
      <c r="N14" s="963">
        <f>SUM(N13:AH13)</f>
        <v>0</v>
      </c>
      <c r="O14" s="964"/>
      <c r="P14" s="964"/>
      <c r="Q14" s="964"/>
      <c r="R14" s="964"/>
      <c r="S14" s="964"/>
      <c r="T14" s="964"/>
      <c r="U14" s="964"/>
      <c r="V14" s="964"/>
      <c r="W14" s="964"/>
      <c r="X14" s="964"/>
      <c r="Y14" s="964"/>
      <c r="Z14" s="964"/>
      <c r="AA14" s="964"/>
      <c r="AB14" s="964"/>
      <c r="AC14" s="964"/>
      <c r="AD14" s="964"/>
      <c r="AE14" s="964"/>
      <c r="AF14" s="964"/>
      <c r="AG14" s="964"/>
      <c r="AH14" s="965"/>
      <c r="AI14" s="15"/>
      <c r="AJ14" s="15"/>
      <c r="AK14" s="15"/>
      <c r="AL14" s="15"/>
      <c r="AM14" s="15"/>
      <c r="AN14" s="15"/>
      <c r="AO14" s="15"/>
    </row>
    <row r="15" spans="1:41" s="3" customFormat="1" ht="27" customHeight="1">
      <c r="A15" s="15"/>
      <c r="B15" s="15"/>
      <c r="C15" s="15"/>
      <c r="D15" s="31" t="s">
        <v>1990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s="3" customFormat="1" ht="27" customHeight="1">
      <c r="A16" s="15"/>
      <c r="B16" s="15"/>
      <c r="C16" s="15"/>
      <c r="D16" s="15"/>
      <c r="E16" s="15"/>
      <c r="F16" s="15"/>
      <c r="G16" s="15" t="s">
        <v>1991</v>
      </c>
      <c r="H16" s="15"/>
      <c r="I16" s="15"/>
      <c r="J16" s="963">
        <f>AI13</f>
        <v>0</v>
      </c>
      <c r="K16" s="964"/>
      <c r="L16" s="964"/>
      <c r="M16" s="964"/>
      <c r="N16" s="965"/>
      <c r="O16" s="15"/>
      <c r="P16" s="15" t="s">
        <v>1992</v>
      </c>
      <c r="Q16" s="15"/>
      <c r="R16" s="15"/>
      <c r="S16" s="15"/>
      <c r="T16" s="15"/>
      <c r="U16" s="15"/>
      <c r="V16" s="15"/>
      <c r="W16" s="15"/>
      <c r="X16" s="15"/>
      <c r="Y16" s="15"/>
      <c r="Z16" s="968">
        <f>J16*1700</f>
        <v>0</v>
      </c>
      <c r="AA16" s="964"/>
      <c r="AB16" s="964"/>
      <c r="AC16" s="964"/>
      <c r="AD16" s="964"/>
      <c r="AE16" s="965"/>
      <c r="AF16" s="15"/>
      <c r="AG16" s="15" t="s">
        <v>1993</v>
      </c>
      <c r="AH16" s="15"/>
      <c r="AI16" s="15"/>
      <c r="AJ16" s="15"/>
      <c r="AK16" s="15"/>
      <c r="AL16" s="15"/>
      <c r="AM16" s="15"/>
      <c r="AN16" s="15"/>
      <c r="AO16" s="15"/>
    </row>
    <row r="17" spans="1:41" s="3" customFormat="1" ht="27" customHeight="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s="3" customFormat="1" ht="27" customHeight="1">
      <c r="A18" s="15"/>
      <c r="B18" s="15"/>
      <c r="C18" s="15"/>
      <c r="D18" s="15"/>
      <c r="E18" s="15"/>
      <c r="F18" s="15"/>
      <c r="G18" s="167" t="s">
        <v>1994</v>
      </c>
      <c r="H18" s="167"/>
      <c r="I18" s="15"/>
      <c r="J18" s="963">
        <f>AI13</f>
        <v>0</v>
      </c>
      <c r="K18" s="964"/>
      <c r="L18" s="964"/>
      <c r="M18" s="964"/>
      <c r="N18" s="965"/>
      <c r="O18" s="15"/>
      <c r="P18" s="15" t="s">
        <v>1995</v>
      </c>
      <c r="Q18" s="15"/>
      <c r="R18" s="15"/>
      <c r="S18" s="15"/>
      <c r="T18" s="15"/>
      <c r="U18" s="15"/>
      <c r="V18" s="15"/>
      <c r="W18" s="15"/>
      <c r="X18" s="15"/>
      <c r="Y18" s="15"/>
      <c r="Z18" s="968">
        <f>J18*300</f>
        <v>0</v>
      </c>
      <c r="AA18" s="981"/>
      <c r="AB18" s="981"/>
      <c r="AC18" s="981"/>
      <c r="AD18" s="981"/>
      <c r="AE18" s="982"/>
      <c r="AF18" s="15"/>
      <c r="AG18" s="15" t="s">
        <v>1993</v>
      </c>
      <c r="AH18" s="15"/>
      <c r="AI18" s="15"/>
      <c r="AJ18" s="15"/>
      <c r="AK18" s="15"/>
      <c r="AL18" s="15"/>
      <c r="AM18" s="15"/>
      <c r="AN18" s="15"/>
      <c r="AO18" s="15"/>
    </row>
    <row r="19" spans="1:41" s="3" customFormat="1" ht="60" customHeight="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s="3" customFormat="1" ht="27" customHeight="1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s="3" customFormat="1" ht="27" customHeight="1">
      <c r="A21" s="15"/>
      <c r="B21" s="971" t="s">
        <v>1996</v>
      </c>
      <c r="C21" s="972"/>
      <c r="D21" s="972"/>
      <c r="E21" s="973"/>
      <c r="F21" s="23"/>
      <c r="G21" s="23"/>
      <c r="H21" s="721" t="str">
        <f>K6</f>
        <v/>
      </c>
      <c r="I21" s="721"/>
      <c r="J21" s="721"/>
      <c r="K21" s="721"/>
      <c r="L21" s="721"/>
      <c r="M21" s="721"/>
      <c r="N21" s="721"/>
      <c r="O21" s="721"/>
      <c r="P21" s="721"/>
      <c r="Q21" s="721"/>
      <c r="R21" s="721"/>
      <c r="S21" s="23"/>
      <c r="T21" s="23" t="s">
        <v>1997</v>
      </c>
      <c r="U21" s="23"/>
      <c r="V21" s="23"/>
      <c r="W21" s="23"/>
      <c r="X21" s="23"/>
      <c r="Y21" s="23"/>
      <c r="Z21" s="23"/>
      <c r="AA21" s="23"/>
      <c r="AB21" s="23"/>
      <c r="AC21" s="23" t="s">
        <v>0</v>
      </c>
      <c r="AD21" s="23"/>
      <c r="AE21" s="23"/>
      <c r="AF21" s="721">
        <f>H4</f>
        <v>28</v>
      </c>
      <c r="AG21" s="820"/>
      <c r="AH21" s="23" t="s">
        <v>2</v>
      </c>
      <c r="AI21" s="721">
        <f>Q1</f>
        <v>12</v>
      </c>
      <c r="AJ21" s="820"/>
      <c r="AK21" s="23" t="s">
        <v>3</v>
      </c>
      <c r="AL21" s="721">
        <f>T1</f>
        <v>10</v>
      </c>
      <c r="AM21" s="820"/>
      <c r="AN21" s="23" t="s">
        <v>4</v>
      </c>
      <c r="AO21" s="24"/>
    </row>
    <row r="22" spans="1:41" s="3" customFormat="1" ht="27" customHeight="1">
      <c r="A22" s="15"/>
      <c r="B22" s="974"/>
      <c r="C22" s="975"/>
      <c r="D22" s="975"/>
      <c r="E22" s="976"/>
      <c r="F22" s="17"/>
      <c r="G22" s="17"/>
      <c r="H22" s="17" t="s">
        <v>1998</v>
      </c>
      <c r="I22" s="17"/>
      <c r="J22" s="17"/>
      <c r="K22" s="984">
        <f>Z16</f>
        <v>0</v>
      </c>
      <c r="L22" s="984"/>
      <c r="M22" s="984"/>
      <c r="N22" s="984"/>
      <c r="O22" s="984"/>
      <c r="P22" s="984"/>
      <c r="Q22" s="984"/>
      <c r="R22" s="984"/>
      <c r="S22" s="984"/>
      <c r="T22" s="17" t="s">
        <v>1999</v>
      </c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25"/>
    </row>
    <row r="23" spans="1:41" s="3" customFormat="1" ht="27" customHeight="1">
      <c r="A23" s="15"/>
      <c r="B23" s="974"/>
      <c r="C23" s="975"/>
      <c r="D23" s="975"/>
      <c r="E23" s="976"/>
      <c r="F23" s="17"/>
      <c r="G23" s="17"/>
      <c r="H23" s="17"/>
      <c r="I23" s="17" t="s">
        <v>2000</v>
      </c>
      <c r="J23" s="17"/>
      <c r="K23" s="17"/>
      <c r="L23" s="17"/>
      <c r="M23" s="17"/>
      <c r="N23" s="17"/>
      <c r="O23" s="17"/>
      <c r="P23" s="724">
        <f>J16</f>
        <v>0</v>
      </c>
      <c r="Q23" s="724"/>
      <c r="R23" s="724"/>
      <c r="S23" s="17" t="s">
        <v>2001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25"/>
    </row>
    <row r="24" spans="1:41" s="3" customFormat="1" ht="27" customHeight="1">
      <c r="A24" s="15"/>
      <c r="B24" s="974"/>
      <c r="C24" s="975"/>
      <c r="D24" s="975"/>
      <c r="E24" s="976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980" t="s">
        <v>1</v>
      </c>
      <c r="V24" s="980"/>
      <c r="W24" s="980"/>
      <c r="X24" s="980"/>
      <c r="Y24" s="980"/>
      <c r="Z24" s="980"/>
      <c r="AA24" s="980"/>
      <c r="AB24" s="980"/>
      <c r="AC24" s="980"/>
      <c r="AD24" s="980"/>
      <c r="AE24" s="980"/>
      <c r="AF24" s="980"/>
      <c r="AG24" s="980"/>
      <c r="AH24" s="980"/>
      <c r="AI24" s="980"/>
      <c r="AJ24" s="980"/>
      <c r="AK24" s="17"/>
      <c r="AL24" s="17"/>
      <c r="AM24" s="17"/>
      <c r="AN24" s="17"/>
      <c r="AO24" s="25"/>
    </row>
    <row r="25" spans="1:41" s="3" customFormat="1" ht="27" customHeight="1">
      <c r="A25" s="15"/>
      <c r="B25" s="974"/>
      <c r="C25" s="975"/>
      <c r="D25" s="975"/>
      <c r="E25" s="976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980" t="s">
        <v>27</v>
      </c>
      <c r="AA25" s="781"/>
      <c r="AB25" s="781"/>
      <c r="AC25" s="781"/>
      <c r="AD25" s="781"/>
      <c r="AE25" s="781"/>
      <c r="AF25" s="781"/>
      <c r="AG25" s="781"/>
      <c r="AH25" s="781"/>
      <c r="AI25" s="781"/>
      <c r="AJ25" s="781"/>
      <c r="AK25" s="17"/>
      <c r="AL25" s="17" t="s">
        <v>13</v>
      </c>
      <c r="AM25" s="17"/>
      <c r="AN25" s="17"/>
      <c r="AO25" s="25"/>
    </row>
    <row r="26" spans="1:41" s="3" customFormat="1" ht="27" customHeight="1">
      <c r="A26" s="15"/>
      <c r="B26" s="977"/>
      <c r="C26" s="978"/>
      <c r="D26" s="978"/>
      <c r="E26" s="979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983" t="s">
        <v>28</v>
      </c>
      <c r="AA26" s="983"/>
      <c r="AB26" s="983"/>
      <c r="AC26" s="983"/>
      <c r="AD26" s="983"/>
      <c r="AE26" s="983"/>
      <c r="AF26" s="983"/>
      <c r="AG26" s="983"/>
      <c r="AH26" s="983"/>
      <c r="AI26" s="983"/>
      <c r="AJ26" s="983"/>
      <c r="AK26" s="21"/>
      <c r="AL26" s="21" t="s">
        <v>13</v>
      </c>
      <c r="AM26" s="21"/>
      <c r="AN26" s="21"/>
      <c r="AO26" s="22"/>
    </row>
    <row r="27" spans="1:41" s="3" customFormat="1" ht="15" customHeight="1">
      <c r="A27" s="15"/>
      <c r="B27" s="15"/>
      <c r="C27" s="15"/>
      <c r="D27" s="17"/>
      <c r="E27" s="17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s="3" customFormat="1" ht="27" customHeight="1">
      <c r="A28" s="15"/>
      <c r="B28" s="971" t="s">
        <v>1996</v>
      </c>
      <c r="C28" s="972"/>
      <c r="D28" s="972"/>
      <c r="E28" s="973"/>
      <c r="F28" s="23"/>
      <c r="G28" s="23"/>
      <c r="H28" s="721" t="str">
        <f>K6</f>
        <v/>
      </c>
      <c r="I28" s="721"/>
      <c r="J28" s="721"/>
      <c r="K28" s="721"/>
      <c r="L28" s="721"/>
      <c r="M28" s="721"/>
      <c r="N28" s="721"/>
      <c r="O28" s="721"/>
      <c r="P28" s="721"/>
      <c r="Q28" s="721"/>
      <c r="R28" s="721"/>
      <c r="S28" s="23"/>
      <c r="T28" s="23" t="s">
        <v>1997</v>
      </c>
      <c r="U28" s="23"/>
      <c r="V28" s="23"/>
      <c r="W28" s="23"/>
      <c r="X28" s="23"/>
      <c r="Y28" s="23"/>
      <c r="Z28" s="23"/>
      <c r="AA28" s="23"/>
      <c r="AB28" s="23"/>
      <c r="AC28" s="23" t="s">
        <v>0</v>
      </c>
      <c r="AD28" s="23"/>
      <c r="AE28" s="23"/>
      <c r="AF28" s="721">
        <f>AF21</f>
        <v>28</v>
      </c>
      <c r="AG28" s="820"/>
      <c r="AH28" s="23" t="s">
        <v>2</v>
      </c>
      <c r="AI28" s="721">
        <f>AI21</f>
        <v>12</v>
      </c>
      <c r="AJ28" s="820"/>
      <c r="AK28" s="23" t="s">
        <v>3</v>
      </c>
      <c r="AL28" s="721">
        <f>AL21</f>
        <v>10</v>
      </c>
      <c r="AM28" s="820"/>
      <c r="AN28" s="23" t="s">
        <v>4</v>
      </c>
      <c r="AO28" s="24"/>
    </row>
    <row r="29" spans="1:41" s="3" customFormat="1" ht="27" customHeight="1">
      <c r="A29" s="15"/>
      <c r="B29" s="974"/>
      <c r="C29" s="975"/>
      <c r="D29" s="975"/>
      <c r="E29" s="976"/>
      <c r="F29" s="17"/>
      <c r="G29" s="17"/>
      <c r="H29" s="17" t="s">
        <v>1998</v>
      </c>
      <c r="I29" s="17"/>
      <c r="J29" s="17"/>
      <c r="K29" s="984">
        <f>Z18</f>
        <v>0</v>
      </c>
      <c r="L29" s="984"/>
      <c r="M29" s="984"/>
      <c r="N29" s="984"/>
      <c r="O29" s="984"/>
      <c r="P29" s="984"/>
      <c r="Q29" s="984"/>
      <c r="R29" s="984"/>
      <c r="S29" s="984"/>
      <c r="T29" s="17" t="s">
        <v>1999</v>
      </c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25"/>
    </row>
    <row r="30" spans="1:41" s="3" customFormat="1" ht="27" customHeight="1">
      <c r="A30" s="15"/>
      <c r="B30" s="974"/>
      <c r="C30" s="975"/>
      <c r="D30" s="975"/>
      <c r="E30" s="976"/>
      <c r="F30" s="17"/>
      <c r="G30" s="17"/>
      <c r="H30" s="17"/>
      <c r="I30" s="17" t="s">
        <v>2002</v>
      </c>
      <c r="J30" s="17"/>
      <c r="K30" s="17"/>
      <c r="L30" s="17"/>
      <c r="M30" s="17"/>
      <c r="N30" s="17"/>
      <c r="O30" s="17"/>
      <c r="P30" s="724">
        <f>J18</f>
        <v>0</v>
      </c>
      <c r="Q30" s="724"/>
      <c r="R30" s="724"/>
      <c r="S30" s="17" t="s">
        <v>2001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25"/>
    </row>
    <row r="31" spans="1:41" s="3" customFormat="1" ht="27" customHeight="1">
      <c r="A31" s="15"/>
      <c r="B31" s="974"/>
      <c r="C31" s="975"/>
      <c r="D31" s="975"/>
      <c r="E31" s="976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980" t="s">
        <v>1</v>
      </c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980"/>
      <c r="AG31" s="980"/>
      <c r="AH31" s="980"/>
      <c r="AI31" s="980"/>
      <c r="AJ31" s="980"/>
      <c r="AK31" s="17"/>
      <c r="AL31" s="17"/>
      <c r="AM31" s="17"/>
      <c r="AN31" s="17"/>
      <c r="AO31" s="25"/>
    </row>
    <row r="32" spans="1:41" s="3" customFormat="1" ht="27" customHeight="1">
      <c r="A32" s="15"/>
      <c r="B32" s="974"/>
      <c r="C32" s="975"/>
      <c r="D32" s="975"/>
      <c r="E32" s="976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980" t="s">
        <v>27</v>
      </c>
      <c r="AA32" s="781"/>
      <c r="AB32" s="781"/>
      <c r="AC32" s="781"/>
      <c r="AD32" s="781"/>
      <c r="AE32" s="781"/>
      <c r="AF32" s="781"/>
      <c r="AG32" s="781"/>
      <c r="AH32" s="781"/>
      <c r="AI32" s="781"/>
      <c r="AJ32" s="781"/>
      <c r="AK32" s="17"/>
      <c r="AL32" s="17" t="s">
        <v>13</v>
      </c>
      <c r="AM32" s="17"/>
      <c r="AN32" s="17"/>
      <c r="AO32" s="25"/>
    </row>
    <row r="33" spans="1:41" s="3" customFormat="1" ht="27" customHeight="1">
      <c r="A33" s="15"/>
      <c r="B33" s="977"/>
      <c r="C33" s="978"/>
      <c r="D33" s="978"/>
      <c r="E33" s="979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983" t="s">
        <v>28</v>
      </c>
      <c r="AA33" s="983"/>
      <c r="AB33" s="983"/>
      <c r="AC33" s="983"/>
      <c r="AD33" s="983"/>
      <c r="AE33" s="983"/>
      <c r="AF33" s="983"/>
      <c r="AG33" s="983"/>
      <c r="AH33" s="983"/>
      <c r="AI33" s="983"/>
      <c r="AJ33" s="983"/>
      <c r="AK33" s="21"/>
      <c r="AL33" s="21" t="s">
        <v>13</v>
      </c>
      <c r="AM33" s="21"/>
      <c r="AN33" s="21"/>
      <c r="AO33" s="22"/>
    </row>
    <row r="34" spans="1:41" s="3" customFormat="1" ht="27" customHeight="1">
      <c r="E34" s="114"/>
      <c r="F34" s="114"/>
      <c r="G34" s="114"/>
      <c r="H34" s="114"/>
      <c r="I34" s="114"/>
      <c r="J34" s="985" t="s">
        <v>2076</v>
      </c>
      <c r="K34" s="985"/>
      <c r="L34" s="985"/>
      <c r="M34" s="985"/>
      <c r="N34" s="985"/>
      <c r="O34" s="985"/>
      <c r="P34" s="114"/>
      <c r="Q34" s="985" t="s">
        <v>2085</v>
      </c>
      <c r="R34" s="985"/>
      <c r="S34" s="985"/>
      <c r="T34" s="985"/>
      <c r="U34" s="985"/>
      <c r="V34" s="985"/>
      <c r="W34" s="114"/>
    </row>
    <row r="35" spans="1:41" s="3" customFormat="1" ht="27" customHeight="1">
      <c r="E35" s="114" t="s">
        <v>2099</v>
      </c>
      <c r="F35" s="114"/>
      <c r="G35" s="114"/>
      <c r="H35" s="114"/>
      <c r="I35" s="114"/>
      <c r="J35" s="114"/>
      <c r="K35" s="114" t="s">
        <v>2100</v>
      </c>
      <c r="L35" s="114" t="s">
        <v>2999</v>
      </c>
      <c r="M35" s="114" t="s">
        <v>3000</v>
      </c>
      <c r="N35" s="114" t="s">
        <v>1986</v>
      </c>
      <c r="O35" s="114" t="s">
        <v>1987</v>
      </c>
      <c r="P35" s="114"/>
      <c r="Q35" s="114"/>
      <c r="R35" s="114" t="s">
        <v>2100</v>
      </c>
      <c r="S35" s="114" t="s">
        <v>2999</v>
      </c>
      <c r="T35" s="114" t="s">
        <v>3000</v>
      </c>
      <c r="U35" s="114" t="s">
        <v>1986</v>
      </c>
      <c r="V35" s="114" t="s">
        <v>1987</v>
      </c>
      <c r="W35" s="114"/>
    </row>
    <row r="36" spans="1:41" s="3" customFormat="1" ht="27" customHeight="1">
      <c r="E36" s="114"/>
      <c r="F36" s="114"/>
      <c r="G36" s="114"/>
      <c r="H36" s="114">
        <v>1</v>
      </c>
      <c r="I36" s="985"/>
      <c r="J36" s="985"/>
      <c r="K36" s="114">
        <f>COUNTIFS(個人登録①12.10!$K$7:$K$21,個人登録②12.10!$J$34,個人登録①12.10!$U$7:$U$21,個人登録②12.10!K$35)</f>
        <v>0</v>
      </c>
      <c r="L36" s="114">
        <f>COUNTIFS(個人登録①12.10!$K$7:$K$21,個人登録②12.10!$J$34,個人登録①12.10!$U$7:$U$21,個人登録②12.10!L$35)</f>
        <v>0</v>
      </c>
      <c r="M36" s="114">
        <f>COUNTIFS(個人登録①12.10!$K$7:$K$21,個人登録②12.10!$J$34,個人登録①12.10!$U$7:$U$21,個人登録②12.10!M$35)</f>
        <v>0</v>
      </c>
      <c r="N36" s="114">
        <f>COUNTIFS(個人登録①12.10!$K$7:$K$21,個人登録②12.10!$J$34,個人登録①12.10!$U$7:$U$21,個人登録②12.10!N$35)</f>
        <v>0</v>
      </c>
      <c r="O36" s="114">
        <f>COUNTIFS(個人登録①12.10!$K$7:$K$21,個人登録②12.10!$J$34,個人登録①12.10!$U$7:$U$21,個人登録②12.10!O$35)</f>
        <v>0</v>
      </c>
      <c r="P36" s="114"/>
      <c r="Q36" s="114"/>
      <c r="R36" s="114">
        <f>COUNTIFS(個人登録①12.10!$K$7:$K$21,個人登録②12.10!$Q$34,個人登録①12.10!$U$7:$U$21,個人登録②12.10!R$35)</f>
        <v>0</v>
      </c>
      <c r="S36" s="114">
        <f>COUNTIFS(個人登録①12.10!$K$7:$K$21,個人登録②12.10!$Q$34,個人登録①12.10!$U$7:$U$21,個人登録②12.10!S$35)</f>
        <v>0</v>
      </c>
      <c r="T36" s="114">
        <f>COUNTIFS(個人登録①12.10!$K$7:$K$21,個人登録②12.10!$Q$34,個人登録①12.10!$U$7:$U$21,個人登録②12.10!T$35)</f>
        <v>0</v>
      </c>
      <c r="U36" s="114">
        <f>COUNTIFS(個人登録①12.10!$K$7:$K$21,個人登録②12.10!$Q$34,個人登録①12.10!$U$7:$U$21,個人登録②12.10!U$35)</f>
        <v>0</v>
      </c>
      <c r="V36" s="114">
        <f>COUNTIFS(個人登録①12.10!$K$7:$K$21,個人登録②12.10!$Q$34,個人登録①12.10!$U$7:$U$21,個人登録②12.10!V$35)</f>
        <v>0</v>
      </c>
      <c r="W36" s="114"/>
      <c r="Z36" s="986"/>
      <c r="AA36" s="986"/>
      <c r="AB36" s="986"/>
      <c r="AC36" s="986"/>
      <c r="AD36" s="986"/>
      <c r="AE36" s="986"/>
      <c r="AF36" s="986"/>
      <c r="AG36" s="37"/>
      <c r="AH36" s="986"/>
      <c r="AI36" s="986"/>
      <c r="AJ36" s="986"/>
      <c r="AK36" s="986"/>
      <c r="AL36" s="986"/>
    </row>
    <row r="37" spans="1:41" s="3" customFormat="1" ht="27" customHeight="1">
      <c r="E37" s="114"/>
      <c r="F37" s="114"/>
      <c r="G37" s="114"/>
      <c r="H37" s="114">
        <v>2</v>
      </c>
      <c r="I37" s="985"/>
      <c r="J37" s="985"/>
      <c r="K37" s="114">
        <f>COUNTIFS(個人登録①12.10!$K$29:$K$43,個人登録②12.10!$J$34,個人登録①12.10!$U$29:$U$43,個人登録②12.10!K$35)</f>
        <v>0</v>
      </c>
      <c r="L37" s="114">
        <f>COUNTIFS(個人登録①12.10!$K$29:$K$43,個人登録②12.10!$J$34,個人登録①12.10!$U$29:$U$43,個人登録②12.10!L$35)</f>
        <v>0</v>
      </c>
      <c r="M37" s="114">
        <f>COUNTIFS(個人登録①12.10!$K$29:$K$43,個人登録②12.10!$J$34,個人登録①12.10!$U$29:$U$43,個人登録②12.10!M$35)</f>
        <v>0</v>
      </c>
      <c r="N37" s="114">
        <f>COUNTIFS(個人登録①12.10!$K$29:$K$43,個人登録②12.10!$J$34,個人登録①12.10!$U$29:$U$43,個人登録②12.10!N$35)</f>
        <v>0</v>
      </c>
      <c r="O37" s="114">
        <f>COUNTIFS(個人登録①12.10!$K$29:$K$43,個人登録②12.10!$J$34,個人登録①12.10!$U$29:$U$43,個人登録②12.10!O$35)</f>
        <v>0</v>
      </c>
      <c r="P37" s="114"/>
      <c r="Q37" s="114"/>
      <c r="R37" s="114">
        <f>COUNTIFS(個人登録①12.10!$K$29:$K$43,個人登録②12.10!$Q$34,個人登録①12.10!$U$29:$U$43,個人登録②12.10!R$35)</f>
        <v>0</v>
      </c>
      <c r="S37" s="114">
        <f>COUNTIFS(個人登録①12.10!$K$29:$K$43,個人登録②12.10!$Q$34,個人登録①12.10!$U$29:$U$43,個人登録②12.10!S$35)</f>
        <v>0</v>
      </c>
      <c r="T37" s="114">
        <f>COUNTIFS(個人登録①12.10!$K$29:$K$43,個人登録②12.10!$Q$34,個人登録①12.10!$U$29:$U$43,個人登録②12.10!T$35)</f>
        <v>0</v>
      </c>
      <c r="U37" s="114">
        <f>COUNTIFS(個人登録①12.10!$K$29:$K$43,個人登録②12.10!$Q$34,個人登録①12.10!$U$29:$U$43,個人登録②12.10!U$35)</f>
        <v>0</v>
      </c>
      <c r="V37" s="114">
        <f>COUNTIFS(個人登録①12.10!$K$29:$K$43,個人登録②12.10!$Q$34,個人登録①12.10!$U$29:$U$43,個人登録②12.10!V$35)</f>
        <v>0</v>
      </c>
      <c r="W37" s="114"/>
    </row>
    <row r="38" spans="1:41" s="3" customFormat="1" ht="27" customHeight="1">
      <c r="E38" s="114"/>
      <c r="F38" s="114"/>
      <c r="G38" s="114"/>
      <c r="H38" s="114">
        <v>3</v>
      </c>
      <c r="I38" s="985"/>
      <c r="J38" s="985"/>
      <c r="K38" s="114">
        <f>COUNTIFS(個人登録①12.10!$K$51:$K$65,個人登録②12.10!$J$34,個人登録①12.10!$U$51:$U$65,個人登録②12.10!K$35)</f>
        <v>0</v>
      </c>
      <c r="L38" s="114">
        <f>COUNTIFS(個人登録①12.10!$K$51:$K$65,個人登録②12.10!$J$34,個人登録①12.10!$U$51:$U$65,個人登録②12.10!L$35)</f>
        <v>0</v>
      </c>
      <c r="M38" s="114">
        <f>COUNTIFS(個人登録①12.10!$K$51:$K$65,個人登録②12.10!$J$34,個人登録①12.10!$U$51:$U$65,個人登録②12.10!M$35)</f>
        <v>0</v>
      </c>
      <c r="N38" s="114">
        <f>COUNTIFS(個人登録①12.10!$K$51:$K$65,個人登録②12.10!$J$34,個人登録①12.10!$U$51:$U$65,個人登録②12.10!N$35)</f>
        <v>0</v>
      </c>
      <c r="O38" s="114">
        <f>COUNTIFS(個人登録①12.10!$K$51:$K$65,個人登録②12.10!$J$34,個人登録①12.10!$U$51:$U$65,個人登録②12.10!O$35)</f>
        <v>0</v>
      </c>
      <c r="P38" s="114"/>
      <c r="Q38" s="114"/>
      <c r="R38" s="114">
        <f>COUNTIFS(個人登録①12.10!$K$51:$K$65,個人登録②12.10!$Q$34,個人登録①12.10!$U$51:$U$65,個人登録②12.10!R$35)</f>
        <v>0</v>
      </c>
      <c r="S38" s="114">
        <f>COUNTIFS(個人登録①12.10!$K$51:$K$65,個人登録②12.10!$Q$34,個人登録①12.10!$U$51:$U$65,個人登録②12.10!S$35)</f>
        <v>0</v>
      </c>
      <c r="T38" s="114">
        <f>COUNTIFS(個人登録①12.10!$K$51:$K$65,個人登録②12.10!$Q$34,個人登録①12.10!$U$51:$U$65,個人登録②12.10!T$35)</f>
        <v>0</v>
      </c>
      <c r="U38" s="114">
        <f>COUNTIFS(個人登録①12.10!$K$51:$K$65,個人登録②12.10!$Q$34,個人登録①12.10!$U$51:$U$65,個人登録②12.10!U$35)</f>
        <v>0</v>
      </c>
      <c r="V38" s="114">
        <f>COUNTIFS(個人登録①12.10!$K$51:$K$65,個人登録②12.10!$Q$34,個人登録①12.10!$U$51:$U$65,個人登録②12.10!V$35)</f>
        <v>0</v>
      </c>
      <c r="W38" s="114"/>
    </row>
    <row r="39" spans="1:41" s="3" customFormat="1" ht="27" customHeight="1">
      <c r="E39" s="114"/>
      <c r="F39" s="114"/>
      <c r="G39" s="114"/>
      <c r="H39" s="114">
        <v>4</v>
      </c>
      <c r="I39" s="985"/>
      <c r="J39" s="985"/>
      <c r="K39" s="114">
        <f>COUNTIFS(個人登録①12.10!$K$73:$K$87,個人登録②12.10!$J$34,個人登録①12.10!$U$73:$U$87,個人登録②12.10!K$35)</f>
        <v>0</v>
      </c>
      <c r="L39" s="114">
        <f>COUNTIFS(個人登録①12.10!$K$73:$K$87,個人登録②12.10!$J$34,個人登録①12.10!$U$73:$U$87,個人登録②12.10!L$35)</f>
        <v>0</v>
      </c>
      <c r="M39" s="114">
        <f>COUNTIFS(個人登録①12.10!$K$73:$K$87,個人登録②12.10!$J$34,個人登録①12.10!$U$73:$U$87,個人登録②12.10!M$35)</f>
        <v>0</v>
      </c>
      <c r="N39" s="114">
        <f>COUNTIFS(個人登録①12.10!$K$73:$K$87,個人登録②12.10!$J$34,個人登録①12.10!$U$73:$U$87,個人登録②12.10!N$35)</f>
        <v>0</v>
      </c>
      <c r="O39" s="114">
        <f>COUNTIFS(個人登録①12.10!$K$73:$K$87,個人登録②12.10!$J$34,個人登録①12.10!$U$73:$U$87,個人登録②12.10!O$35)</f>
        <v>0</v>
      </c>
      <c r="P39" s="114"/>
      <c r="Q39" s="114"/>
      <c r="R39" s="114">
        <f>COUNTIFS(個人登録①12.10!$K$73:$K$87,個人登録②12.10!$Q$34,個人登録①12.10!$U$73:$U$87,個人登録②12.10!R$35)</f>
        <v>0</v>
      </c>
      <c r="S39" s="114">
        <f>COUNTIFS(個人登録①12.10!$K$73:$K$87,個人登録②12.10!$Q$34,個人登録①12.10!$U$73:$U$87,個人登録②12.10!S$35)</f>
        <v>0</v>
      </c>
      <c r="T39" s="114">
        <f>COUNTIFS(個人登録①12.10!$K$73:$K$87,個人登録②12.10!$Q$34,個人登録①12.10!$U$73:$U$87,個人登録②12.10!T$35)</f>
        <v>0</v>
      </c>
      <c r="U39" s="114">
        <f>COUNTIFS(個人登録①12.10!$K$73:$K$87,個人登録②12.10!$Q$34,個人登録①12.10!$U$73:$U$87,個人登録②12.10!U$35)</f>
        <v>0</v>
      </c>
      <c r="V39" s="114">
        <f>COUNTIFS(個人登録①12.10!$K$73:$K$87,個人登録②12.10!$Q$34,個人登録①12.10!$U$73:$U$87,個人登録②12.10!V$35)</f>
        <v>0</v>
      </c>
      <c r="W39" s="114"/>
    </row>
  </sheetData>
  <sheetProtection password="F282" sheet="1" objects="1" scenarios="1"/>
  <mergeCells count="70">
    <mergeCell ref="I38:J38"/>
    <mergeCell ref="I39:J39"/>
    <mergeCell ref="J34:O34"/>
    <mergeCell ref="Q34:V34"/>
    <mergeCell ref="I36:J36"/>
    <mergeCell ref="Z36:AF36"/>
    <mergeCell ref="AH36:AL36"/>
    <mergeCell ref="I37:J37"/>
    <mergeCell ref="B28:E33"/>
    <mergeCell ref="H28:R28"/>
    <mergeCell ref="AF28:AG28"/>
    <mergeCell ref="AI28:AJ28"/>
    <mergeCell ref="AL28:AM28"/>
    <mergeCell ref="K29:S29"/>
    <mergeCell ref="P30:R30"/>
    <mergeCell ref="U31:AJ31"/>
    <mergeCell ref="Z32:AJ32"/>
    <mergeCell ref="Z33:AJ33"/>
    <mergeCell ref="B21:E26"/>
    <mergeCell ref="H21:R21"/>
    <mergeCell ref="AF21:AG21"/>
    <mergeCell ref="AI21:AJ21"/>
    <mergeCell ref="AL21:AM21"/>
    <mergeCell ref="K22:S22"/>
    <mergeCell ref="P23:R23"/>
    <mergeCell ref="U24:AJ24"/>
    <mergeCell ref="Z25:AJ25"/>
    <mergeCell ref="Z26:AJ26"/>
    <mergeCell ref="H14:M14"/>
    <mergeCell ref="N14:AH14"/>
    <mergeCell ref="J16:N16"/>
    <mergeCell ref="Z16:AE16"/>
    <mergeCell ref="J18:N18"/>
    <mergeCell ref="Z18:AE18"/>
    <mergeCell ref="AI13:AN13"/>
    <mergeCell ref="D12:G12"/>
    <mergeCell ref="H12:M12"/>
    <mergeCell ref="N12:T12"/>
    <mergeCell ref="U12:AA12"/>
    <mergeCell ref="AB12:AH12"/>
    <mergeCell ref="AI12:AN12"/>
    <mergeCell ref="D13:G13"/>
    <mergeCell ref="H13:M13"/>
    <mergeCell ref="N13:T13"/>
    <mergeCell ref="U13:AA13"/>
    <mergeCell ref="AB13:AH13"/>
    <mergeCell ref="AI11:AN11"/>
    <mergeCell ref="D10:G10"/>
    <mergeCell ref="H10:M10"/>
    <mergeCell ref="N10:T10"/>
    <mergeCell ref="U10:AA10"/>
    <mergeCell ref="AB10:AH10"/>
    <mergeCell ref="AI10:AN10"/>
    <mergeCell ref="D11:G11"/>
    <mergeCell ref="H11:M11"/>
    <mergeCell ref="N11:T11"/>
    <mergeCell ref="U11:AA11"/>
    <mergeCell ref="AB11:AH11"/>
    <mergeCell ref="AI1:AO1"/>
    <mergeCell ref="K8:AC8"/>
    <mergeCell ref="D1:I1"/>
    <mergeCell ref="N1:P1"/>
    <mergeCell ref="Q1:R1"/>
    <mergeCell ref="T1:U1"/>
    <mergeCell ref="Z1:AH1"/>
    <mergeCell ref="D2:F2"/>
    <mergeCell ref="H2:J2"/>
    <mergeCell ref="H4:I4"/>
    <mergeCell ref="K6:AC6"/>
    <mergeCell ref="K7:AC7"/>
  </mergeCells>
  <phoneticPr fontId="2"/>
  <pageMargins left="0.7" right="0.7" top="0.75" bottom="0.75" header="0.3" footer="0.3"/>
  <pageSetup paperSize="9" scale="90" orientation="portrait" horizontalDpi="4294967293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66CCFF"/>
  </sheetPr>
  <dimension ref="A1:A3"/>
  <sheetViews>
    <sheetView workbookViewId="0">
      <selection activeCell="D26" sqref="D26"/>
    </sheetView>
  </sheetViews>
  <sheetFormatPr defaultRowHeight="13.5"/>
  <cols>
    <col min="1" max="16384" width="9" style="38"/>
  </cols>
  <sheetData>
    <row r="1" spans="1:1" ht="24">
      <c r="A1" s="164" t="s">
        <v>3156</v>
      </c>
    </row>
    <row r="2" spans="1:1" ht="24">
      <c r="A2" s="164"/>
    </row>
    <row r="3" spans="1:1" ht="24">
      <c r="A3" s="164" t="s">
        <v>3157</v>
      </c>
    </row>
  </sheetData>
  <phoneticPr fontId="2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theme="0"/>
  </sheetPr>
  <dimension ref="A1:AV133"/>
  <sheetViews>
    <sheetView view="pageBreakPreview" topLeftCell="C1" zoomScaleNormal="85" zoomScaleSheetLayoutView="100" workbookViewId="0"/>
  </sheetViews>
  <sheetFormatPr defaultRowHeight="13.5"/>
  <cols>
    <col min="1" max="1" width="9" style="194"/>
    <col min="2" max="2" width="12.875" style="194" customWidth="1"/>
    <col min="3" max="3" width="5.25" style="194" customWidth="1"/>
    <col min="4" max="44" width="2.75" style="194" customWidth="1"/>
    <col min="45" max="101" width="2.125" style="194" customWidth="1"/>
    <col min="102" max="259" width="9" style="194"/>
    <col min="260" max="357" width="2.125" style="194" customWidth="1"/>
    <col min="358" max="515" width="9" style="194"/>
    <col min="516" max="613" width="2.125" style="194" customWidth="1"/>
    <col min="614" max="771" width="9" style="194"/>
    <col min="772" max="869" width="2.125" style="194" customWidth="1"/>
    <col min="870" max="1027" width="9" style="194"/>
    <col min="1028" max="1125" width="2.125" style="194" customWidth="1"/>
    <col min="1126" max="1283" width="9" style="194"/>
    <col min="1284" max="1381" width="2.125" style="194" customWidth="1"/>
    <col min="1382" max="1539" width="9" style="194"/>
    <col min="1540" max="1637" width="2.125" style="194" customWidth="1"/>
    <col min="1638" max="1795" width="9" style="194"/>
    <col min="1796" max="1893" width="2.125" style="194" customWidth="1"/>
    <col min="1894" max="2051" width="9" style="194"/>
    <col min="2052" max="2149" width="2.125" style="194" customWidth="1"/>
    <col min="2150" max="2307" width="9" style="194"/>
    <col min="2308" max="2405" width="2.125" style="194" customWidth="1"/>
    <col min="2406" max="2563" width="9" style="194"/>
    <col min="2564" max="2661" width="2.125" style="194" customWidth="1"/>
    <col min="2662" max="2819" width="9" style="194"/>
    <col min="2820" max="2917" width="2.125" style="194" customWidth="1"/>
    <col min="2918" max="3075" width="9" style="194"/>
    <col min="3076" max="3173" width="2.125" style="194" customWidth="1"/>
    <col min="3174" max="3331" width="9" style="194"/>
    <col min="3332" max="3429" width="2.125" style="194" customWidth="1"/>
    <col min="3430" max="3587" width="9" style="194"/>
    <col min="3588" max="3685" width="2.125" style="194" customWidth="1"/>
    <col min="3686" max="3843" width="9" style="194"/>
    <col min="3844" max="3941" width="2.125" style="194" customWidth="1"/>
    <col min="3942" max="4099" width="9" style="194"/>
    <col min="4100" max="4197" width="2.125" style="194" customWidth="1"/>
    <col min="4198" max="4355" width="9" style="194"/>
    <col min="4356" max="4453" width="2.125" style="194" customWidth="1"/>
    <col min="4454" max="4611" width="9" style="194"/>
    <col min="4612" max="4709" width="2.125" style="194" customWidth="1"/>
    <col min="4710" max="4867" width="9" style="194"/>
    <col min="4868" max="4965" width="2.125" style="194" customWidth="1"/>
    <col min="4966" max="5123" width="9" style="194"/>
    <col min="5124" max="5221" width="2.125" style="194" customWidth="1"/>
    <col min="5222" max="5379" width="9" style="194"/>
    <col min="5380" max="5477" width="2.125" style="194" customWidth="1"/>
    <col min="5478" max="5635" width="9" style="194"/>
    <col min="5636" max="5733" width="2.125" style="194" customWidth="1"/>
    <col min="5734" max="5891" width="9" style="194"/>
    <col min="5892" max="5989" width="2.125" style="194" customWidth="1"/>
    <col min="5990" max="6147" width="9" style="194"/>
    <col min="6148" max="6245" width="2.125" style="194" customWidth="1"/>
    <col min="6246" max="6403" width="9" style="194"/>
    <col min="6404" max="6501" width="2.125" style="194" customWidth="1"/>
    <col min="6502" max="6659" width="9" style="194"/>
    <col min="6660" max="6757" width="2.125" style="194" customWidth="1"/>
    <col min="6758" max="6915" width="9" style="194"/>
    <col min="6916" max="7013" width="2.125" style="194" customWidth="1"/>
    <col min="7014" max="7171" width="9" style="194"/>
    <col min="7172" max="7269" width="2.125" style="194" customWidth="1"/>
    <col min="7270" max="7427" width="9" style="194"/>
    <col min="7428" max="7525" width="2.125" style="194" customWidth="1"/>
    <col min="7526" max="7683" width="9" style="194"/>
    <col min="7684" max="7781" width="2.125" style="194" customWidth="1"/>
    <col min="7782" max="7939" width="9" style="194"/>
    <col min="7940" max="8037" width="2.125" style="194" customWidth="1"/>
    <col min="8038" max="8195" width="9" style="194"/>
    <col min="8196" max="8293" width="2.125" style="194" customWidth="1"/>
    <col min="8294" max="8451" width="9" style="194"/>
    <col min="8452" max="8549" width="2.125" style="194" customWidth="1"/>
    <col min="8550" max="8707" width="9" style="194"/>
    <col min="8708" max="8805" width="2.125" style="194" customWidth="1"/>
    <col min="8806" max="8963" width="9" style="194"/>
    <col min="8964" max="9061" width="2.125" style="194" customWidth="1"/>
    <col min="9062" max="9219" width="9" style="194"/>
    <col min="9220" max="9317" width="2.125" style="194" customWidth="1"/>
    <col min="9318" max="9475" width="9" style="194"/>
    <col min="9476" max="9573" width="2.125" style="194" customWidth="1"/>
    <col min="9574" max="9731" width="9" style="194"/>
    <col min="9732" max="9829" width="2.125" style="194" customWidth="1"/>
    <col min="9830" max="9987" width="9" style="194"/>
    <col min="9988" max="10085" width="2.125" style="194" customWidth="1"/>
    <col min="10086" max="10243" width="9" style="194"/>
    <col min="10244" max="10341" width="2.125" style="194" customWidth="1"/>
    <col min="10342" max="10499" width="9" style="194"/>
    <col min="10500" max="10597" width="2.125" style="194" customWidth="1"/>
    <col min="10598" max="10755" width="9" style="194"/>
    <col min="10756" max="10853" width="2.125" style="194" customWidth="1"/>
    <col min="10854" max="11011" width="9" style="194"/>
    <col min="11012" max="11109" width="2.125" style="194" customWidth="1"/>
    <col min="11110" max="11267" width="9" style="194"/>
    <col min="11268" max="11365" width="2.125" style="194" customWidth="1"/>
    <col min="11366" max="11523" width="9" style="194"/>
    <col min="11524" max="11621" width="2.125" style="194" customWidth="1"/>
    <col min="11622" max="11779" width="9" style="194"/>
    <col min="11780" max="11877" width="2.125" style="194" customWidth="1"/>
    <col min="11878" max="12035" width="9" style="194"/>
    <col min="12036" max="12133" width="2.125" style="194" customWidth="1"/>
    <col min="12134" max="12291" width="9" style="194"/>
    <col min="12292" max="12389" width="2.125" style="194" customWidth="1"/>
    <col min="12390" max="12547" width="9" style="194"/>
    <col min="12548" max="12645" width="2.125" style="194" customWidth="1"/>
    <col min="12646" max="12803" width="9" style="194"/>
    <col min="12804" max="12901" width="2.125" style="194" customWidth="1"/>
    <col min="12902" max="13059" width="9" style="194"/>
    <col min="13060" max="13157" width="2.125" style="194" customWidth="1"/>
    <col min="13158" max="13315" width="9" style="194"/>
    <col min="13316" max="13413" width="2.125" style="194" customWidth="1"/>
    <col min="13414" max="13571" width="9" style="194"/>
    <col min="13572" max="13669" width="2.125" style="194" customWidth="1"/>
    <col min="13670" max="13827" width="9" style="194"/>
    <col min="13828" max="13925" width="2.125" style="194" customWidth="1"/>
    <col min="13926" max="14083" width="9" style="194"/>
    <col min="14084" max="14181" width="2.125" style="194" customWidth="1"/>
    <col min="14182" max="14339" width="9" style="194"/>
    <col min="14340" max="14437" width="2.125" style="194" customWidth="1"/>
    <col min="14438" max="14595" width="9" style="194"/>
    <col min="14596" max="14693" width="2.125" style="194" customWidth="1"/>
    <col min="14694" max="14851" width="9" style="194"/>
    <col min="14852" max="14949" width="2.125" style="194" customWidth="1"/>
    <col min="14950" max="15107" width="9" style="194"/>
    <col min="15108" max="15205" width="2.125" style="194" customWidth="1"/>
    <col min="15206" max="15363" width="9" style="194"/>
    <col min="15364" max="15461" width="2.125" style="194" customWidth="1"/>
    <col min="15462" max="15619" width="9" style="194"/>
    <col min="15620" max="15717" width="2.125" style="194" customWidth="1"/>
    <col min="15718" max="15875" width="9" style="194"/>
    <col min="15876" max="15973" width="2.125" style="194" customWidth="1"/>
    <col min="15974" max="16131" width="9" style="194"/>
    <col min="16132" max="16229" width="2.125" style="194" customWidth="1"/>
    <col min="16230" max="16384" width="9" style="194"/>
  </cols>
  <sheetData>
    <row r="1" spans="1:48" ht="15.75" customHeight="1">
      <c r="B1" s="194" t="s">
        <v>2661</v>
      </c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 t="s">
        <v>2634</v>
      </c>
      <c r="Q1" s="199"/>
      <c r="R1" s="199"/>
      <c r="S1" s="199"/>
      <c r="T1" s="199" t="s">
        <v>2635</v>
      </c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</row>
    <row r="2" spans="1:48" ht="15.75" customHeight="1">
      <c r="B2" s="537" t="s">
        <v>2663</v>
      </c>
      <c r="D2" s="199"/>
      <c r="E2" s="199"/>
      <c r="F2" s="199" t="s">
        <v>5</v>
      </c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 t="s">
        <v>2700</v>
      </c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</row>
    <row r="3" spans="1:48" ht="15.75" customHeight="1">
      <c r="B3" s="537" t="s">
        <v>2664</v>
      </c>
      <c r="D3" s="199"/>
      <c r="E3" s="1061">
        <f>基本情報入力!$B$3</f>
        <v>0</v>
      </c>
      <c r="F3" s="1062"/>
      <c r="G3" s="1062"/>
      <c r="H3" s="1068" t="s">
        <v>6</v>
      </c>
      <c r="I3" s="1062">
        <f>基本情報入力!$D$3</f>
        <v>0</v>
      </c>
      <c r="J3" s="1062"/>
      <c r="K3" s="1062"/>
      <c r="L3" s="1065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</row>
    <row r="4" spans="1:48" ht="9.75" customHeight="1">
      <c r="D4" s="199"/>
      <c r="E4" s="1063"/>
      <c r="F4" s="1064"/>
      <c r="G4" s="1064"/>
      <c r="H4" s="1069"/>
      <c r="I4" s="1064"/>
      <c r="J4" s="1064"/>
      <c r="K4" s="1064"/>
      <c r="L4" s="1066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</row>
    <row r="5" spans="1:48" ht="9.75" customHeight="1">
      <c r="D5" s="199"/>
      <c r="E5" s="257"/>
      <c r="F5" s="257"/>
      <c r="G5" s="257"/>
      <c r="H5" s="437"/>
      <c r="I5" s="257"/>
      <c r="J5" s="257"/>
      <c r="K5" s="257"/>
      <c r="L5" s="257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</row>
    <row r="6" spans="1:48" ht="24.75" customHeight="1">
      <c r="D6" s="199"/>
      <c r="E6" s="1413" t="s">
        <v>2698</v>
      </c>
      <c r="F6" s="1404"/>
      <c r="G6" s="1404"/>
      <c r="H6" s="1404"/>
      <c r="I6" s="1404"/>
      <c r="J6" s="1404"/>
      <c r="K6" s="1404"/>
      <c r="L6" s="1404"/>
      <c r="M6" s="1404"/>
      <c r="N6" s="1404"/>
      <c r="O6" s="1404"/>
      <c r="P6" s="1404"/>
      <c r="Q6" s="1404"/>
      <c r="R6" s="1404"/>
      <c r="S6" s="1404"/>
      <c r="T6" s="1404"/>
      <c r="U6" s="1404"/>
      <c r="V6" s="1404"/>
      <c r="W6" s="1404"/>
      <c r="X6" s="1404"/>
      <c r="Y6" s="1404"/>
      <c r="Z6" s="1404"/>
      <c r="AA6" s="1404"/>
      <c r="AB6" s="1404"/>
      <c r="AC6" s="1404"/>
      <c r="AD6" s="1404"/>
      <c r="AE6" s="1404"/>
      <c r="AF6" s="1404"/>
      <c r="AG6" s="1404"/>
      <c r="AH6" s="1404"/>
      <c r="AI6" s="1404"/>
      <c r="AJ6" s="1404"/>
      <c r="AK6" s="1404"/>
      <c r="AL6" s="1404"/>
      <c r="AM6" s="1404"/>
      <c r="AN6" s="1404"/>
      <c r="AO6" s="1404"/>
      <c r="AP6" s="1404"/>
      <c r="AQ6" s="1404"/>
      <c r="AR6" s="199"/>
    </row>
    <row r="7" spans="1:48" ht="15.75" customHeight="1" thickBot="1"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</row>
    <row r="8" spans="1:48" ht="26.25" customHeight="1">
      <c r="D8" s="199"/>
      <c r="E8" s="199"/>
      <c r="F8" s="199"/>
      <c r="G8" s="199"/>
      <c r="H8" s="199"/>
      <c r="I8" s="199"/>
      <c r="J8" s="1525" t="s">
        <v>2625</v>
      </c>
      <c r="K8" s="1523"/>
      <c r="L8" s="1523"/>
      <c r="M8" s="1523"/>
      <c r="N8" s="1523"/>
      <c r="O8" s="1523"/>
      <c r="P8" s="1523"/>
      <c r="Q8" s="438"/>
      <c r="R8" s="1671" t="str">
        <f>基本情報入力!$B$5</f>
        <v/>
      </c>
      <c r="S8" s="1671"/>
      <c r="T8" s="1671"/>
      <c r="U8" s="1671"/>
      <c r="V8" s="1671"/>
      <c r="W8" s="1671"/>
      <c r="X8" s="1671"/>
      <c r="Y8" s="1671"/>
      <c r="Z8" s="1671"/>
      <c r="AA8" s="1671"/>
      <c r="AB8" s="1671"/>
      <c r="AC8" s="1671"/>
      <c r="AD8" s="1671"/>
      <c r="AE8" s="1671"/>
      <c r="AF8" s="1671"/>
      <c r="AG8" s="1671"/>
      <c r="AH8" s="1671"/>
      <c r="AI8" s="1671"/>
      <c r="AJ8" s="1671"/>
      <c r="AK8" s="439"/>
      <c r="AL8" s="199"/>
      <c r="AM8" s="199"/>
      <c r="AN8" s="199"/>
      <c r="AO8" s="199"/>
      <c r="AP8" s="199"/>
      <c r="AQ8" s="199"/>
      <c r="AR8" s="199"/>
    </row>
    <row r="9" spans="1:48" ht="26.25" customHeight="1" thickBot="1">
      <c r="D9" s="199"/>
      <c r="E9" s="199"/>
      <c r="F9" s="199"/>
      <c r="G9" s="199"/>
      <c r="H9" s="199"/>
      <c r="I9" s="199"/>
      <c r="J9" s="1672" t="s">
        <v>2627</v>
      </c>
      <c r="K9" s="1673"/>
      <c r="L9" s="1673"/>
      <c r="M9" s="1673"/>
      <c r="N9" s="1673"/>
      <c r="O9" s="1673"/>
      <c r="P9" s="1673"/>
      <c r="Q9" s="1676">
        <f>基本情報入力!$E$12</f>
        <v>0</v>
      </c>
      <c r="R9" s="1677"/>
      <c r="S9" s="1677"/>
      <c r="T9" s="1677"/>
      <c r="U9" s="1677"/>
      <c r="V9" s="1677"/>
      <c r="W9" s="1678">
        <f>基本情報入力!$B$12</f>
        <v>0</v>
      </c>
      <c r="X9" s="1677"/>
      <c r="Y9" s="1677"/>
      <c r="Z9" s="1677"/>
      <c r="AA9" s="1677"/>
      <c r="AB9" s="1677"/>
      <c r="AC9" s="1677"/>
      <c r="AD9" s="1677"/>
      <c r="AE9" s="1677"/>
      <c r="AF9" s="1677"/>
      <c r="AG9" s="1677"/>
      <c r="AH9" s="1677"/>
      <c r="AI9" s="1677"/>
      <c r="AJ9" s="1677"/>
      <c r="AK9" s="1679"/>
      <c r="AL9" s="199"/>
      <c r="AM9" s="199"/>
      <c r="AN9" s="199"/>
      <c r="AO9" s="199"/>
      <c r="AP9" s="199"/>
      <c r="AQ9" s="199"/>
      <c r="AR9" s="199"/>
    </row>
    <row r="10" spans="1:48" ht="15.75" customHeight="1" thickBot="1">
      <c r="D10" s="199"/>
      <c r="E10" s="199"/>
      <c r="F10" s="199"/>
      <c r="G10" s="199"/>
      <c r="H10" s="199"/>
      <c r="I10" s="199"/>
      <c r="J10" s="440"/>
      <c r="K10" s="440"/>
      <c r="L10" s="440"/>
      <c r="M10" s="440"/>
      <c r="N10" s="440"/>
      <c r="O10" s="440"/>
      <c r="P10" s="440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199"/>
      <c r="AM10" s="199"/>
      <c r="AN10" s="199"/>
      <c r="AO10" s="199"/>
      <c r="AP10" s="199"/>
      <c r="AQ10" s="199"/>
      <c r="AR10" s="199"/>
    </row>
    <row r="11" spans="1:48" ht="13.5" customHeight="1">
      <c r="D11" s="199"/>
      <c r="E11" s="1040" t="s">
        <v>19</v>
      </c>
      <c r="F11" s="1680"/>
      <c r="G11" s="1680"/>
      <c r="H11" s="1680"/>
      <c r="I11" s="1680"/>
      <c r="J11" s="1681"/>
      <c r="K11" s="1045" t="s">
        <v>1967</v>
      </c>
      <c r="L11" s="1041"/>
      <c r="M11" s="1041"/>
      <c r="N11" s="1041"/>
      <c r="O11" s="1041"/>
      <c r="P11" s="1041"/>
      <c r="Q11" s="1041"/>
      <c r="R11" s="1041"/>
      <c r="S11" s="1041"/>
      <c r="T11" s="1041"/>
      <c r="U11" s="1041"/>
      <c r="V11" s="1041"/>
      <c r="W11" s="1041"/>
      <c r="X11" s="1041"/>
      <c r="Y11" s="1041"/>
      <c r="Z11" s="1042"/>
      <c r="AA11" s="1121" t="s">
        <v>2590</v>
      </c>
      <c r="AB11" s="1122"/>
      <c r="AC11" s="1123"/>
      <c r="AD11" s="1121" t="s">
        <v>21</v>
      </c>
      <c r="AE11" s="1122"/>
      <c r="AF11" s="1123"/>
      <c r="AG11" s="1685" t="s">
        <v>2630</v>
      </c>
      <c r="AH11" s="1686"/>
      <c r="AI11" s="1687"/>
      <c r="AJ11" s="1045" t="s">
        <v>24</v>
      </c>
      <c r="AK11" s="1041"/>
      <c r="AL11" s="1041"/>
      <c r="AM11" s="1041"/>
      <c r="AN11" s="1041"/>
      <c r="AO11" s="1041"/>
      <c r="AP11" s="1041"/>
      <c r="AQ11" s="1674"/>
      <c r="AR11" s="257"/>
      <c r="AS11" s="333"/>
      <c r="AT11" s="323"/>
      <c r="AU11" s="323"/>
      <c r="AV11" s="323"/>
    </row>
    <row r="12" spans="1:48" ht="13.5" customHeight="1">
      <c r="A12" s="424" t="s">
        <v>2599</v>
      </c>
      <c r="B12" s="424" t="s">
        <v>2662</v>
      </c>
      <c r="C12" s="441"/>
      <c r="D12" s="199"/>
      <c r="E12" s="1682"/>
      <c r="F12" s="1683"/>
      <c r="G12" s="1683"/>
      <c r="H12" s="1683"/>
      <c r="I12" s="1683"/>
      <c r="J12" s="1684"/>
      <c r="K12" s="1120"/>
      <c r="L12" s="910"/>
      <c r="M12" s="910"/>
      <c r="N12" s="910"/>
      <c r="O12" s="910"/>
      <c r="P12" s="910"/>
      <c r="Q12" s="910"/>
      <c r="R12" s="910"/>
      <c r="S12" s="910"/>
      <c r="T12" s="910"/>
      <c r="U12" s="910"/>
      <c r="V12" s="910"/>
      <c r="W12" s="910"/>
      <c r="X12" s="910"/>
      <c r="Y12" s="910"/>
      <c r="Z12" s="1044"/>
      <c r="AA12" s="925"/>
      <c r="AB12" s="912"/>
      <c r="AC12" s="911"/>
      <c r="AD12" s="925"/>
      <c r="AE12" s="912"/>
      <c r="AF12" s="911"/>
      <c r="AG12" s="1688"/>
      <c r="AH12" s="1689"/>
      <c r="AI12" s="1690"/>
      <c r="AJ12" s="1120"/>
      <c r="AK12" s="910"/>
      <c r="AL12" s="910"/>
      <c r="AM12" s="910"/>
      <c r="AN12" s="910"/>
      <c r="AO12" s="910"/>
      <c r="AP12" s="910"/>
      <c r="AQ12" s="1675"/>
      <c r="AR12" s="257"/>
      <c r="AS12" s="333"/>
      <c r="AT12" s="323"/>
      <c r="AU12" s="323"/>
      <c r="AV12" s="323"/>
    </row>
    <row r="13" spans="1:48" ht="13.5" customHeight="1">
      <c r="A13" s="1662"/>
      <c r="B13" s="1663"/>
      <c r="C13" s="409"/>
      <c r="D13" s="199"/>
      <c r="E13" s="1641" t="str">
        <f>IF(A13="","",A13)</f>
        <v/>
      </c>
      <c r="F13" s="1642"/>
      <c r="G13" s="1642"/>
      <c r="H13" s="1642"/>
      <c r="I13" s="1642"/>
      <c r="J13" s="1342"/>
      <c r="K13" s="442"/>
      <c r="L13" s="1646" t="str">
        <f>IF(A13="","",VLOOKUP(A13,生徒情報入力!$A$9:$AD$158,5))</f>
        <v/>
      </c>
      <c r="M13" s="1646"/>
      <c r="N13" s="1646"/>
      <c r="O13" s="1646"/>
      <c r="P13" s="1646"/>
      <c r="Q13" s="1646"/>
      <c r="R13" s="1646"/>
      <c r="S13" s="1646"/>
      <c r="T13" s="1646"/>
      <c r="U13" s="1646"/>
      <c r="V13" s="1646"/>
      <c r="W13" s="1646"/>
      <c r="X13" s="1646"/>
      <c r="Y13" s="1646"/>
      <c r="Z13" s="443"/>
      <c r="AA13" s="1061" t="str">
        <f>IF(A13="","",VLOOKUP(A13,生徒情報入力!$A$9:$AD$158,6))</f>
        <v/>
      </c>
      <c r="AB13" s="1062"/>
      <c r="AC13" s="1065"/>
      <c r="AD13" s="1061" t="str">
        <f>IF(A13="","",VLOOKUP(A13,生徒情報入力!$A$9:$AD$158,11))</f>
        <v/>
      </c>
      <c r="AE13" s="1062"/>
      <c r="AF13" s="1065"/>
      <c r="AG13" s="1061" t="str">
        <f>IF(A13="","",VLOOKUP(A13,生徒情報入力!$A$9:$AD$158,12))</f>
        <v/>
      </c>
      <c r="AH13" s="1062"/>
      <c r="AI13" s="1065"/>
      <c r="AJ13" s="922" t="str">
        <f>IF(A13="","",B13)</f>
        <v/>
      </c>
      <c r="AK13" s="923"/>
      <c r="AL13" s="923"/>
      <c r="AM13" s="923"/>
      <c r="AN13" s="923"/>
      <c r="AO13" s="923"/>
      <c r="AP13" s="923"/>
      <c r="AQ13" s="1648"/>
      <c r="AR13" s="199"/>
      <c r="AS13" s="233"/>
    </row>
    <row r="14" spans="1:48" ht="13.5" customHeight="1">
      <c r="A14" s="1662"/>
      <c r="B14" s="1664"/>
      <c r="C14" s="409"/>
      <c r="D14" s="199"/>
      <c r="E14" s="1652"/>
      <c r="F14" s="1653"/>
      <c r="G14" s="1653"/>
      <c r="H14" s="1653"/>
      <c r="I14" s="1653"/>
      <c r="J14" s="1344"/>
      <c r="K14" s="444"/>
      <c r="L14" s="1654"/>
      <c r="M14" s="1654"/>
      <c r="N14" s="1654"/>
      <c r="O14" s="1654"/>
      <c r="P14" s="1654"/>
      <c r="Q14" s="1654"/>
      <c r="R14" s="1654"/>
      <c r="S14" s="1654"/>
      <c r="T14" s="1654"/>
      <c r="U14" s="1654"/>
      <c r="V14" s="1654"/>
      <c r="W14" s="1654"/>
      <c r="X14" s="1654"/>
      <c r="Y14" s="1654"/>
      <c r="Z14" s="445"/>
      <c r="AA14" s="1063"/>
      <c r="AB14" s="1064"/>
      <c r="AC14" s="1066"/>
      <c r="AD14" s="1063"/>
      <c r="AE14" s="1064"/>
      <c r="AF14" s="1066"/>
      <c r="AG14" s="1063"/>
      <c r="AH14" s="1064"/>
      <c r="AI14" s="1066"/>
      <c r="AJ14" s="925"/>
      <c r="AK14" s="912"/>
      <c r="AL14" s="912"/>
      <c r="AM14" s="912"/>
      <c r="AN14" s="912"/>
      <c r="AO14" s="912"/>
      <c r="AP14" s="912"/>
      <c r="AQ14" s="1655"/>
      <c r="AR14" s="199"/>
      <c r="AS14" s="233"/>
    </row>
    <row r="15" spans="1:48" ht="13.5" customHeight="1">
      <c r="A15" s="1662"/>
      <c r="B15" s="1663"/>
      <c r="C15" s="409"/>
      <c r="D15" s="199"/>
      <c r="E15" s="1641" t="str">
        <f t="shared" ref="E15" si="0">IF(A15="","",A15)</f>
        <v/>
      </c>
      <c r="F15" s="1642"/>
      <c r="G15" s="1642"/>
      <c r="H15" s="1642"/>
      <c r="I15" s="1642"/>
      <c r="J15" s="1342"/>
      <c r="K15" s="442"/>
      <c r="L15" s="1646" t="str">
        <f>IF(A15="","",VLOOKUP(A15,生徒情報入力!$A$9:$AD$158,5))</f>
        <v/>
      </c>
      <c r="M15" s="1646"/>
      <c r="N15" s="1646"/>
      <c r="O15" s="1646"/>
      <c r="P15" s="1646"/>
      <c r="Q15" s="1646"/>
      <c r="R15" s="1646"/>
      <c r="S15" s="1646"/>
      <c r="T15" s="1646"/>
      <c r="U15" s="1646"/>
      <c r="V15" s="1646"/>
      <c r="W15" s="1646"/>
      <c r="X15" s="1646"/>
      <c r="Y15" s="1646"/>
      <c r="Z15" s="443"/>
      <c r="AA15" s="1061" t="str">
        <f>IF(A15="","",VLOOKUP(A15,生徒情報入力!$A$9:$AD$158,6))</f>
        <v/>
      </c>
      <c r="AB15" s="1062"/>
      <c r="AC15" s="1065"/>
      <c r="AD15" s="1061" t="str">
        <f>IF(A15="","",VLOOKUP(A15,生徒情報入力!$A$9:$AD$158,11))</f>
        <v/>
      </c>
      <c r="AE15" s="1062"/>
      <c r="AF15" s="1065"/>
      <c r="AG15" s="1061" t="str">
        <f>IF(A15="","",VLOOKUP(A15,生徒情報入力!$A$9:$AD$158,12))</f>
        <v/>
      </c>
      <c r="AH15" s="1062"/>
      <c r="AI15" s="1065"/>
      <c r="AJ15" s="922" t="str">
        <f t="shared" ref="AJ15" si="1">IF(A15="","",B15)</f>
        <v/>
      </c>
      <c r="AK15" s="923"/>
      <c r="AL15" s="923"/>
      <c r="AM15" s="923"/>
      <c r="AN15" s="923"/>
      <c r="AO15" s="923"/>
      <c r="AP15" s="923"/>
      <c r="AQ15" s="1648"/>
      <c r="AR15" s="199"/>
      <c r="AS15" s="233"/>
    </row>
    <row r="16" spans="1:48" ht="13.5" customHeight="1">
      <c r="A16" s="1662"/>
      <c r="B16" s="1664"/>
      <c r="C16" s="409"/>
      <c r="D16" s="199"/>
      <c r="E16" s="1652"/>
      <c r="F16" s="1653"/>
      <c r="G16" s="1653"/>
      <c r="H16" s="1653"/>
      <c r="I16" s="1653"/>
      <c r="J16" s="1344"/>
      <c r="K16" s="320"/>
      <c r="L16" s="1654"/>
      <c r="M16" s="1654"/>
      <c r="N16" s="1654"/>
      <c r="O16" s="1654"/>
      <c r="P16" s="1654"/>
      <c r="Q16" s="1654"/>
      <c r="R16" s="1654"/>
      <c r="S16" s="1654"/>
      <c r="T16" s="1654"/>
      <c r="U16" s="1654"/>
      <c r="V16" s="1654"/>
      <c r="W16" s="1654"/>
      <c r="X16" s="1654"/>
      <c r="Y16" s="1654"/>
      <c r="Z16" s="446"/>
      <c r="AA16" s="1063"/>
      <c r="AB16" s="1064"/>
      <c r="AC16" s="1066"/>
      <c r="AD16" s="1063"/>
      <c r="AE16" s="1064"/>
      <c r="AF16" s="1066"/>
      <c r="AG16" s="1063"/>
      <c r="AH16" s="1064"/>
      <c r="AI16" s="1066"/>
      <c r="AJ16" s="1104"/>
      <c r="AK16" s="1088"/>
      <c r="AL16" s="1088"/>
      <c r="AM16" s="1088"/>
      <c r="AN16" s="1088"/>
      <c r="AO16" s="1088"/>
      <c r="AP16" s="1088"/>
      <c r="AQ16" s="1656"/>
      <c r="AR16" s="199"/>
      <c r="AS16" s="233"/>
    </row>
    <row r="17" spans="1:44" ht="13.5" customHeight="1">
      <c r="A17" s="1662"/>
      <c r="B17" s="1663"/>
      <c r="C17" s="409"/>
      <c r="D17" s="199"/>
      <c r="E17" s="1641" t="str">
        <f t="shared" ref="E17" si="2">IF(A17="","",A17)</f>
        <v/>
      </c>
      <c r="F17" s="1642"/>
      <c r="G17" s="1642"/>
      <c r="H17" s="1642"/>
      <c r="I17" s="1642"/>
      <c r="J17" s="1342"/>
      <c r="K17" s="442"/>
      <c r="L17" s="1646" t="str">
        <f>IF(A17="","",VLOOKUP(A17,生徒情報入力!$A$9:$AD$158,5))</f>
        <v/>
      </c>
      <c r="M17" s="1646"/>
      <c r="N17" s="1646"/>
      <c r="O17" s="1646"/>
      <c r="P17" s="1646"/>
      <c r="Q17" s="1646"/>
      <c r="R17" s="1646"/>
      <c r="S17" s="1646"/>
      <c r="T17" s="1646"/>
      <c r="U17" s="1646"/>
      <c r="V17" s="1646"/>
      <c r="W17" s="1646"/>
      <c r="X17" s="1646"/>
      <c r="Y17" s="1646"/>
      <c r="Z17" s="443"/>
      <c r="AA17" s="1061" t="str">
        <f>IF(A17="","",VLOOKUP(A17,生徒情報入力!$A$9:$AD$158,6))</f>
        <v/>
      </c>
      <c r="AB17" s="1062"/>
      <c r="AC17" s="1065"/>
      <c r="AD17" s="1061" t="str">
        <f>IF(A17="","",VLOOKUP(A17,生徒情報入力!$A$9:$AD$158,11))</f>
        <v/>
      </c>
      <c r="AE17" s="1062"/>
      <c r="AF17" s="1065"/>
      <c r="AG17" s="1061" t="str">
        <f>IF(A17="","",VLOOKUP(A17,生徒情報入力!$A$9:$AD$158,12))</f>
        <v/>
      </c>
      <c r="AH17" s="1062"/>
      <c r="AI17" s="1065"/>
      <c r="AJ17" s="922" t="str">
        <f t="shared" ref="AJ17" si="3">IF(A17="","",B17)</f>
        <v/>
      </c>
      <c r="AK17" s="923"/>
      <c r="AL17" s="923"/>
      <c r="AM17" s="923"/>
      <c r="AN17" s="923"/>
      <c r="AO17" s="923"/>
      <c r="AP17" s="923"/>
      <c r="AQ17" s="1648"/>
      <c r="AR17" s="199"/>
    </row>
    <row r="18" spans="1:44" ht="13.5" customHeight="1">
      <c r="A18" s="1662"/>
      <c r="B18" s="1664"/>
      <c r="C18" s="409"/>
      <c r="D18" s="199"/>
      <c r="E18" s="1652"/>
      <c r="F18" s="1653"/>
      <c r="G18" s="1653"/>
      <c r="H18" s="1653"/>
      <c r="I18" s="1653"/>
      <c r="J18" s="1344"/>
      <c r="K18" s="444"/>
      <c r="L18" s="1654"/>
      <c r="M18" s="1654"/>
      <c r="N18" s="1654"/>
      <c r="O18" s="1654"/>
      <c r="P18" s="1654"/>
      <c r="Q18" s="1654"/>
      <c r="R18" s="1654"/>
      <c r="S18" s="1654"/>
      <c r="T18" s="1654"/>
      <c r="U18" s="1654"/>
      <c r="V18" s="1654"/>
      <c r="W18" s="1654"/>
      <c r="X18" s="1654"/>
      <c r="Y18" s="1654"/>
      <c r="Z18" s="445"/>
      <c r="AA18" s="1063"/>
      <c r="AB18" s="1064"/>
      <c r="AC18" s="1066"/>
      <c r="AD18" s="1063"/>
      <c r="AE18" s="1064"/>
      <c r="AF18" s="1066"/>
      <c r="AG18" s="1063"/>
      <c r="AH18" s="1064"/>
      <c r="AI18" s="1066"/>
      <c r="AJ18" s="925"/>
      <c r="AK18" s="912"/>
      <c r="AL18" s="912"/>
      <c r="AM18" s="912"/>
      <c r="AN18" s="912"/>
      <c r="AO18" s="912"/>
      <c r="AP18" s="912"/>
      <c r="AQ18" s="1655"/>
      <c r="AR18" s="199"/>
    </row>
    <row r="19" spans="1:44" ht="13.5" customHeight="1">
      <c r="A19" s="1662"/>
      <c r="B19" s="1663"/>
      <c r="C19" s="409"/>
      <c r="D19" s="199"/>
      <c r="E19" s="1641" t="str">
        <f t="shared" ref="E19" si="4">IF(A19="","",A19)</f>
        <v/>
      </c>
      <c r="F19" s="1642"/>
      <c r="G19" s="1642"/>
      <c r="H19" s="1642"/>
      <c r="I19" s="1642"/>
      <c r="J19" s="1342"/>
      <c r="K19" s="442"/>
      <c r="L19" s="1646" t="str">
        <f>IF(A19="","",VLOOKUP(A19,生徒情報入力!$A$9:$AD$158,5))</f>
        <v/>
      </c>
      <c r="M19" s="1646"/>
      <c r="N19" s="1646"/>
      <c r="O19" s="1646"/>
      <c r="P19" s="1646"/>
      <c r="Q19" s="1646"/>
      <c r="R19" s="1646"/>
      <c r="S19" s="1646"/>
      <c r="T19" s="1646"/>
      <c r="U19" s="1646"/>
      <c r="V19" s="1646"/>
      <c r="W19" s="1646"/>
      <c r="X19" s="1646"/>
      <c r="Y19" s="1646"/>
      <c r="Z19" s="443"/>
      <c r="AA19" s="1061" t="str">
        <f>IF(A19="","",VLOOKUP(A19,生徒情報入力!$A$9:$AD$158,6))</f>
        <v/>
      </c>
      <c r="AB19" s="1062"/>
      <c r="AC19" s="1065"/>
      <c r="AD19" s="1061" t="str">
        <f>IF(A19="","",VLOOKUP(A19,生徒情報入力!$A$9:$AD$158,11))</f>
        <v/>
      </c>
      <c r="AE19" s="1062"/>
      <c r="AF19" s="1065"/>
      <c r="AG19" s="1061" t="str">
        <f>IF(A19="","",VLOOKUP(A19,生徒情報入力!$A$9:$AD$158,12))</f>
        <v/>
      </c>
      <c r="AH19" s="1062"/>
      <c r="AI19" s="1065"/>
      <c r="AJ19" s="922" t="str">
        <f t="shared" ref="AJ19" si="5">IF(A19="","",B19)</f>
        <v/>
      </c>
      <c r="AK19" s="923"/>
      <c r="AL19" s="923"/>
      <c r="AM19" s="923"/>
      <c r="AN19" s="923"/>
      <c r="AO19" s="923"/>
      <c r="AP19" s="923"/>
      <c r="AQ19" s="1648"/>
      <c r="AR19" s="199"/>
    </row>
    <row r="20" spans="1:44" ht="13.5" customHeight="1">
      <c r="A20" s="1662"/>
      <c r="B20" s="1664"/>
      <c r="C20" s="409"/>
      <c r="D20" s="199"/>
      <c r="E20" s="1652"/>
      <c r="F20" s="1653"/>
      <c r="G20" s="1653"/>
      <c r="H20" s="1653"/>
      <c r="I20" s="1653"/>
      <c r="J20" s="1344"/>
      <c r="K20" s="444"/>
      <c r="L20" s="1654"/>
      <c r="M20" s="1654"/>
      <c r="N20" s="1654"/>
      <c r="O20" s="1654"/>
      <c r="P20" s="1654"/>
      <c r="Q20" s="1654"/>
      <c r="R20" s="1654"/>
      <c r="S20" s="1654"/>
      <c r="T20" s="1654"/>
      <c r="U20" s="1654"/>
      <c r="V20" s="1654"/>
      <c r="W20" s="1654"/>
      <c r="X20" s="1654"/>
      <c r="Y20" s="1654"/>
      <c r="Z20" s="445"/>
      <c r="AA20" s="1063"/>
      <c r="AB20" s="1064"/>
      <c r="AC20" s="1066"/>
      <c r="AD20" s="1063"/>
      <c r="AE20" s="1064"/>
      <c r="AF20" s="1066"/>
      <c r="AG20" s="1063"/>
      <c r="AH20" s="1064"/>
      <c r="AI20" s="1066"/>
      <c r="AJ20" s="925"/>
      <c r="AK20" s="912"/>
      <c r="AL20" s="912"/>
      <c r="AM20" s="912"/>
      <c r="AN20" s="912"/>
      <c r="AO20" s="912"/>
      <c r="AP20" s="912"/>
      <c r="AQ20" s="1655"/>
      <c r="AR20" s="199"/>
    </row>
    <row r="21" spans="1:44" ht="13.5" customHeight="1">
      <c r="A21" s="1662"/>
      <c r="B21" s="1663"/>
      <c r="C21" s="409"/>
      <c r="D21" s="199"/>
      <c r="E21" s="1641" t="str">
        <f t="shared" ref="E21" si="6">IF(A21="","",A21)</f>
        <v/>
      </c>
      <c r="F21" s="1642"/>
      <c r="G21" s="1642"/>
      <c r="H21" s="1642"/>
      <c r="I21" s="1642"/>
      <c r="J21" s="1342"/>
      <c r="K21" s="442"/>
      <c r="L21" s="1646" t="str">
        <f>IF(A21="","",VLOOKUP(A21,生徒情報入力!$A$9:$AD$158,5))</f>
        <v/>
      </c>
      <c r="M21" s="1646"/>
      <c r="N21" s="1646"/>
      <c r="O21" s="1646"/>
      <c r="P21" s="1646"/>
      <c r="Q21" s="1646"/>
      <c r="R21" s="1646"/>
      <c r="S21" s="1646"/>
      <c r="T21" s="1646"/>
      <c r="U21" s="1646"/>
      <c r="V21" s="1646"/>
      <c r="W21" s="1646"/>
      <c r="X21" s="1646"/>
      <c r="Y21" s="1646"/>
      <c r="Z21" s="443"/>
      <c r="AA21" s="1061" t="str">
        <f>IF(A21="","",VLOOKUP(A21,生徒情報入力!$A$9:$AD$158,6))</f>
        <v/>
      </c>
      <c r="AB21" s="1062"/>
      <c r="AC21" s="1065"/>
      <c r="AD21" s="1061" t="str">
        <f>IF(A21="","",VLOOKUP(A21,生徒情報入力!$A$9:$AD$158,11))</f>
        <v/>
      </c>
      <c r="AE21" s="1062"/>
      <c r="AF21" s="1065"/>
      <c r="AG21" s="1061" t="str">
        <f>IF(A21="","",VLOOKUP(A21,生徒情報入力!$A$9:$AD$158,12))</f>
        <v/>
      </c>
      <c r="AH21" s="1062"/>
      <c r="AI21" s="1065"/>
      <c r="AJ21" s="922" t="str">
        <f t="shared" ref="AJ21" si="7">IF(A21="","",B21)</f>
        <v/>
      </c>
      <c r="AK21" s="923"/>
      <c r="AL21" s="923"/>
      <c r="AM21" s="923"/>
      <c r="AN21" s="923"/>
      <c r="AO21" s="923"/>
      <c r="AP21" s="923"/>
      <c r="AQ21" s="1648"/>
      <c r="AR21" s="199"/>
    </row>
    <row r="22" spans="1:44" ht="13.5" customHeight="1">
      <c r="A22" s="1662"/>
      <c r="B22" s="1664"/>
      <c r="C22" s="409"/>
      <c r="D22" s="199"/>
      <c r="E22" s="1652"/>
      <c r="F22" s="1653"/>
      <c r="G22" s="1653"/>
      <c r="H22" s="1653"/>
      <c r="I22" s="1653"/>
      <c r="J22" s="1344"/>
      <c r="K22" s="444"/>
      <c r="L22" s="1654"/>
      <c r="M22" s="1654"/>
      <c r="N22" s="1654"/>
      <c r="O22" s="1654"/>
      <c r="P22" s="1654"/>
      <c r="Q22" s="1654"/>
      <c r="R22" s="1654"/>
      <c r="S22" s="1654"/>
      <c r="T22" s="1654"/>
      <c r="U22" s="1654"/>
      <c r="V22" s="1654"/>
      <c r="W22" s="1654"/>
      <c r="X22" s="1654"/>
      <c r="Y22" s="1654"/>
      <c r="Z22" s="445"/>
      <c r="AA22" s="1063"/>
      <c r="AB22" s="1064"/>
      <c r="AC22" s="1066"/>
      <c r="AD22" s="1063"/>
      <c r="AE22" s="1064"/>
      <c r="AF22" s="1066"/>
      <c r="AG22" s="1063"/>
      <c r="AH22" s="1064"/>
      <c r="AI22" s="1066"/>
      <c r="AJ22" s="925"/>
      <c r="AK22" s="912"/>
      <c r="AL22" s="912"/>
      <c r="AM22" s="912"/>
      <c r="AN22" s="912"/>
      <c r="AO22" s="912"/>
      <c r="AP22" s="912"/>
      <c r="AQ22" s="1655"/>
      <c r="AR22" s="199"/>
    </row>
    <row r="23" spans="1:44" ht="13.5" customHeight="1">
      <c r="A23" s="1662"/>
      <c r="B23" s="1663"/>
      <c r="C23" s="409"/>
      <c r="D23" s="199"/>
      <c r="E23" s="1641" t="str">
        <f t="shared" ref="E23" si="8">IF(A23="","",A23)</f>
        <v/>
      </c>
      <c r="F23" s="1642"/>
      <c r="G23" s="1642"/>
      <c r="H23" s="1642"/>
      <c r="I23" s="1642"/>
      <c r="J23" s="1342"/>
      <c r="K23" s="320"/>
      <c r="L23" s="1646" t="str">
        <f>IF(A23="","",VLOOKUP(A23,生徒情報入力!$A$9:$AD$158,5))</f>
        <v/>
      </c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447"/>
      <c r="AA23" s="1061" t="str">
        <f>IF(A23="","",VLOOKUP(A23,生徒情報入力!$A$9:$AD$158,6))</f>
        <v/>
      </c>
      <c r="AB23" s="1062"/>
      <c r="AC23" s="1065"/>
      <c r="AD23" s="1061" t="str">
        <f>IF(A23="","",VLOOKUP(A23,生徒情報入力!$A$9:$AD$158,11))</f>
        <v/>
      </c>
      <c r="AE23" s="1062"/>
      <c r="AF23" s="1065"/>
      <c r="AG23" s="1061" t="str">
        <f>IF(A23="","",VLOOKUP(A23,生徒情報入力!$A$9:$AD$158,12))</f>
        <v/>
      </c>
      <c r="AH23" s="1062"/>
      <c r="AI23" s="1065"/>
      <c r="AJ23" s="1085" t="str">
        <f t="shared" ref="AJ23" si="9">IF(A23="","",B23)</f>
        <v/>
      </c>
      <c r="AK23" s="1088"/>
      <c r="AL23" s="1088"/>
      <c r="AM23" s="1088"/>
      <c r="AN23" s="1088"/>
      <c r="AO23" s="1088"/>
      <c r="AP23" s="1088"/>
      <c r="AQ23" s="1656"/>
      <c r="AR23" s="199"/>
    </row>
    <row r="24" spans="1:44" ht="13.5" customHeight="1">
      <c r="A24" s="1662"/>
      <c r="B24" s="1664"/>
      <c r="C24" s="409"/>
      <c r="D24" s="199"/>
      <c r="E24" s="1652"/>
      <c r="F24" s="1653"/>
      <c r="G24" s="1653"/>
      <c r="H24" s="1653"/>
      <c r="I24" s="1653"/>
      <c r="J24" s="1344"/>
      <c r="K24" s="320"/>
      <c r="L24" s="1654"/>
      <c r="M24" s="1654"/>
      <c r="N24" s="1654"/>
      <c r="O24" s="1654"/>
      <c r="P24" s="1654"/>
      <c r="Q24" s="1654"/>
      <c r="R24" s="1654"/>
      <c r="S24" s="1654"/>
      <c r="T24" s="1654"/>
      <c r="U24" s="1654"/>
      <c r="V24" s="1654"/>
      <c r="W24" s="1654"/>
      <c r="X24" s="1654"/>
      <c r="Y24" s="1654"/>
      <c r="Z24" s="446"/>
      <c r="AA24" s="1063"/>
      <c r="AB24" s="1064"/>
      <c r="AC24" s="1066"/>
      <c r="AD24" s="1063"/>
      <c r="AE24" s="1064"/>
      <c r="AF24" s="1066"/>
      <c r="AG24" s="1063"/>
      <c r="AH24" s="1064"/>
      <c r="AI24" s="1066"/>
      <c r="AJ24" s="1104"/>
      <c r="AK24" s="1088"/>
      <c r="AL24" s="1088"/>
      <c r="AM24" s="1088"/>
      <c r="AN24" s="1088"/>
      <c r="AO24" s="1088"/>
      <c r="AP24" s="1088"/>
      <c r="AQ24" s="1656"/>
      <c r="AR24" s="199"/>
    </row>
    <row r="25" spans="1:44" ht="13.5" customHeight="1">
      <c r="A25" s="1662"/>
      <c r="B25" s="1663"/>
      <c r="C25" s="409"/>
      <c r="D25" s="199"/>
      <c r="E25" s="1641" t="str">
        <f t="shared" ref="E25" si="10">IF(A25="","",A25)</f>
        <v/>
      </c>
      <c r="F25" s="1642"/>
      <c r="G25" s="1642"/>
      <c r="H25" s="1642"/>
      <c r="I25" s="1642"/>
      <c r="J25" s="1342"/>
      <c r="K25" s="442"/>
      <c r="L25" s="1646" t="str">
        <f>IF(A25="","",VLOOKUP(A25,生徒情報入力!$A$9:$AD$158,5))</f>
        <v/>
      </c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443"/>
      <c r="AA25" s="1061" t="str">
        <f>IF(A25="","",VLOOKUP(A25,生徒情報入力!$A$9:$AD$158,6))</f>
        <v/>
      </c>
      <c r="AB25" s="1062"/>
      <c r="AC25" s="1065"/>
      <c r="AD25" s="1061" t="str">
        <f>IF(A25="","",VLOOKUP(A25,生徒情報入力!$A$9:$AD$158,11))</f>
        <v/>
      </c>
      <c r="AE25" s="1062"/>
      <c r="AF25" s="1065"/>
      <c r="AG25" s="1061" t="str">
        <f>IF(A25="","",VLOOKUP(A25,生徒情報入力!$A$9:$AD$158,12))</f>
        <v/>
      </c>
      <c r="AH25" s="1062"/>
      <c r="AI25" s="1065"/>
      <c r="AJ25" s="922" t="str">
        <f t="shared" ref="AJ25" si="11">IF(A25="","",B25)</f>
        <v/>
      </c>
      <c r="AK25" s="923"/>
      <c r="AL25" s="923"/>
      <c r="AM25" s="923"/>
      <c r="AN25" s="923"/>
      <c r="AO25" s="923"/>
      <c r="AP25" s="923"/>
      <c r="AQ25" s="1648"/>
      <c r="AR25" s="199"/>
    </row>
    <row r="26" spans="1:44" ht="13.5" customHeight="1">
      <c r="A26" s="1662"/>
      <c r="B26" s="1664"/>
      <c r="C26" s="409"/>
      <c r="D26" s="199"/>
      <c r="E26" s="1652"/>
      <c r="F26" s="1653"/>
      <c r="G26" s="1653"/>
      <c r="H26" s="1653"/>
      <c r="I26" s="1653"/>
      <c r="J26" s="1344"/>
      <c r="K26" s="444"/>
      <c r="L26" s="1654"/>
      <c r="M26" s="1654"/>
      <c r="N26" s="1654"/>
      <c r="O26" s="1654"/>
      <c r="P26" s="1654"/>
      <c r="Q26" s="1654"/>
      <c r="R26" s="1654"/>
      <c r="S26" s="1654"/>
      <c r="T26" s="1654"/>
      <c r="U26" s="1654"/>
      <c r="V26" s="1654"/>
      <c r="W26" s="1654"/>
      <c r="X26" s="1654"/>
      <c r="Y26" s="1654"/>
      <c r="Z26" s="445"/>
      <c r="AA26" s="1063"/>
      <c r="AB26" s="1064"/>
      <c r="AC26" s="1066"/>
      <c r="AD26" s="1063"/>
      <c r="AE26" s="1064"/>
      <c r="AF26" s="1066"/>
      <c r="AG26" s="1063"/>
      <c r="AH26" s="1064"/>
      <c r="AI26" s="1066"/>
      <c r="AJ26" s="925"/>
      <c r="AK26" s="912"/>
      <c r="AL26" s="912"/>
      <c r="AM26" s="912"/>
      <c r="AN26" s="912"/>
      <c r="AO26" s="912"/>
      <c r="AP26" s="912"/>
      <c r="AQ26" s="1655"/>
      <c r="AR26" s="199"/>
    </row>
    <row r="27" spans="1:44" ht="13.5" customHeight="1">
      <c r="A27" s="1662"/>
      <c r="B27" s="1663"/>
      <c r="C27" s="409"/>
      <c r="D27" s="199"/>
      <c r="E27" s="1641" t="str">
        <f t="shared" ref="E27" si="12">IF(A27="","",A27)</f>
        <v/>
      </c>
      <c r="F27" s="1642"/>
      <c r="G27" s="1642"/>
      <c r="H27" s="1642"/>
      <c r="I27" s="1642"/>
      <c r="J27" s="1342"/>
      <c r="K27" s="442"/>
      <c r="L27" s="1646" t="str">
        <f>IF(A27="","",VLOOKUP(A27,生徒情報入力!$A$9:$AD$158,5))</f>
        <v/>
      </c>
      <c r="M27" s="1646"/>
      <c r="N27" s="1646"/>
      <c r="O27" s="1646"/>
      <c r="P27" s="1646"/>
      <c r="Q27" s="1646"/>
      <c r="R27" s="1646"/>
      <c r="S27" s="1646"/>
      <c r="T27" s="1646"/>
      <c r="U27" s="1646"/>
      <c r="V27" s="1646"/>
      <c r="W27" s="1646"/>
      <c r="X27" s="1646"/>
      <c r="Y27" s="1646"/>
      <c r="Z27" s="443"/>
      <c r="AA27" s="1061" t="str">
        <f>IF(A27="","",VLOOKUP(A27,生徒情報入力!$A$9:$AD$158,6))</f>
        <v/>
      </c>
      <c r="AB27" s="1062"/>
      <c r="AC27" s="1065"/>
      <c r="AD27" s="1061" t="str">
        <f>IF(A27="","",VLOOKUP(A27,生徒情報入力!$A$9:$AD$158,11))</f>
        <v/>
      </c>
      <c r="AE27" s="1062"/>
      <c r="AF27" s="1065"/>
      <c r="AG27" s="1061" t="str">
        <f>IF(A27="","",VLOOKUP(A27,生徒情報入力!$A$9:$AD$158,12))</f>
        <v/>
      </c>
      <c r="AH27" s="1062"/>
      <c r="AI27" s="1065"/>
      <c r="AJ27" s="922" t="str">
        <f t="shared" ref="AJ27" si="13">IF(A27="","",B27)</f>
        <v/>
      </c>
      <c r="AK27" s="923"/>
      <c r="AL27" s="923"/>
      <c r="AM27" s="923"/>
      <c r="AN27" s="923"/>
      <c r="AO27" s="923"/>
      <c r="AP27" s="923"/>
      <c r="AQ27" s="1648"/>
      <c r="AR27" s="199"/>
    </row>
    <row r="28" spans="1:44" ht="13.5" customHeight="1">
      <c r="A28" s="1662"/>
      <c r="B28" s="1664"/>
      <c r="C28" s="409"/>
      <c r="D28" s="199"/>
      <c r="E28" s="1652"/>
      <c r="F28" s="1653"/>
      <c r="G28" s="1653"/>
      <c r="H28" s="1653"/>
      <c r="I28" s="1653"/>
      <c r="J28" s="1344"/>
      <c r="K28" s="444"/>
      <c r="L28" s="1654"/>
      <c r="M28" s="1654"/>
      <c r="N28" s="1654"/>
      <c r="O28" s="1654"/>
      <c r="P28" s="1654"/>
      <c r="Q28" s="1654"/>
      <c r="R28" s="1654"/>
      <c r="S28" s="1654"/>
      <c r="T28" s="1654"/>
      <c r="U28" s="1654"/>
      <c r="V28" s="1654"/>
      <c r="W28" s="1654"/>
      <c r="X28" s="1654"/>
      <c r="Y28" s="1654"/>
      <c r="Z28" s="445"/>
      <c r="AA28" s="1063"/>
      <c r="AB28" s="1064"/>
      <c r="AC28" s="1066"/>
      <c r="AD28" s="1063"/>
      <c r="AE28" s="1064"/>
      <c r="AF28" s="1066"/>
      <c r="AG28" s="1063"/>
      <c r="AH28" s="1064"/>
      <c r="AI28" s="1066"/>
      <c r="AJ28" s="925"/>
      <c r="AK28" s="912"/>
      <c r="AL28" s="912"/>
      <c r="AM28" s="912"/>
      <c r="AN28" s="912"/>
      <c r="AO28" s="912"/>
      <c r="AP28" s="912"/>
      <c r="AQ28" s="1655"/>
      <c r="AR28" s="199"/>
    </row>
    <row r="29" spans="1:44" ht="13.5" customHeight="1">
      <c r="A29" s="1662"/>
      <c r="B29" s="1663"/>
      <c r="C29" s="409"/>
      <c r="D29" s="199"/>
      <c r="E29" s="1641" t="str">
        <f t="shared" ref="E29" si="14">IF(A29="","",A29)</f>
        <v/>
      </c>
      <c r="F29" s="1642"/>
      <c r="G29" s="1642"/>
      <c r="H29" s="1642"/>
      <c r="I29" s="1642"/>
      <c r="J29" s="1342"/>
      <c r="K29" s="442"/>
      <c r="L29" s="1646" t="str">
        <f>IF(A29="","",VLOOKUP(A29,生徒情報入力!$A$9:$AD$158,5))</f>
        <v/>
      </c>
      <c r="M29" s="1646"/>
      <c r="N29" s="1646"/>
      <c r="O29" s="1646"/>
      <c r="P29" s="1646"/>
      <c r="Q29" s="1646"/>
      <c r="R29" s="1646"/>
      <c r="S29" s="1646"/>
      <c r="T29" s="1646"/>
      <c r="U29" s="1646"/>
      <c r="V29" s="1646"/>
      <c r="W29" s="1646"/>
      <c r="X29" s="1646"/>
      <c r="Y29" s="1646"/>
      <c r="Z29" s="443"/>
      <c r="AA29" s="1061" t="str">
        <f>IF(A29="","",VLOOKUP(A29,生徒情報入力!$A$9:$AD$158,6))</f>
        <v/>
      </c>
      <c r="AB29" s="1062"/>
      <c r="AC29" s="1065"/>
      <c r="AD29" s="1061" t="str">
        <f>IF(A29="","",VLOOKUP(A29,生徒情報入力!$A$9:$AD$158,11))</f>
        <v/>
      </c>
      <c r="AE29" s="1062"/>
      <c r="AF29" s="1065"/>
      <c r="AG29" s="1061" t="str">
        <f>IF(A29="","",VLOOKUP(A29,生徒情報入力!$A$9:$AD$158,12))</f>
        <v/>
      </c>
      <c r="AH29" s="1062"/>
      <c r="AI29" s="1065"/>
      <c r="AJ29" s="922" t="str">
        <f t="shared" ref="AJ29" si="15">IF(A29="","",B29)</f>
        <v/>
      </c>
      <c r="AK29" s="923"/>
      <c r="AL29" s="923"/>
      <c r="AM29" s="923"/>
      <c r="AN29" s="923"/>
      <c r="AO29" s="923"/>
      <c r="AP29" s="923"/>
      <c r="AQ29" s="1648"/>
      <c r="AR29" s="199"/>
    </row>
    <row r="30" spans="1:44" ht="13.5" customHeight="1">
      <c r="A30" s="1662"/>
      <c r="B30" s="1664"/>
      <c r="C30" s="409"/>
      <c r="D30" s="199"/>
      <c r="E30" s="1652"/>
      <c r="F30" s="1653"/>
      <c r="G30" s="1653"/>
      <c r="H30" s="1653"/>
      <c r="I30" s="1653"/>
      <c r="J30" s="1344"/>
      <c r="K30" s="320"/>
      <c r="L30" s="1654"/>
      <c r="M30" s="1654"/>
      <c r="N30" s="1654"/>
      <c r="O30" s="1654"/>
      <c r="P30" s="1654"/>
      <c r="Q30" s="1654"/>
      <c r="R30" s="1654"/>
      <c r="S30" s="1654"/>
      <c r="T30" s="1654"/>
      <c r="U30" s="1654"/>
      <c r="V30" s="1654"/>
      <c r="W30" s="1654"/>
      <c r="X30" s="1654"/>
      <c r="Y30" s="1654"/>
      <c r="Z30" s="446"/>
      <c r="AA30" s="1063"/>
      <c r="AB30" s="1064"/>
      <c r="AC30" s="1066"/>
      <c r="AD30" s="1063"/>
      <c r="AE30" s="1064"/>
      <c r="AF30" s="1066"/>
      <c r="AG30" s="1063"/>
      <c r="AH30" s="1064"/>
      <c r="AI30" s="1066"/>
      <c r="AJ30" s="1104"/>
      <c r="AK30" s="1088"/>
      <c r="AL30" s="1088"/>
      <c r="AM30" s="1088"/>
      <c r="AN30" s="1088"/>
      <c r="AO30" s="1088"/>
      <c r="AP30" s="1088"/>
      <c r="AQ30" s="1656"/>
      <c r="AR30" s="199"/>
    </row>
    <row r="31" spans="1:44" ht="13.5" customHeight="1">
      <c r="A31" s="1662"/>
      <c r="B31" s="1663"/>
      <c r="C31" s="409"/>
      <c r="D31" s="199"/>
      <c r="E31" s="1641" t="str">
        <f t="shared" ref="E31" si="16">IF(A31="","",A31)</f>
        <v/>
      </c>
      <c r="F31" s="1642"/>
      <c r="G31" s="1642"/>
      <c r="H31" s="1642"/>
      <c r="I31" s="1642"/>
      <c r="J31" s="1342"/>
      <c r="K31" s="442"/>
      <c r="L31" s="1646" t="str">
        <f>IF(A31="","",VLOOKUP(A31,生徒情報入力!$A$9:$AD$158,5))</f>
        <v/>
      </c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443"/>
      <c r="AA31" s="1061" t="str">
        <f>IF(A31="","",VLOOKUP(A31,生徒情報入力!$A$9:$AD$158,6))</f>
        <v/>
      </c>
      <c r="AB31" s="1062"/>
      <c r="AC31" s="1065"/>
      <c r="AD31" s="1061" t="str">
        <f>IF(A31="","",VLOOKUP(A31,生徒情報入力!$A$9:$AD$158,11))</f>
        <v/>
      </c>
      <c r="AE31" s="1062"/>
      <c r="AF31" s="1065"/>
      <c r="AG31" s="1061" t="str">
        <f>IF(A31="","",VLOOKUP(A31,生徒情報入力!$A$9:$AD$158,12))</f>
        <v/>
      </c>
      <c r="AH31" s="1062"/>
      <c r="AI31" s="1065"/>
      <c r="AJ31" s="922" t="str">
        <f t="shared" ref="AJ31" si="17">IF(A31="","",B31)</f>
        <v/>
      </c>
      <c r="AK31" s="923"/>
      <c r="AL31" s="923"/>
      <c r="AM31" s="923"/>
      <c r="AN31" s="923"/>
      <c r="AO31" s="923"/>
      <c r="AP31" s="923"/>
      <c r="AQ31" s="1648"/>
      <c r="AR31" s="199"/>
    </row>
    <row r="32" spans="1:44" ht="13.5" customHeight="1">
      <c r="A32" s="1662"/>
      <c r="B32" s="1664"/>
      <c r="C32" s="409"/>
      <c r="D32" s="199"/>
      <c r="E32" s="1652"/>
      <c r="F32" s="1653"/>
      <c r="G32" s="1653"/>
      <c r="H32" s="1653"/>
      <c r="I32" s="1653"/>
      <c r="J32" s="1344"/>
      <c r="K32" s="444"/>
      <c r="L32" s="1654"/>
      <c r="M32" s="1654"/>
      <c r="N32" s="1654"/>
      <c r="O32" s="1654"/>
      <c r="P32" s="1654"/>
      <c r="Q32" s="1654"/>
      <c r="R32" s="1654"/>
      <c r="S32" s="1654"/>
      <c r="T32" s="1654"/>
      <c r="U32" s="1654"/>
      <c r="V32" s="1654"/>
      <c r="W32" s="1654"/>
      <c r="X32" s="1654"/>
      <c r="Y32" s="1654"/>
      <c r="Z32" s="445"/>
      <c r="AA32" s="1063"/>
      <c r="AB32" s="1064"/>
      <c r="AC32" s="1066"/>
      <c r="AD32" s="1063"/>
      <c r="AE32" s="1064"/>
      <c r="AF32" s="1066"/>
      <c r="AG32" s="1063"/>
      <c r="AH32" s="1064"/>
      <c r="AI32" s="1066"/>
      <c r="AJ32" s="925"/>
      <c r="AK32" s="912"/>
      <c r="AL32" s="912"/>
      <c r="AM32" s="912"/>
      <c r="AN32" s="912"/>
      <c r="AO32" s="912"/>
      <c r="AP32" s="912"/>
      <c r="AQ32" s="1655"/>
      <c r="AR32" s="199"/>
    </row>
    <row r="33" spans="1:44" ht="13.5" customHeight="1">
      <c r="A33" s="1662"/>
      <c r="B33" s="1663"/>
      <c r="C33" s="525"/>
      <c r="D33" s="199"/>
      <c r="E33" s="1657" t="str">
        <f t="shared" ref="E33" si="18">IF(A33="","",A33)</f>
        <v/>
      </c>
      <c r="F33" s="1658"/>
      <c r="G33" s="1658"/>
      <c r="H33" s="1658"/>
      <c r="I33" s="1658"/>
      <c r="J33" s="1659"/>
      <c r="K33" s="320"/>
      <c r="L33" s="1494" t="str">
        <f>IF(A33="","",VLOOKUP(A33,生徒情報入力!$A$9:$AD$158,5))</f>
        <v/>
      </c>
      <c r="M33" s="1494"/>
      <c r="N33" s="1494"/>
      <c r="O33" s="1494"/>
      <c r="P33" s="1494"/>
      <c r="Q33" s="1494"/>
      <c r="R33" s="1494"/>
      <c r="S33" s="1494"/>
      <c r="T33" s="1494"/>
      <c r="U33" s="1494"/>
      <c r="V33" s="1494"/>
      <c r="W33" s="1494"/>
      <c r="X33" s="1494"/>
      <c r="Y33" s="1494"/>
      <c r="Z33" s="447"/>
      <c r="AA33" s="1660" t="str">
        <f>IF(A33="","",VLOOKUP(A33,生徒情報入力!$A$9:$AD$158,6))</f>
        <v/>
      </c>
      <c r="AB33" s="1351"/>
      <c r="AC33" s="1661"/>
      <c r="AD33" s="1660" t="str">
        <f>IF(A33="","",VLOOKUP(A33,生徒情報入力!$A$9:$AD$158,11))</f>
        <v/>
      </c>
      <c r="AE33" s="1351"/>
      <c r="AF33" s="1661"/>
      <c r="AG33" s="1660" t="str">
        <f>IF(A33="","",VLOOKUP(A33,生徒情報入力!$A$9:$AD$158,12))</f>
        <v/>
      </c>
      <c r="AH33" s="1351"/>
      <c r="AI33" s="1661"/>
      <c r="AJ33" s="1085" t="str">
        <f t="shared" ref="AJ33" si="19">IF(A33="","",B33)</f>
        <v/>
      </c>
      <c r="AK33" s="1088"/>
      <c r="AL33" s="1088"/>
      <c r="AM33" s="1088"/>
      <c r="AN33" s="1088"/>
      <c r="AO33" s="1088"/>
      <c r="AP33" s="1088"/>
      <c r="AQ33" s="1656"/>
      <c r="AR33" s="199"/>
    </row>
    <row r="34" spans="1:44" ht="13.5" customHeight="1">
      <c r="A34" s="1662"/>
      <c r="B34" s="1664"/>
      <c r="C34" s="525"/>
      <c r="D34" s="199"/>
      <c r="E34" s="1652"/>
      <c r="F34" s="1653"/>
      <c r="G34" s="1653"/>
      <c r="H34" s="1653"/>
      <c r="I34" s="1653"/>
      <c r="J34" s="1344"/>
      <c r="K34" s="320"/>
      <c r="L34" s="1654"/>
      <c r="M34" s="1654"/>
      <c r="N34" s="1654"/>
      <c r="O34" s="1654"/>
      <c r="P34" s="1654"/>
      <c r="Q34" s="1654"/>
      <c r="R34" s="1654"/>
      <c r="S34" s="1654"/>
      <c r="T34" s="1654"/>
      <c r="U34" s="1654"/>
      <c r="V34" s="1654"/>
      <c r="W34" s="1654"/>
      <c r="X34" s="1654"/>
      <c r="Y34" s="1654"/>
      <c r="Z34" s="446"/>
      <c r="AA34" s="1063"/>
      <c r="AB34" s="1064"/>
      <c r="AC34" s="1066"/>
      <c r="AD34" s="1063"/>
      <c r="AE34" s="1064"/>
      <c r="AF34" s="1066"/>
      <c r="AG34" s="1063"/>
      <c r="AH34" s="1064"/>
      <c r="AI34" s="1066"/>
      <c r="AJ34" s="1104"/>
      <c r="AK34" s="1088"/>
      <c r="AL34" s="1088"/>
      <c r="AM34" s="1088"/>
      <c r="AN34" s="1088"/>
      <c r="AO34" s="1088"/>
      <c r="AP34" s="1088"/>
      <c r="AQ34" s="1656"/>
      <c r="AR34" s="199"/>
    </row>
    <row r="35" spans="1:44" ht="13.5" customHeight="1">
      <c r="A35" s="1662"/>
      <c r="B35" s="1663"/>
      <c r="C35" s="525"/>
      <c r="D35" s="199"/>
      <c r="E35" s="1641" t="str">
        <f t="shared" ref="E35" si="20">IF(A35="","",A35)</f>
        <v/>
      </c>
      <c r="F35" s="1642"/>
      <c r="G35" s="1642"/>
      <c r="H35" s="1642"/>
      <c r="I35" s="1642"/>
      <c r="J35" s="1342"/>
      <c r="K35" s="442"/>
      <c r="L35" s="1646" t="str">
        <f>IF(A35="","",VLOOKUP(A35,生徒情報入力!$A$9:$AD$158,5))</f>
        <v/>
      </c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443"/>
      <c r="AA35" s="1061" t="str">
        <f>IF(A35="","",VLOOKUP(A35,生徒情報入力!$A$9:$AD$158,6))</f>
        <v/>
      </c>
      <c r="AB35" s="1062"/>
      <c r="AC35" s="1065"/>
      <c r="AD35" s="1061" t="str">
        <f>IF(A35="","",VLOOKUP(A35,生徒情報入力!$A$9:$AD$158,11))</f>
        <v/>
      </c>
      <c r="AE35" s="1062"/>
      <c r="AF35" s="1065"/>
      <c r="AG35" s="1061" t="str">
        <f>IF(A35="","",VLOOKUP(A35,生徒情報入力!$A$9:$AD$158,12))</f>
        <v/>
      </c>
      <c r="AH35" s="1062"/>
      <c r="AI35" s="1065"/>
      <c r="AJ35" s="922" t="str">
        <f t="shared" ref="AJ35" si="21">IF(A35="","",B35)</f>
        <v/>
      </c>
      <c r="AK35" s="923"/>
      <c r="AL35" s="923"/>
      <c r="AM35" s="923"/>
      <c r="AN35" s="923"/>
      <c r="AO35" s="923"/>
      <c r="AP35" s="923"/>
      <c r="AQ35" s="1648"/>
      <c r="AR35" s="199"/>
    </row>
    <row r="36" spans="1:44" ht="13.5" customHeight="1">
      <c r="A36" s="1662"/>
      <c r="B36" s="1664"/>
      <c r="C36" s="525"/>
      <c r="D36" s="199"/>
      <c r="E36" s="1652"/>
      <c r="F36" s="1653"/>
      <c r="G36" s="1653"/>
      <c r="H36" s="1653"/>
      <c r="I36" s="1653"/>
      <c r="J36" s="1344"/>
      <c r="K36" s="444"/>
      <c r="L36" s="1654"/>
      <c r="M36" s="1654"/>
      <c r="N36" s="1654"/>
      <c r="O36" s="1654"/>
      <c r="P36" s="1654"/>
      <c r="Q36" s="1654"/>
      <c r="R36" s="1654"/>
      <c r="S36" s="1654"/>
      <c r="T36" s="1654"/>
      <c r="U36" s="1654"/>
      <c r="V36" s="1654"/>
      <c r="W36" s="1654"/>
      <c r="X36" s="1654"/>
      <c r="Y36" s="1654"/>
      <c r="Z36" s="445"/>
      <c r="AA36" s="1063"/>
      <c r="AB36" s="1064"/>
      <c r="AC36" s="1066"/>
      <c r="AD36" s="1063"/>
      <c r="AE36" s="1064"/>
      <c r="AF36" s="1066"/>
      <c r="AG36" s="1063"/>
      <c r="AH36" s="1064"/>
      <c r="AI36" s="1066"/>
      <c r="AJ36" s="925"/>
      <c r="AK36" s="912"/>
      <c r="AL36" s="912"/>
      <c r="AM36" s="912"/>
      <c r="AN36" s="912"/>
      <c r="AO36" s="912"/>
      <c r="AP36" s="912"/>
      <c r="AQ36" s="1655"/>
      <c r="AR36" s="199"/>
    </row>
    <row r="37" spans="1:44" ht="13.5" customHeight="1">
      <c r="A37" s="1662"/>
      <c r="B37" s="1663"/>
      <c r="C37" s="525"/>
      <c r="D37" s="199"/>
      <c r="E37" s="1641" t="str">
        <f t="shared" ref="E37" si="22">IF(A37="","",A37)</f>
        <v/>
      </c>
      <c r="F37" s="1642"/>
      <c r="G37" s="1642"/>
      <c r="H37" s="1642"/>
      <c r="I37" s="1642"/>
      <c r="J37" s="1342"/>
      <c r="K37" s="442"/>
      <c r="L37" s="1646" t="str">
        <f>IF(A37="","",VLOOKUP(A37,生徒情報入力!$A$9:$AD$158,5))</f>
        <v/>
      </c>
      <c r="M37" s="1646"/>
      <c r="N37" s="1646"/>
      <c r="O37" s="1646"/>
      <c r="P37" s="1646"/>
      <c r="Q37" s="1646"/>
      <c r="R37" s="1646"/>
      <c r="S37" s="1646"/>
      <c r="T37" s="1646"/>
      <c r="U37" s="1646"/>
      <c r="V37" s="1646"/>
      <c r="W37" s="1646"/>
      <c r="X37" s="1646"/>
      <c r="Y37" s="1646"/>
      <c r="Z37" s="443"/>
      <c r="AA37" s="1061" t="str">
        <f>IF(A37="","",VLOOKUP(A37,生徒情報入力!$A$9:$AD$158,6))</f>
        <v/>
      </c>
      <c r="AB37" s="1062"/>
      <c r="AC37" s="1065"/>
      <c r="AD37" s="1061" t="str">
        <f>IF(A37="","",VLOOKUP(A37,生徒情報入力!$A$9:$AD$158,11))</f>
        <v/>
      </c>
      <c r="AE37" s="1062"/>
      <c r="AF37" s="1065"/>
      <c r="AG37" s="1061" t="str">
        <f>IF(A37="","",VLOOKUP(A37,生徒情報入力!$A$9:$AD$158,12))</f>
        <v/>
      </c>
      <c r="AH37" s="1062"/>
      <c r="AI37" s="1065"/>
      <c r="AJ37" s="922" t="str">
        <f t="shared" ref="AJ37" si="23">IF(A37="","",B37)</f>
        <v/>
      </c>
      <c r="AK37" s="923"/>
      <c r="AL37" s="923"/>
      <c r="AM37" s="923"/>
      <c r="AN37" s="923"/>
      <c r="AO37" s="923"/>
      <c r="AP37" s="923"/>
      <c r="AQ37" s="1648"/>
      <c r="AR37" s="199"/>
    </row>
    <row r="38" spans="1:44" ht="13.5" customHeight="1">
      <c r="A38" s="1662"/>
      <c r="B38" s="1664"/>
      <c r="C38" s="525"/>
      <c r="D38" s="199"/>
      <c r="E38" s="1652"/>
      <c r="F38" s="1653"/>
      <c r="G38" s="1653"/>
      <c r="H38" s="1653"/>
      <c r="I38" s="1653"/>
      <c r="J38" s="1344"/>
      <c r="K38" s="444"/>
      <c r="L38" s="1654"/>
      <c r="M38" s="1654"/>
      <c r="N38" s="1654"/>
      <c r="O38" s="1654"/>
      <c r="P38" s="1654"/>
      <c r="Q38" s="1654"/>
      <c r="R38" s="1654"/>
      <c r="S38" s="1654"/>
      <c r="T38" s="1654"/>
      <c r="U38" s="1654"/>
      <c r="V38" s="1654"/>
      <c r="W38" s="1654"/>
      <c r="X38" s="1654"/>
      <c r="Y38" s="1654"/>
      <c r="Z38" s="445"/>
      <c r="AA38" s="1063"/>
      <c r="AB38" s="1064"/>
      <c r="AC38" s="1066"/>
      <c r="AD38" s="1063"/>
      <c r="AE38" s="1064"/>
      <c r="AF38" s="1066"/>
      <c r="AG38" s="1063"/>
      <c r="AH38" s="1064"/>
      <c r="AI38" s="1066"/>
      <c r="AJ38" s="925"/>
      <c r="AK38" s="912"/>
      <c r="AL38" s="912"/>
      <c r="AM38" s="912"/>
      <c r="AN38" s="912"/>
      <c r="AO38" s="912"/>
      <c r="AP38" s="912"/>
      <c r="AQ38" s="1655"/>
      <c r="AR38" s="199"/>
    </row>
    <row r="39" spans="1:44" ht="13.5" customHeight="1">
      <c r="A39" s="1662"/>
      <c r="B39" s="1663"/>
      <c r="C39" s="525"/>
      <c r="D39" s="199"/>
      <c r="E39" s="1641" t="str">
        <f t="shared" ref="E39" si="24">IF(A39="","",A39)</f>
        <v/>
      </c>
      <c r="F39" s="1642"/>
      <c r="G39" s="1642"/>
      <c r="H39" s="1642"/>
      <c r="I39" s="1642"/>
      <c r="J39" s="1342"/>
      <c r="K39" s="442"/>
      <c r="L39" s="1646" t="str">
        <f>IF(A39="","",VLOOKUP(A39,生徒情報入力!$A$9:$AD$158,5))</f>
        <v/>
      </c>
      <c r="M39" s="1646"/>
      <c r="N39" s="1646"/>
      <c r="O39" s="1646"/>
      <c r="P39" s="1646"/>
      <c r="Q39" s="1646"/>
      <c r="R39" s="1646"/>
      <c r="S39" s="1646"/>
      <c r="T39" s="1646"/>
      <c r="U39" s="1646"/>
      <c r="V39" s="1646"/>
      <c r="W39" s="1646"/>
      <c r="X39" s="1646"/>
      <c r="Y39" s="1646"/>
      <c r="Z39" s="443"/>
      <c r="AA39" s="1061" t="str">
        <f>IF(A39="","",VLOOKUP(A39,生徒情報入力!$A$9:$AD$158,6))</f>
        <v/>
      </c>
      <c r="AB39" s="1062"/>
      <c r="AC39" s="1065"/>
      <c r="AD39" s="1061" t="str">
        <f>IF(A39="","",VLOOKUP(A39,生徒情報入力!$A$9:$AD$158,11))</f>
        <v/>
      </c>
      <c r="AE39" s="1062"/>
      <c r="AF39" s="1065"/>
      <c r="AG39" s="1061" t="str">
        <f>IF(A39="","",VLOOKUP(A39,生徒情報入力!$A$9:$AD$158,12))</f>
        <v/>
      </c>
      <c r="AH39" s="1062"/>
      <c r="AI39" s="1065"/>
      <c r="AJ39" s="922" t="str">
        <f t="shared" ref="AJ39" si="25">IF(A39="","",B39)</f>
        <v/>
      </c>
      <c r="AK39" s="923"/>
      <c r="AL39" s="923"/>
      <c r="AM39" s="923"/>
      <c r="AN39" s="923"/>
      <c r="AO39" s="923"/>
      <c r="AP39" s="923"/>
      <c r="AQ39" s="1648"/>
      <c r="AR39" s="199"/>
    </row>
    <row r="40" spans="1:44" ht="13.5" customHeight="1">
      <c r="A40" s="1662"/>
      <c r="B40" s="1664"/>
      <c r="C40" s="525"/>
      <c r="D40" s="199"/>
      <c r="E40" s="1652"/>
      <c r="F40" s="1653"/>
      <c r="G40" s="1653"/>
      <c r="H40" s="1653"/>
      <c r="I40" s="1653"/>
      <c r="J40" s="1344"/>
      <c r="K40" s="320"/>
      <c r="L40" s="1654"/>
      <c r="M40" s="1654"/>
      <c r="N40" s="1654"/>
      <c r="O40" s="1654"/>
      <c r="P40" s="1654"/>
      <c r="Q40" s="1654"/>
      <c r="R40" s="1654"/>
      <c r="S40" s="1654"/>
      <c r="T40" s="1654"/>
      <c r="U40" s="1654"/>
      <c r="V40" s="1654"/>
      <c r="W40" s="1654"/>
      <c r="X40" s="1654"/>
      <c r="Y40" s="1654"/>
      <c r="Z40" s="446"/>
      <c r="AA40" s="1063"/>
      <c r="AB40" s="1064"/>
      <c r="AC40" s="1066"/>
      <c r="AD40" s="1063"/>
      <c r="AE40" s="1064"/>
      <c r="AF40" s="1066"/>
      <c r="AG40" s="1063"/>
      <c r="AH40" s="1064"/>
      <c r="AI40" s="1066"/>
      <c r="AJ40" s="1104"/>
      <c r="AK40" s="1088"/>
      <c r="AL40" s="1088"/>
      <c r="AM40" s="1088"/>
      <c r="AN40" s="1088"/>
      <c r="AO40" s="1088"/>
      <c r="AP40" s="1088"/>
      <c r="AQ40" s="1656"/>
      <c r="AR40" s="199"/>
    </row>
    <row r="41" spans="1:44" ht="13.5" customHeight="1">
      <c r="A41" s="1662"/>
      <c r="B41" s="1663"/>
      <c r="C41" s="525"/>
      <c r="D41" s="199"/>
      <c r="E41" s="1641" t="str">
        <f t="shared" ref="E41" si="26">IF(A41="","",A41)</f>
        <v/>
      </c>
      <c r="F41" s="1642"/>
      <c r="G41" s="1642"/>
      <c r="H41" s="1642"/>
      <c r="I41" s="1642"/>
      <c r="J41" s="1342"/>
      <c r="K41" s="442"/>
      <c r="L41" s="1646" t="str">
        <f>IF(A41="","",VLOOKUP(A41,生徒情報入力!$A$9:$AD$158,5))</f>
        <v/>
      </c>
      <c r="M41" s="1646"/>
      <c r="N41" s="1646"/>
      <c r="O41" s="1646"/>
      <c r="P41" s="1646"/>
      <c r="Q41" s="1646"/>
      <c r="R41" s="1646"/>
      <c r="S41" s="1646"/>
      <c r="T41" s="1646"/>
      <c r="U41" s="1646"/>
      <c r="V41" s="1646"/>
      <c r="W41" s="1646"/>
      <c r="X41" s="1646"/>
      <c r="Y41" s="1646"/>
      <c r="Z41" s="443"/>
      <c r="AA41" s="1061" t="str">
        <f>IF(A41="","",VLOOKUP(A41,生徒情報入力!$A$9:$AD$158,6))</f>
        <v/>
      </c>
      <c r="AB41" s="1062"/>
      <c r="AC41" s="1065"/>
      <c r="AD41" s="1061" t="str">
        <f>IF(A41="","",VLOOKUP(A41,生徒情報入力!$A$9:$AD$158,11))</f>
        <v/>
      </c>
      <c r="AE41" s="1062"/>
      <c r="AF41" s="1065"/>
      <c r="AG41" s="1061" t="str">
        <f>IF(A41="","",VLOOKUP(A41,生徒情報入力!$A$9:$AD$158,12))</f>
        <v/>
      </c>
      <c r="AH41" s="1062"/>
      <c r="AI41" s="1065"/>
      <c r="AJ41" s="922" t="str">
        <f t="shared" ref="AJ41" si="27">IF(A41="","",B41)</f>
        <v/>
      </c>
      <c r="AK41" s="923"/>
      <c r="AL41" s="923"/>
      <c r="AM41" s="923"/>
      <c r="AN41" s="923"/>
      <c r="AO41" s="923"/>
      <c r="AP41" s="923"/>
      <c r="AQ41" s="1648"/>
      <c r="AR41" s="199"/>
    </row>
    <row r="42" spans="1:44" ht="13.5" customHeight="1">
      <c r="A42" s="1662"/>
      <c r="B42" s="1664"/>
      <c r="C42" s="525"/>
      <c r="D42" s="199"/>
      <c r="E42" s="1652"/>
      <c r="F42" s="1653"/>
      <c r="G42" s="1653"/>
      <c r="H42" s="1653"/>
      <c r="I42" s="1653"/>
      <c r="J42" s="1344"/>
      <c r="K42" s="444"/>
      <c r="L42" s="1654"/>
      <c r="M42" s="1654"/>
      <c r="N42" s="1654"/>
      <c r="O42" s="1654"/>
      <c r="P42" s="1654"/>
      <c r="Q42" s="1654"/>
      <c r="R42" s="1654"/>
      <c r="S42" s="1654"/>
      <c r="T42" s="1654"/>
      <c r="U42" s="1654"/>
      <c r="V42" s="1654"/>
      <c r="W42" s="1654"/>
      <c r="X42" s="1654"/>
      <c r="Y42" s="1654"/>
      <c r="Z42" s="445"/>
      <c r="AA42" s="1063"/>
      <c r="AB42" s="1064"/>
      <c r="AC42" s="1066"/>
      <c r="AD42" s="1063"/>
      <c r="AE42" s="1064"/>
      <c r="AF42" s="1066"/>
      <c r="AG42" s="1063"/>
      <c r="AH42" s="1064"/>
      <c r="AI42" s="1066"/>
      <c r="AJ42" s="925"/>
      <c r="AK42" s="912"/>
      <c r="AL42" s="912"/>
      <c r="AM42" s="912"/>
      <c r="AN42" s="912"/>
      <c r="AO42" s="912"/>
      <c r="AP42" s="912"/>
      <c r="AQ42" s="1655"/>
      <c r="AR42" s="199"/>
    </row>
    <row r="43" spans="1:44" ht="13.5" customHeight="1">
      <c r="A43" s="1662"/>
      <c r="B43" s="1663"/>
      <c r="C43" s="525"/>
      <c r="D43" s="199"/>
      <c r="E43" s="1657" t="str">
        <f t="shared" ref="E43" si="28">IF(A43="","",A43)</f>
        <v/>
      </c>
      <c r="F43" s="1658"/>
      <c r="G43" s="1658"/>
      <c r="H43" s="1658"/>
      <c r="I43" s="1658"/>
      <c r="J43" s="1659"/>
      <c r="K43" s="320"/>
      <c r="L43" s="1494" t="str">
        <f>IF(A43="","",VLOOKUP(A43,生徒情報入力!$A$9:$AD$158,5))</f>
        <v/>
      </c>
      <c r="M43" s="1494"/>
      <c r="N43" s="1494"/>
      <c r="O43" s="1494"/>
      <c r="P43" s="1494"/>
      <c r="Q43" s="1494"/>
      <c r="R43" s="1494"/>
      <c r="S43" s="1494"/>
      <c r="T43" s="1494"/>
      <c r="U43" s="1494"/>
      <c r="V43" s="1494"/>
      <c r="W43" s="1494"/>
      <c r="X43" s="1494"/>
      <c r="Y43" s="1494"/>
      <c r="Z43" s="447"/>
      <c r="AA43" s="1660" t="str">
        <f>IF(A43="","",VLOOKUP(A43,生徒情報入力!$A$9:$AD$158,6))</f>
        <v/>
      </c>
      <c r="AB43" s="1351"/>
      <c r="AC43" s="1661"/>
      <c r="AD43" s="1660" t="str">
        <f>IF(A43="","",VLOOKUP(A43,生徒情報入力!$A$9:$AD$158,11))</f>
        <v/>
      </c>
      <c r="AE43" s="1351"/>
      <c r="AF43" s="1661"/>
      <c r="AG43" s="1660" t="str">
        <f>IF(A43="","",VLOOKUP(A43,生徒情報入力!$A$9:$AD$158,12))</f>
        <v/>
      </c>
      <c r="AH43" s="1351"/>
      <c r="AI43" s="1661"/>
      <c r="AJ43" s="1085" t="str">
        <f t="shared" ref="AJ43" si="29">IF(A43="","",B43)</f>
        <v/>
      </c>
      <c r="AK43" s="1088"/>
      <c r="AL43" s="1088"/>
      <c r="AM43" s="1088"/>
      <c r="AN43" s="1088"/>
      <c r="AO43" s="1088"/>
      <c r="AP43" s="1088"/>
      <c r="AQ43" s="1656"/>
      <c r="AR43" s="199"/>
    </row>
    <row r="44" spans="1:44" ht="13.5" customHeight="1">
      <c r="A44" s="1662"/>
      <c r="B44" s="1664"/>
      <c r="C44" s="525"/>
      <c r="D44" s="199"/>
      <c r="E44" s="1652"/>
      <c r="F44" s="1653"/>
      <c r="G44" s="1653"/>
      <c r="H44" s="1653"/>
      <c r="I44" s="1653"/>
      <c r="J44" s="1344"/>
      <c r="K44" s="320"/>
      <c r="L44" s="1654"/>
      <c r="M44" s="1654"/>
      <c r="N44" s="1654"/>
      <c r="O44" s="1654"/>
      <c r="P44" s="1654"/>
      <c r="Q44" s="1654"/>
      <c r="R44" s="1654"/>
      <c r="S44" s="1654"/>
      <c r="T44" s="1654"/>
      <c r="U44" s="1654"/>
      <c r="V44" s="1654"/>
      <c r="W44" s="1654"/>
      <c r="X44" s="1654"/>
      <c r="Y44" s="1654"/>
      <c r="Z44" s="446"/>
      <c r="AA44" s="1063"/>
      <c r="AB44" s="1064"/>
      <c r="AC44" s="1066"/>
      <c r="AD44" s="1063"/>
      <c r="AE44" s="1064"/>
      <c r="AF44" s="1066"/>
      <c r="AG44" s="1063"/>
      <c r="AH44" s="1064"/>
      <c r="AI44" s="1066"/>
      <c r="AJ44" s="1104"/>
      <c r="AK44" s="1088"/>
      <c r="AL44" s="1088"/>
      <c r="AM44" s="1088"/>
      <c r="AN44" s="1088"/>
      <c r="AO44" s="1088"/>
      <c r="AP44" s="1088"/>
      <c r="AQ44" s="1656"/>
      <c r="AR44" s="199"/>
    </row>
    <row r="45" spans="1:44" ht="13.5" customHeight="1">
      <c r="A45" s="1662"/>
      <c r="B45" s="1663"/>
      <c r="C45" s="525"/>
      <c r="D45" s="199"/>
      <c r="E45" s="1641" t="str">
        <f t="shared" ref="E45" si="30">IF(A45="","",A45)</f>
        <v/>
      </c>
      <c r="F45" s="1642"/>
      <c r="G45" s="1642"/>
      <c r="H45" s="1642"/>
      <c r="I45" s="1642"/>
      <c r="J45" s="1342"/>
      <c r="K45" s="442"/>
      <c r="L45" s="1646" t="str">
        <f>IF(A45="","",VLOOKUP(A45,生徒情報入力!$A$9:$AD$158,5))</f>
        <v/>
      </c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443"/>
      <c r="AA45" s="1061" t="str">
        <f>IF(A45="","",VLOOKUP(A45,生徒情報入力!$A$9:$AD$158,6))</f>
        <v/>
      </c>
      <c r="AB45" s="1062"/>
      <c r="AC45" s="1065"/>
      <c r="AD45" s="1061" t="str">
        <f>IF(A45="","",VLOOKUP(A45,生徒情報入力!$A$9:$AD$158,11))</f>
        <v/>
      </c>
      <c r="AE45" s="1062"/>
      <c r="AF45" s="1065"/>
      <c r="AG45" s="1061" t="str">
        <f>IF(A45="","",VLOOKUP(A45,生徒情報入力!$A$9:$AD$158,12))</f>
        <v/>
      </c>
      <c r="AH45" s="1062"/>
      <c r="AI45" s="1065"/>
      <c r="AJ45" s="922" t="str">
        <f t="shared" ref="AJ45" si="31">IF(A45="","",B45)</f>
        <v/>
      </c>
      <c r="AK45" s="923"/>
      <c r="AL45" s="923"/>
      <c r="AM45" s="923"/>
      <c r="AN45" s="923"/>
      <c r="AO45" s="923"/>
      <c r="AP45" s="923"/>
      <c r="AQ45" s="1648"/>
      <c r="AR45" s="199"/>
    </row>
    <row r="46" spans="1:44" ht="13.5" customHeight="1">
      <c r="A46" s="1662"/>
      <c r="B46" s="1664"/>
      <c r="C46" s="525"/>
      <c r="D46" s="199"/>
      <c r="E46" s="1652"/>
      <c r="F46" s="1653"/>
      <c r="G46" s="1653"/>
      <c r="H46" s="1653"/>
      <c r="I46" s="1653"/>
      <c r="J46" s="1344"/>
      <c r="K46" s="444"/>
      <c r="L46" s="1654"/>
      <c r="M46" s="1654"/>
      <c r="N46" s="1654"/>
      <c r="O46" s="1654"/>
      <c r="P46" s="1654"/>
      <c r="Q46" s="1654"/>
      <c r="R46" s="1654"/>
      <c r="S46" s="1654"/>
      <c r="T46" s="1654"/>
      <c r="U46" s="1654"/>
      <c r="V46" s="1654"/>
      <c r="W46" s="1654"/>
      <c r="X46" s="1654"/>
      <c r="Y46" s="1654"/>
      <c r="Z46" s="445"/>
      <c r="AA46" s="1063"/>
      <c r="AB46" s="1064"/>
      <c r="AC46" s="1066"/>
      <c r="AD46" s="1063"/>
      <c r="AE46" s="1064"/>
      <c r="AF46" s="1066"/>
      <c r="AG46" s="1063"/>
      <c r="AH46" s="1064"/>
      <c r="AI46" s="1066"/>
      <c r="AJ46" s="925"/>
      <c r="AK46" s="912"/>
      <c r="AL46" s="912"/>
      <c r="AM46" s="912"/>
      <c r="AN46" s="912"/>
      <c r="AO46" s="912"/>
      <c r="AP46" s="912"/>
      <c r="AQ46" s="1655"/>
      <c r="AR46" s="199"/>
    </row>
    <row r="47" spans="1:44" ht="13.5" customHeight="1">
      <c r="A47" s="1662"/>
      <c r="B47" s="1663"/>
      <c r="C47" s="525"/>
      <c r="D47" s="199"/>
      <c r="E47" s="1641" t="str">
        <f t="shared" ref="E47" si="32">IF(A47="","",A47)</f>
        <v/>
      </c>
      <c r="F47" s="1642"/>
      <c r="G47" s="1642"/>
      <c r="H47" s="1642"/>
      <c r="I47" s="1642"/>
      <c r="J47" s="1342"/>
      <c r="K47" s="442"/>
      <c r="L47" s="1646" t="str">
        <f>IF(A47="","",VLOOKUP(A47,生徒情報入力!$A$9:$AD$158,5))</f>
        <v/>
      </c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443"/>
      <c r="AA47" s="1061" t="str">
        <f>IF(A47="","",VLOOKUP(A47,生徒情報入力!$A$9:$AD$158,6))</f>
        <v/>
      </c>
      <c r="AB47" s="1062"/>
      <c r="AC47" s="1065"/>
      <c r="AD47" s="1061" t="str">
        <f>IF(A47="","",VLOOKUP(A47,生徒情報入力!$A$9:$AD$158,11))</f>
        <v/>
      </c>
      <c r="AE47" s="1062"/>
      <c r="AF47" s="1065"/>
      <c r="AG47" s="1061" t="str">
        <f>IF(A47="","",VLOOKUP(A47,生徒情報入力!$A$9:$AD$158,12))</f>
        <v/>
      </c>
      <c r="AH47" s="1062"/>
      <c r="AI47" s="1065"/>
      <c r="AJ47" s="922" t="str">
        <f t="shared" ref="AJ47" si="33">IF(A47="","",B47)</f>
        <v/>
      </c>
      <c r="AK47" s="923"/>
      <c r="AL47" s="923"/>
      <c r="AM47" s="923"/>
      <c r="AN47" s="923"/>
      <c r="AO47" s="923"/>
      <c r="AP47" s="923"/>
      <c r="AQ47" s="1648"/>
      <c r="AR47" s="199"/>
    </row>
    <row r="48" spans="1:44" ht="13.5" customHeight="1">
      <c r="A48" s="1662"/>
      <c r="B48" s="1664"/>
      <c r="C48" s="525"/>
      <c r="D48" s="199"/>
      <c r="E48" s="1652"/>
      <c r="F48" s="1653"/>
      <c r="G48" s="1653"/>
      <c r="H48" s="1653"/>
      <c r="I48" s="1653"/>
      <c r="J48" s="1344"/>
      <c r="K48" s="444"/>
      <c r="L48" s="1654"/>
      <c r="M48" s="1654"/>
      <c r="N48" s="1654"/>
      <c r="O48" s="1654"/>
      <c r="P48" s="1654"/>
      <c r="Q48" s="1654"/>
      <c r="R48" s="1654"/>
      <c r="S48" s="1654"/>
      <c r="T48" s="1654"/>
      <c r="U48" s="1654"/>
      <c r="V48" s="1654"/>
      <c r="W48" s="1654"/>
      <c r="X48" s="1654"/>
      <c r="Y48" s="1654"/>
      <c r="Z48" s="445"/>
      <c r="AA48" s="1063"/>
      <c r="AB48" s="1064"/>
      <c r="AC48" s="1066"/>
      <c r="AD48" s="1063"/>
      <c r="AE48" s="1064"/>
      <c r="AF48" s="1066"/>
      <c r="AG48" s="1063"/>
      <c r="AH48" s="1064"/>
      <c r="AI48" s="1066"/>
      <c r="AJ48" s="925"/>
      <c r="AK48" s="912"/>
      <c r="AL48" s="912"/>
      <c r="AM48" s="912"/>
      <c r="AN48" s="912"/>
      <c r="AO48" s="912"/>
      <c r="AP48" s="912"/>
      <c r="AQ48" s="1655"/>
      <c r="AR48" s="199"/>
    </row>
    <row r="49" spans="1:44" ht="13.5" customHeight="1">
      <c r="A49" s="1662"/>
      <c r="B49" s="1663"/>
      <c r="C49" s="525"/>
      <c r="D49" s="199"/>
      <c r="E49" s="1641" t="str">
        <f t="shared" ref="E49" si="34">IF(A49="","",A49)</f>
        <v/>
      </c>
      <c r="F49" s="1642"/>
      <c r="G49" s="1642"/>
      <c r="H49" s="1642"/>
      <c r="I49" s="1642"/>
      <c r="J49" s="1342"/>
      <c r="K49" s="442"/>
      <c r="L49" s="1646" t="str">
        <f>IF(A49="","",VLOOKUP(A49,生徒情報入力!$A$9:$AD$158,5))</f>
        <v/>
      </c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443"/>
      <c r="AA49" s="1061" t="str">
        <f>IF(A49="","",VLOOKUP(A49,生徒情報入力!$A$9:$AD$158,6))</f>
        <v/>
      </c>
      <c r="AB49" s="1062"/>
      <c r="AC49" s="1065"/>
      <c r="AD49" s="1061" t="str">
        <f>IF(A49="","",VLOOKUP(A49,生徒情報入力!$A$9:$AD$158,11))</f>
        <v/>
      </c>
      <c r="AE49" s="1062"/>
      <c r="AF49" s="1065"/>
      <c r="AG49" s="1061" t="str">
        <f>IF(A49="","",VLOOKUP(A49,生徒情報入力!$A$9:$AD$158,12))</f>
        <v/>
      </c>
      <c r="AH49" s="1062"/>
      <c r="AI49" s="1065"/>
      <c r="AJ49" s="922" t="str">
        <f t="shared" ref="AJ49" si="35">IF(A49="","",B49)</f>
        <v/>
      </c>
      <c r="AK49" s="923"/>
      <c r="AL49" s="923"/>
      <c r="AM49" s="923"/>
      <c r="AN49" s="923"/>
      <c r="AO49" s="923"/>
      <c r="AP49" s="923"/>
      <c r="AQ49" s="1648"/>
      <c r="AR49" s="199"/>
    </row>
    <row r="50" spans="1:44" ht="13.5" customHeight="1">
      <c r="A50" s="1662"/>
      <c r="B50" s="1664"/>
      <c r="C50" s="525"/>
      <c r="D50" s="199"/>
      <c r="E50" s="1652"/>
      <c r="F50" s="1653"/>
      <c r="G50" s="1653"/>
      <c r="H50" s="1653"/>
      <c r="I50" s="1653"/>
      <c r="J50" s="1344"/>
      <c r="K50" s="320"/>
      <c r="L50" s="1654"/>
      <c r="M50" s="1654"/>
      <c r="N50" s="1654"/>
      <c r="O50" s="1654"/>
      <c r="P50" s="1654"/>
      <c r="Q50" s="1654"/>
      <c r="R50" s="1654"/>
      <c r="S50" s="1654"/>
      <c r="T50" s="1654"/>
      <c r="U50" s="1654"/>
      <c r="V50" s="1654"/>
      <c r="W50" s="1654"/>
      <c r="X50" s="1654"/>
      <c r="Y50" s="1654"/>
      <c r="Z50" s="446"/>
      <c r="AA50" s="1063"/>
      <c r="AB50" s="1064"/>
      <c r="AC50" s="1066"/>
      <c r="AD50" s="1063"/>
      <c r="AE50" s="1064"/>
      <c r="AF50" s="1066"/>
      <c r="AG50" s="1063"/>
      <c r="AH50" s="1064"/>
      <c r="AI50" s="1066"/>
      <c r="AJ50" s="1104"/>
      <c r="AK50" s="1088"/>
      <c r="AL50" s="1088"/>
      <c r="AM50" s="1088"/>
      <c r="AN50" s="1088"/>
      <c r="AO50" s="1088"/>
      <c r="AP50" s="1088"/>
      <c r="AQ50" s="1656"/>
      <c r="AR50" s="199"/>
    </row>
    <row r="51" spans="1:44" ht="13.5" customHeight="1">
      <c r="A51" s="1662"/>
      <c r="B51" s="1663"/>
      <c r="C51" s="525"/>
      <c r="D51" s="199"/>
      <c r="E51" s="1641" t="str">
        <f t="shared" ref="E51" si="36">IF(A51="","",A51)</f>
        <v/>
      </c>
      <c r="F51" s="1642"/>
      <c r="G51" s="1642"/>
      <c r="H51" s="1642"/>
      <c r="I51" s="1642"/>
      <c r="J51" s="1342"/>
      <c r="K51" s="442"/>
      <c r="L51" s="1646" t="str">
        <f>IF(A51="","",VLOOKUP(A51,生徒情報入力!$A$9:$AD$158,5))</f>
        <v/>
      </c>
      <c r="M51" s="1646"/>
      <c r="N51" s="1646"/>
      <c r="O51" s="1646"/>
      <c r="P51" s="1646"/>
      <c r="Q51" s="1646"/>
      <c r="R51" s="1646"/>
      <c r="S51" s="1646"/>
      <c r="T51" s="1646"/>
      <c r="U51" s="1646"/>
      <c r="V51" s="1646"/>
      <c r="W51" s="1646"/>
      <c r="X51" s="1646"/>
      <c r="Y51" s="1646"/>
      <c r="Z51" s="443"/>
      <c r="AA51" s="1061" t="str">
        <f>IF(A51="","",VLOOKUP(A51,生徒情報入力!$A$9:$AD$158,6))</f>
        <v/>
      </c>
      <c r="AB51" s="1062"/>
      <c r="AC51" s="1065"/>
      <c r="AD51" s="1061" t="str">
        <f>IF(A51="","",VLOOKUP(A51,生徒情報入力!$A$9:$AD$158,11))</f>
        <v/>
      </c>
      <c r="AE51" s="1062"/>
      <c r="AF51" s="1065"/>
      <c r="AG51" s="1061" t="str">
        <f>IF(A51="","",VLOOKUP(A51,生徒情報入力!$A$9:$AD$158,12))</f>
        <v/>
      </c>
      <c r="AH51" s="1062"/>
      <c r="AI51" s="1065"/>
      <c r="AJ51" s="922" t="str">
        <f t="shared" ref="AJ51" si="37">IF(A51="","",B51)</f>
        <v/>
      </c>
      <c r="AK51" s="923"/>
      <c r="AL51" s="923"/>
      <c r="AM51" s="923"/>
      <c r="AN51" s="923"/>
      <c r="AO51" s="923"/>
      <c r="AP51" s="923"/>
      <c r="AQ51" s="1648"/>
      <c r="AR51" s="199"/>
    </row>
    <row r="52" spans="1:44" ht="13.5" customHeight="1" thickBot="1">
      <c r="A52" s="1662"/>
      <c r="B52" s="1664"/>
      <c r="C52" s="525"/>
      <c r="D52" s="199"/>
      <c r="E52" s="1643"/>
      <c r="F52" s="1644"/>
      <c r="G52" s="1644"/>
      <c r="H52" s="1644"/>
      <c r="I52" s="1644"/>
      <c r="J52" s="1645"/>
      <c r="K52" s="448"/>
      <c r="L52" s="1647"/>
      <c r="M52" s="1647"/>
      <c r="N52" s="1647"/>
      <c r="O52" s="1647"/>
      <c r="P52" s="1647"/>
      <c r="Q52" s="1647"/>
      <c r="R52" s="1647"/>
      <c r="S52" s="1647"/>
      <c r="T52" s="1647"/>
      <c r="U52" s="1647"/>
      <c r="V52" s="1647"/>
      <c r="W52" s="1647"/>
      <c r="X52" s="1647"/>
      <c r="Y52" s="1647"/>
      <c r="Z52" s="449"/>
      <c r="AA52" s="1620"/>
      <c r="AB52" s="1492"/>
      <c r="AC52" s="1621"/>
      <c r="AD52" s="1620"/>
      <c r="AE52" s="1492"/>
      <c r="AF52" s="1621"/>
      <c r="AG52" s="1620"/>
      <c r="AH52" s="1492"/>
      <c r="AI52" s="1621"/>
      <c r="AJ52" s="1649"/>
      <c r="AK52" s="1650"/>
      <c r="AL52" s="1650"/>
      <c r="AM52" s="1650"/>
      <c r="AN52" s="1650"/>
      <c r="AO52" s="1650"/>
      <c r="AP52" s="1650"/>
      <c r="AQ52" s="1651"/>
      <c r="AR52" s="199"/>
    </row>
    <row r="53" spans="1:44" ht="25.5" customHeight="1">
      <c r="A53" s="287" t="s">
        <v>2803</v>
      </c>
      <c r="B53" s="288" t="s">
        <v>2805</v>
      </c>
      <c r="D53" s="199"/>
      <c r="E53" s="199" t="s">
        <v>2638</v>
      </c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</row>
    <row r="54" spans="1:44" ht="17.25" customHeight="1">
      <c r="A54" s="537">
        <f>COUNT(A13:A52)</f>
        <v>0</v>
      </c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</row>
    <row r="55" spans="1:44" ht="17.25" customHeight="1"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</row>
    <row r="56" spans="1:44" ht="17.25" customHeight="1">
      <c r="D56" s="199"/>
      <c r="E56" s="1665" t="s">
        <v>1996</v>
      </c>
      <c r="F56" s="1666"/>
      <c r="G56" s="30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90"/>
      <c r="AR56" s="199"/>
    </row>
    <row r="57" spans="1:44" ht="17.25" customHeight="1">
      <c r="D57" s="199"/>
      <c r="E57" s="1667"/>
      <c r="F57" s="1668"/>
      <c r="G57" s="258"/>
      <c r="H57" s="257"/>
      <c r="I57" s="257"/>
      <c r="J57" s="1158" t="str">
        <f>R8</f>
        <v/>
      </c>
      <c r="K57" s="1158"/>
      <c r="L57" s="1158"/>
      <c r="M57" s="1158"/>
      <c r="N57" s="1158"/>
      <c r="O57" s="1158"/>
      <c r="P57" s="1158"/>
      <c r="Q57" s="1158"/>
      <c r="R57" s="1158"/>
      <c r="S57" s="1158"/>
      <c r="T57" s="1158"/>
      <c r="U57" s="1158"/>
      <c r="V57" s="1158"/>
      <c r="W57" s="292" t="s">
        <v>1385</v>
      </c>
      <c r="X57" s="257"/>
      <c r="Y57" s="257"/>
      <c r="Z57" s="257"/>
      <c r="AA57" s="257"/>
      <c r="AB57" s="257"/>
      <c r="AC57" s="257"/>
      <c r="AD57" s="257"/>
      <c r="AE57" s="257" t="s">
        <v>0</v>
      </c>
      <c r="AF57" s="199"/>
      <c r="AG57" s="199"/>
      <c r="AH57" s="1070"/>
      <c r="AI57" s="1080"/>
      <c r="AJ57" s="257" t="s">
        <v>2</v>
      </c>
      <c r="AK57" s="1070"/>
      <c r="AL57" s="1080"/>
      <c r="AM57" s="257" t="s">
        <v>3</v>
      </c>
      <c r="AN57" s="1070"/>
      <c r="AO57" s="1080"/>
      <c r="AP57" s="257" t="s">
        <v>4</v>
      </c>
      <c r="AQ57" s="291"/>
      <c r="AR57" s="199"/>
    </row>
    <row r="58" spans="1:44" ht="17.25" customHeight="1">
      <c r="D58" s="199"/>
      <c r="E58" s="1667"/>
      <c r="F58" s="1668"/>
      <c r="G58" s="258"/>
      <c r="H58" s="257" t="s">
        <v>1998</v>
      </c>
      <c r="I58" s="257"/>
      <c r="J58" s="257"/>
      <c r="K58" s="257"/>
      <c r="L58" s="1159">
        <f>200*A54</f>
        <v>0</v>
      </c>
      <c r="M58" s="1159"/>
      <c r="N58" s="1159"/>
      <c r="O58" s="1159"/>
      <c r="P58" s="1159"/>
      <c r="Q58" s="1159"/>
      <c r="R58" s="1159"/>
      <c r="S58" s="257" t="s">
        <v>2669</v>
      </c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  <c r="AP58" s="257"/>
      <c r="AQ58" s="291"/>
      <c r="AR58" s="199"/>
    </row>
    <row r="59" spans="1:44" ht="17.25" customHeight="1">
      <c r="D59" s="199"/>
      <c r="E59" s="1667"/>
      <c r="F59" s="1668"/>
      <c r="G59" s="258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  <c r="AP59" s="257"/>
      <c r="AQ59" s="291"/>
      <c r="AR59" s="199"/>
    </row>
    <row r="60" spans="1:44" ht="17.25" customHeight="1">
      <c r="D60" s="199"/>
      <c r="E60" s="1667"/>
      <c r="F60" s="1668"/>
      <c r="G60" s="258"/>
      <c r="H60" s="257"/>
      <c r="I60" s="257"/>
      <c r="J60" s="257" t="s">
        <v>2667</v>
      </c>
      <c r="K60" s="257"/>
      <c r="L60" s="1082">
        <f>A54</f>
        <v>0</v>
      </c>
      <c r="M60" s="1082"/>
      <c r="N60" s="1082"/>
      <c r="O60" s="1082"/>
      <c r="P60" s="1082"/>
      <c r="Q60" s="257"/>
      <c r="R60" s="257"/>
      <c r="S60" s="257" t="s">
        <v>2668</v>
      </c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  <c r="AP60" s="257"/>
      <c r="AQ60" s="291"/>
      <c r="AR60" s="199"/>
    </row>
    <row r="61" spans="1:44" ht="17.25" customHeight="1">
      <c r="D61" s="199"/>
      <c r="E61" s="1667"/>
      <c r="F61" s="1668"/>
      <c r="G61" s="258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  <c r="AP61" s="257"/>
      <c r="AQ61" s="291"/>
      <c r="AR61" s="199"/>
    </row>
    <row r="62" spans="1:44" ht="17.25" customHeight="1">
      <c r="D62" s="199"/>
      <c r="E62" s="1667"/>
      <c r="F62" s="1668"/>
      <c r="G62" s="258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1081" t="s">
        <v>1</v>
      </c>
      <c r="X62" s="1081"/>
      <c r="Y62" s="1081"/>
      <c r="Z62" s="1081"/>
      <c r="AA62" s="1081"/>
      <c r="AB62" s="1081"/>
      <c r="AC62" s="1081"/>
      <c r="AD62" s="1081"/>
      <c r="AE62" s="1081"/>
      <c r="AF62" s="1081"/>
      <c r="AG62" s="1081"/>
      <c r="AH62" s="1081"/>
      <c r="AI62" s="1081"/>
      <c r="AJ62" s="1081"/>
      <c r="AK62" s="1081"/>
      <c r="AL62" s="1081"/>
      <c r="AM62" s="257"/>
      <c r="AN62" s="257"/>
      <c r="AO62" s="257"/>
      <c r="AP62" s="257"/>
      <c r="AQ62" s="291"/>
      <c r="AR62" s="199"/>
    </row>
    <row r="63" spans="1:44" ht="17.25" customHeight="1">
      <c r="D63" s="199"/>
      <c r="E63" s="1667"/>
      <c r="F63" s="1668"/>
      <c r="G63" s="258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199"/>
      <c r="X63" s="257"/>
      <c r="Y63" s="257"/>
      <c r="Z63" s="199"/>
      <c r="AA63" s="257"/>
      <c r="AB63" s="1081" t="s">
        <v>27</v>
      </c>
      <c r="AC63" s="1081"/>
      <c r="AD63" s="1081"/>
      <c r="AE63" s="1081"/>
      <c r="AF63" s="1081"/>
      <c r="AG63" s="1081"/>
      <c r="AH63" s="1081"/>
      <c r="AI63" s="1081"/>
      <c r="AJ63" s="1081"/>
      <c r="AK63" s="1081"/>
      <c r="AL63" s="1081"/>
      <c r="AM63" s="257"/>
      <c r="AN63" s="257" t="s">
        <v>13</v>
      </c>
      <c r="AO63" s="257"/>
      <c r="AP63" s="257"/>
      <c r="AQ63" s="291"/>
      <c r="AR63" s="199"/>
    </row>
    <row r="64" spans="1:44" ht="17.25" customHeight="1">
      <c r="D64" s="199"/>
      <c r="E64" s="1667"/>
      <c r="F64" s="1668"/>
      <c r="G64" s="258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199"/>
      <c r="X64" s="257"/>
      <c r="Y64" s="257"/>
      <c r="Z64" s="257"/>
      <c r="AA64" s="199"/>
      <c r="AB64" s="1081" t="s">
        <v>28</v>
      </c>
      <c r="AC64" s="1081"/>
      <c r="AD64" s="1081"/>
      <c r="AE64" s="1081"/>
      <c r="AF64" s="1081"/>
      <c r="AG64" s="1081"/>
      <c r="AH64" s="1081"/>
      <c r="AI64" s="1081"/>
      <c r="AJ64" s="1081"/>
      <c r="AK64" s="1081"/>
      <c r="AL64" s="1081"/>
      <c r="AM64" s="257"/>
      <c r="AN64" s="257" t="s">
        <v>13</v>
      </c>
      <c r="AO64" s="257"/>
      <c r="AP64" s="257"/>
      <c r="AQ64" s="291"/>
      <c r="AR64" s="199"/>
    </row>
    <row r="65" spans="1:44" ht="17.25" customHeight="1">
      <c r="D65" s="199"/>
      <c r="E65" s="1669"/>
      <c r="F65" s="1670"/>
      <c r="G65" s="306"/>
      <c r="H65" s="263"/>
      <c r="I65" s="263"/>
      <c r="J65" s="263"/>
      <c r="K65" s="263"/>
      <c r="L65" s="263"/>
      <c r="M65" s="263"/>
      <c r="N65" s="263"/>
      <c r="O65" s="263"/>
      <c r="P65" s="263"/>
      <c r="Q65" s="263"/>
      <c r="R65" s="263"/>
      <c r="S65" s="263"/>
      <c r="T65" s="263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263"/>
      <c r="AG65" s="263"/>
      <c r="AH65" s="263"/>
      <c r="AI65" s="263"/>
      <c r="AJ65" s="263"/>
      <c r="AK65" s="263"/>
      <c r="AL65" s="263"/>
      <c r="AM65" s="263"/>
      <c r="AN65" s="263"/>
      <c r="AO65" s="263"/>
      <c r="AP65" s="263"/>
      <c r="AQ65" s="273"/>
      <c r="AR65" s="199"/>
    </row>
    <row r="66" spans="1:44" ht="13.5" customHeight="1">
      <c r="D66" s="199"/>
      <c r="E66" s="199"/>
      <c r="F66" s="199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  <c r="AP66" s="257"/>
      <c r="AQ66" s="257"/>
      <c r="AR66" s="199"/>
    </row>
    <row r="67" spans="1:44" ht="13.5" customHeight="1"/>
    <row r="68" spans="1:44" ht="18" customHeight="1">
      <c r="B68" s="194" t="s">
        <v>2661</v>
      </c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 t="s">
        <v>2634</v>
      </c>
      <c r="Q68" s="199"/>
      <c r="R68" s="199"/>
      <c r="S68" s="199"/>
      <c r="T68" s="199" t="s">
        <v>2635</v>
      </c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</row>
    <row r="69" spans="1:44" ht="13.5" customHeight="1">
      <c r="B69" s="537" t="s">
        <v>2663</v>
      </c>
      <c r="D69" s="199"/>
      <c r="E69" s="199"/>
      <c r="F69" s="199" t="s">
        <v>5</v>
      </c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 t="s">
        <v>2636</v>
      </c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</row>
    <row r="70" spans="1:44" ht="13.5" customHeight="1">
      <c r="B70" s="537" t="s">
        <v>2664</v>
      </c>
      <c r="D70" s="199"/>
      <c r="E70" s="1061">
        <f>基本情報入力!$B$3</f>
        <v>0</v>
      </c>
      <c r="F70" s="1062"/>
      <c r="G70" s="1062"/>
      <c r="H70" s="1068" t="s">
        <v>6</v>
      </c>
      <c r="I70" s="1062">
        <f>基本情報入力!$D$3</f>
        <v>0</v>
      </c>
      <c r="J70" s="1062"/>
      <c r="K70" s="1062"/>
      <c r="L70" s="1065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</row>
    <row r="71" spans="1:44" ht="13.5" customHeight="1">
      <c r="D71" s="199"/>
      <c r="E71" s="1063"/>
      <c r="F71" s="1064"/>
      <c r="G71" s="1064"/>
      <c r="H71" s="1069"/>
      <c r="I71" s="1064"/>
      <c r="J71" s="1064"/>
      <c r="K71" s="1064"/>
      <c r="L71" s="1066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</row>
    <row r="72" spans="1:44">
      <c r="D72" s="199"/>
      <c r="E72" s="257"/>
      <c r="F72" s="257"/>
      <c r="G72" s="257"/>
      <c r="H72" s="437"/>
      <c r="I72" s="257"/>
      <c r="J72" s="257"/>
      <c r="K72" s="257"/>
      <c r="L72" s="257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</row>
    <row r="73" spans="1:44" ht="17.25">
      <c r="D73" s="199"/>
      <c r="E73" s="1413" t="s">
        <v>2637</v>
      </c>
      <c r="F73" s="1404"/>
      <c r="G73" s="1404"/>
      <c r="H73" s="1404"/>
      <c r="I73" s="1404"/>
      <c r="J73" s="1404"/>
      <c r="K73" s="1404"/>
      <c r="L73" s="1404"/>
      <c r="M73" s="1404"/>
      <c r="N73" s="1404"/>
      <c r="O73" s="1404"/>
      <c r="P73" s="1404"/>
      <c r="Q73" s="1404"/>
      <c r="R73" s="1404"/>
      <c r="S73" s="1404"/>
      <c r="T73" s="1404"/>
      <c r="U73" s="1404"/>
      <c r="V73" s="1404"/>
      <c r="W73" s="1404"/>
      <c r="X73" s="1404"/>
      <c r="Y73" s="1404"/>
      <c r="Z73" s="1404"/>
      <c r="AA73" s="1404"/>
      <c r="AB73" s="1404"/>
      <c r="AC73" s="1404"/>
      <c r="AD73" s="1404"/>
      <c r="AE73" s="1404"/>
      <c r="AF73" s="1404"/>
      <c r="AG73" s="1404"/>
      <c r="AH73" s="1404"/>
      <c r="AI73" s="1404"/>
      <c r="AJ73" s="1404"/>
      <c r="AK73" s="1404"/>
      <c r="AL73" s="1404"/>
      <c r="AM73" s="1404"/>
      <c r="AN73" s="1404"/>
      <c r="AO73" s="1404"/>
      <c r="AP73" s="1404"/>
      <c r="AQ73" s="1404"/>
      <c r="AR73" s="199"/>
    </row>
    <row r="74" spans="1:44" ht="24.75" customHeight="1" thickBot="1"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</row>
    <row r="75" spans="1:44" ht="26.25" customHeight="1">
      <c r="D75" s="199"/>
      <c r="E75" s="199"/>
      <c r="F75" s="199"/>
      <c r="G75" s="199"/>
      <c r="H75" s="199"/>
      <c r="I75" s="199"/>
      <c r="J75" s="1525" t="s">
        <v>2625</v>
      </c>
      <c r="K75" s="1523"/>
      <c r="L75" s="1523"/>
      <c r="M75" s="1523"/>
      <c r="N75" s="1523"/>
      <c r="O75" s="1523"/>
      <c r="P75" s="1523"/>
      <c r="Q75" s="438"/>
      <c r="R75" s="1671" t="str">
        <f>基本情報入力!$B$5</f>
        <v/>
      </c>
      <c r="S75" s="1671"/>
      <c r="T75" s="1671"/>
      <c r="U75" s="1671"/>
      <c r="V75" s="1671"/>
      <c r="W75" s="1671"/>
      <c r="X75" s="1671"/>
      <c r="Y75" s="1671"/>
      <c r="Z75" s="1671"/>
      <c r="AA75" s="1671"/>
      <c r="AB75" s="1671"/>
      <c r="AC75" s="1671"/>
      <c r="AD75" s="1671"/>
      <c r="AE75" s="1671"/>
      <c r="AF75" s="1671"/>
      <c r="AG75" s="1671"/>
      <c r="AH75" s="1671"/>
      <c r="AI75" s="1671"/>
      <c r="AJ75" s="1671"/>
      <c r="AK75" s="439"/>
      <c r="AL75" s="199"/>
      <c r="AM75" s="199"/>
      <c r="AN75" s="199"/>
      <c r="AO75" s="199"/>
      <c r="AP75" s="199"/>
      <c r="AQ75" s="199"/>
      <c r="AR75" s="199"/>
    </row>
    <row r="76" spans="1:44" ht="26.25" customHeight="1" thickBot="1">
      <c r="D76" s="199"/>
      <c r="E76" s="199"/>
      <c r="F76" s="199"/>
      <c r="G76" s="199"/>
      <c r="H76" s="199"/>
      <c r="I76" s="199"/>
      <c r="J76" s="1672" t="s">
        <v>2627</v>
      </c>
      <c r="K76" s="1673"/>
      <c r="L76" s="1673"/>
      <c r="M76" s="1673"/>
      <c r="N76" s="1673"/>
      <c r="O76" s="1673"/>
      <c r="P76" s="1673"/>
      <c r="Q76" s="1676">
        <f>基本情報入力!$E$12</f>
        <v>0</v>
      </c>
      <c r="R76" s="1677"/>
      <c r="S76" s="1677"/>
      <c r="T76" s="1677"/>
      <c r="U76" s="1677"/>
      <c r="V76" s="1677"/>
      <c r="W76" s="1678">
        <f>基本情報入力!$B$12</f>
        <v>0</v>
      </c>
      <c r="X76" s="1677"/>
      <c r="Y76" s="1677"/>
      <c r="Z76" s="1677"/>
      <c r="AA76" s="1677"/>
      <c r="AB76" s="1677"/>
      <c r="AC76" s="1677"/>
      <c r="AD76" s="1677"/>
      <c r="AE76" s="1677"/>
      <c r="AF76" s="1677"/>
      <c r="AG76" s="1677"/>
      <c r="AH76" s="1677"/>
      <c r="AI76" s="1677"/>
      <c r="AJ76" s="1677"/>
      <c r="AK76" s="1679"/>
      <c r="AL76" s="199"/>
      <c r="AM76" s="199"/>
      <c r="AN76" s="199"/>
      <c r="AO76" s="199"/>
      <c r="AP76" s="199"/>
      <c r="AQ76" s="199"/>
      <c r="AR76" s="199"/>
    </row>
    <row r="77" spans="1:44" ht="14.25" thickBot="1">
      <c r="D77" s="199"/>
      <c r="E77" s="199"/>
      <c r="F77" s="199"/>
      <c r="G77" s="199"/>
      <c r="H77" s="199"/>
      <c r="I77" s="199"/>
      <c r="J77" s="440"/>
      <c r="K77" s="440"/>
      <c r="L77" s="440"/>
      <c r="M77" s="440"/>
      <c r="N77" s="440"/>
      <c r="O77" s="440"/>
      <c r="P77" s="440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199"/>
      <c r="AM77" s="199"/>
      <c r="AN77" s="199"/>
      <c r="AO77" s="199"/>
      <c r="AP77" s="199"/>
      <c r="AQ77" s="199"/>
      <c r="AR77" s="199"/>
    </row>
    <row r="78" spans="1:44" ht="13.5" customHeight="1">
      <c r="D78" s="199"/>
      <c r="E78" s="1040" t="s">
        <v>19</v>
      </c>
      <c r="F78" s="1680"/>
      <c r="G78" s="1680"/>
      <c r="H78" s="1680"/>
      <c r="I78" s="1680"/>
      <c r="J78" s="1681"/>
      <c r="K78" s="1045" t="s">
        <v>1967</v>
      </c>
      <c r="L78" s="1041"/>
      <c r="M78" s="1041"/>
      <c r="N78" s="1041"/>
      <c r="O78" s="1041"/>
      <c r="P78" s="1041"/>
      <c r="Q78" s="1041"/>
      <c r="R78" s="1041"/>
      <c r="S78" s="1041"/>
      <c r="T78" s="1041"/>
      <c r="U78" s="1041"/>
      <c r="V78" s="1041"/>
      <c r="W78" s="1041"/>
      <c r="X78" s="1041"/>
      <c r="Y78" s="1041"/>
      <c r="Z78" s="1042"/>
      <c r="AA78" s="1121" t="s">
        <v>2590</v>
      </c>
      <c r="AB78" s="1122"/>
      <c r="AC78" s="1123"/>
      <c r="AD78" s="1121" t="s">
        <v>21</v>
      </c>
      <c r="AE78" s="1122"/>
      <c r="AF78" s="1123"/>
      <c r="AG78" s="1685" t="s">
        <v>2630</v>
      </c>
      <c r="AH78" s="1686"/>
      <c r="AI78" s="1687"/>
      <c r="AJ78" s="1045" t="s">
        <v>24</v>
      </c>
      <c r="AK78" s="1041"/>
      <c r="AL78" s="1041"/>
      <c r="AM78" s="1041"/>
      <c r="AN78" s="1041"/>
      <c r="AO78" s="1041"/>
      <c r="AP78" s="1041"/>
      <c r="AQ78" s="1674"/>
      <c r="AR78" s="257"/>
    </row>
    <row r="79" spans="1:44" ht="13.5" customHeight="1">
      <c r="A79" s="424" t="s">
        <v>2599</v>
      </c>
      <c r="B79" s="424" t="s">
        <v>2662</v>
      </c>
      <c r="C79" s="441"/>
      <c r="D79" s="199"/>
      <c r="E79" s="1682"/>
      <c r="F79" s="1683"/>
      <c r="G79" s="1683"/>
      <c r="H79" s="1683"/>
      <c r="I79" s="1683"/>
      <c r="J79" s="1684"/>
      <c r="K79" s="1120"/>
      <c r="L79" s="910"/>
      <c r="M79" s="910"/>
      <c r="N79" s="910"/>
      <c r="O79" s="910"/>
      <c r="P79" s="910"/>
      <c r="Q79" s="910"/>
      <c r="R79" s="910"/>
      <c r="S79" s="910"/>
      <c r="T79" s="910"/>
      <c r="U79" s="910"/>
      <c r="V79" s="910"/>
      <c r="W79" s="910"/>
      <c r="X79" s="910"/>
      <c r="Y79" s="910"/>
      <c r="Z79" s="1044"/>
      <c r="AA79" s="925"/>
      <c r="AB79" s="912"/>
      <c r="AC79" s="911"/>
      <c r="AD79" s="925"/>
      <c r="AE79" s="912"/>
      <c r="AF79" s="911"/>
      <c r="AG79" s="1688"/>
      <c r="AH79" s="1689"/>
      <c r="AI79" s="1690"/>
      <c r="AJ79" s="1120"/>
      <c r="AK79" s="910"/>
      <c r="AL79" s="910"/>
      <c r="AM79" s="910"/>
      <c r="AN79" s="910"/>
      <c r="AO79" s="910"/>
      <c r="AP79" s="910"/>
      <c r="AQ79" s="1675"/>
      <c r="AR79" s="257"/>
    </row>
    <row r="80" spans="1:44" ht="13.5" customHeight="1">
      <c r="A80" s="1662"/>
      <c r="B80" s="1663"/>
      <c r="C80" s="409"/>
      <c r="D80" s="199"/>
      <c r="E80" s="1641" t="str">
        <f t="shared" ref="E80" si="38">IF(A80="","",A80)</f>
        <v/>
      </c>
      <c r="F80" s="1642"/>
      <c r="G80" s="1642"/>
      <c r="H80" s="1642"/>
      <c r="I80" s="1642"/>
      <c r="J80" s="1342"/>
      <c r="K80" s="442"/>
      <c r="L80" s="1646" t="str">
        <f>IF(A80="","",VLOOKUP(A80,生徒情報入力!$A$9:$AD$158,5))</f>
        <v/>
      </c>
      <c r="M80" s="1646"/>
      <c r="N80" s="1646"/>
      <c r="O80" s="1646"/>
      <c r="P80" s="1646"/>
      <c r="Q80" s="1646"/>
      <c r="R80" s="1646"/>
      <c r="S80" s="1646"/>
      <c r="T80" s="1646"/>
      <c r="U80" s="1646"/>
      <c r="V80" s="1646"/>
      <c r="W80" s="1646"/>
      <c r="X80" s="1646"/>
      <c r="Y80" s="1646"/>
      <c r="Z80" s="443"/>
      <c r="AA80" s="1061" t="str">
        <f>IF(A80="","",VLOOKUP(A80,生徒情報入力!$A$9:$AD$158,6))</f>
        <v/>
      </c>
      <c r="AB80" s="1062"/>
      <c r="AC80" s="1065"/>
      <c r="AD80" s="1061" t="str">
        <f>IF(A80="","",VLOOKUP(A80,生徒情報入力!$A$9:$AD$158,11))</f>
        <v/>
      </c>
      <c r="AE80" s="1062"/>
      <c r="AF80" s="1065"/>
      <c r="AG80" s="1061" t="str">
        <f>IF(A80="","",VLOOKUP(A80,生徒情報入力!$A$9:$AD$158,12))</f>
        <v/>
      </c>
      <c r="AH80" s="1062"/>
      <c r="AI80" s="1065"/>
      <c r="AJ80" s="922" t="str">
        <f t="shared" ref="AJ80" si="39">IF(A80="","",B80)</f>
        <v/>
      </c>
      <c r="AK80" s="923"/>
      <c r="AL80" s="923"/>
      <c r="AM80" s="923"/>
      <c r="AN80" s="923"/>
      <c r="AO80" s="923"/>
      <c r="AP80" s="923"/>
      <c r="AQ80" s="1648"/>
      <c r="AR80" s="199"/>
    </row>
    <row r="81" spans="1:44" ht="13.5" customHeight="1">
      <c r="A81" s="1662"/>
      <c r="B81" s="1664"/>
      <c r="C81" s="409"/>
      <c r="D81" s="199"/>
      <c r="E81" s="1652"/>
      <c r="F81" s="1653"/>
      <c r="G81" s="1653"/>
      <c r="H81" s="1653"/>
      <c r="I81" s="1653"/>
      <c r="J81" s="1344"/>
      <c r="K81" s="444"/>
      <c r="L81" s="1654"/>
      <c r="M81" s="1654"/>
      <c r="N81" s="1654"/>
      <c r="O81" s="1654"/>
      <c r="P81" s="1654"/>
      <c r="Q81" s="1654"/>
      <c r="R81" s="1654"/>
      <c r="S81" s="1654"/>
      <c r="T81" s="1654"/>
      <c r="U81" s="1654"/>
      <c r="V81" s="1654"/>
      <c r="W81" s="1654"/>
      <c r="X81" s="1654"/>
      <c r="Y81" s="1654"/>
      <c r="Z81" s="445"/>
      <c r="AA81" s="1063"/>
      <c r="AB81" s="1064"/>
      <c r="AC81" s="1066"/>
      <c r="AD81" s="1063"/>
      <c r="AE81" s="1064"/>
      <c r="AF81" s="1066"/>
      <c r="AG81" s="1063"/>
      <c r="AH81" s="1064"/>
      <c r="AI81" s="1066"/>
      <c r="AJ81" s="925"/>
      <c r="AK81" s="912"/>
      <c r="AL81" s="912"/>
      <c r="AM81" s="912"/>
      <c r="AN81" s="912"/>
      <c r="AO81" s="912"/>
      <c r="AP81" s="912"/>
      <c r="AQ81" s="1655"/>
      <c r="AR81" s="199"/>
    </row>
    <row r="82" spans="1:44" ht="13.5" customHeight="1">
      <c r="A82" s="1662"/>
      <c r="B82" s="1663"/>
      <c r="C82" s="409"/>
      <c r="D82" s="199"/>
      <c r="E82" s="1641" t="str">
        <f t="shared" ref="E82" si="40">IF(A82="","",A82)</f>
        <v/>
      </c>
      <c r="F82" s="1642"/>
      <c r="G82" s="1642"/>
      <c r="H82" s="1642"/>
      <c r="I82" s="1642"/>
      <c r="J82" s="1342"/>
      <c r="K82" s="442"/>
      <c r="L82" s="1646" t="str">
        <f>IF(A82="","",VLOOKUP(A82,生徒情報入力!$A$9:$AD$158,5))</f>
        <v/>
      </c>
      <c r="M82" s="1646"/>
      <c r="N82" s="1646"/>
      <c r="O82" s="1646"/>
      <c r="P82" s="1646"/>
      <c r="Q82" s="1646"/>
      <c r="R82" s="1646"/>
      <c r="S82" s="1646"/>
      <c r="T82" s="1646"/>
      <c r="U82" s="1646"/>
      <c r="V82" s="1646"/>
      <c r="W82" s="1646"/>
      <c r="X82" s="1646"/>
      <c r="Y82" s="1646"/>
      <c r="Z82" s="443"/>
      <c r="AA82" s="1061" t="str">
        <f>IF(A82="","",VLOOKUP(A82,生徒情報入力!$A$9:$AD$158,6))</f>
        <v/>
      </c>
      <c r="AB82" s="1062"/>
      <c r="AC82" s="1065"/>
      <c r="AD82" s="1061" t="str">
        <f>IF(A82="","",VLOOKUP(A82,生徒情報入力!$A$9:$AD$158,11))</f>
        <v/>
      </c>
      <c r="AE82" s="1062"/>
      <c r="AF82" s="1065"/>
      <c r="AG82" s="1061" t="str">
        <f>IF(A82="","",VLOOKUP(A82,生徒情報入力!$A$9:$AD$158,12))</f>
        <v/>
      </c>
      <c r="AH82" s="1062"/>
      <c r="AI82" s="1065"/>
      <c r="AJ82" s="922" t="str">
        <f t="shared" ref="AJ82" si="41">IF(A82="","",B82)</f>
        <v/>
      </c>
      <c r="AK82" s="923"/>
      <c r="AL82" s="923"/>
      <c r="AM82" s="923"/>
      <c r="AN82" s="923"/>
      <c r="AO82" s="923"/>
      <c r="AP82" s="923"/>
      <c r="AQ82" s="1648"/>
      <c r="AR82" s="199"/>
    </row>
    <row r="83" spans="1:44" ht="13.5" customHeight="1">
      <c r="A83" s="1662"/>
      <c r="B83" s="1664"/>
      <c r="C83" s="409"/>
      <c r="D83" s="199"/>
      <c r="E83" s="1652"/>
      <c r="F83" s="1653"/>
      <c r="G83" s="1653"/>
      <c r="H83" s="1653"/>
      <c r="I83" s="1653"/>
      <c r="J83" s="1344"/>
      <c r="K83" s="320"/>
      <c r="L83" s="1654"/>
      <c r="M83" s="1654"/>
      <c r="N83" s="1654"/>
      <c r="O83" s="1654"/>
      <c r="P83" s="1654"/>
      <c r="Q83" s="1654"/>
      <c r="R83" s="1654"/>
      <c r="S83" s="1654"/>
      <c r="T83" s="1654"/>
      <c r="U83" s="1654"/>
      <c r="V83" s="1654"/>
      <c r="W83" s="1654"/>
      <c r="X83" s="1654"/>
      <c r="Y83" s="1654"/>
      <c r="Z83" s="446"/>
      <c r="AA83" s="1063"/>
      <c r="AB83" s="1064"/>
      <c r="AC83" s="1066"/>
      <c r="AD83" s="1063"/>
      <c r="AE83" s="1064"/>
      <c r="AF83" s="1066"/>
      <c r="AG83" s="1063"/>
      <c r="AH83" s="1064"/>
      <c r="AI83" s="1066"/>
      <c r="AJ83" s="1104"/>
      <c r="AK83" s="1088"/>
      <c r="AL83" s="1088"/>
      <c r="AM83" s="1088"/>
      <c r="AN83" s="1088"/>
      <c r="AO83" s="1088"/>
      <c r="AP83" s="1088"/>
      <c r="AQ83" s="1656"/>
      <c r="AR83" s="199"/>
    </row>
    <row r="84" spans="1:44" ht="13.5" customHeight="1">
      <c r="A84" s="1662"/>
      <c r="B84" s="1663"/>
      <c r="C84" s="409"/>
      <c r="D84" s="199"/>
      <c r="E84" s="1641" t="str">
        <f t="shared" ref="E84" si="42">IF(A84="","",A84)</f>
        <v/>
      </c>
      <c r="F84" s="1642"/>
      <c r="G84" s="1642"/>
      <c r="H84" s="1642"/>
      <c r="I84" s="1642"/>
      <c r="J84" s="1342"/>
      <c r="K84" s="442"/>
      <c r="L84" s="1646" t="str">
        <f>IF(A84="","",VLOOKUP(A84,生徒情報入力!$A$9:$AD$158,5))</f>
        <v/>
      </c>
      <c r="M84" s="1646"/>
      <c r="N84" s="1646"/>
      <c r="O84" s="1646"/>
      <c r="P84" s="1646"/>
      <c r="Q84" s="1646"/>
      <c r="R84" s="1646"/>
      <c r="S84" s="1646"/>
      <c r="T84" s="1646"/>
      <c r="U84" s="1646"/>
      <c r="V84" s="1646"/>
      <c r="W84" s="1646"/>
      <c r="X84" s="1646"/>
      <c r="Y84" s="1646"/>
      <c r="Z84" s="443"/>
      <c r="AA84" s="1061" t="str">
        <f>IF(A84="","",VLOOKUP(A84,生徒情報入力!$A$9:$AD$158,6))</f>
        <v/>
      </c>
      <c r="AB84" s="1062"/>
      <c r="AC84" s="1065"/>
      <c r="AD84" s="1061" t="str">
        <f>IF(A84="","",VLOOKUP(A84,生徒情報入力!$A$9:$AD$158,11))</f>
        <v/>
      </c>
      <c r="AE84" s="1062"/>
      <c r="AF84" s="1065"/>
      <c r="AG84" s="1061" t="str">
        <f>IF(A84="","",VLOOKUP(A84,生徒情報入力!$A$9:$AD$158,12))</f>
        <v/>
      </c>
      <c r="AH84" s="1062"/>
      <c r="AI84" s="1065"/>
      <c r="AJ84" s="922" t="str">
        <f t="shared" ref="AJ84" si="43">IF(A84="","",B84)</f>
        <v/>
      </c>
      <c r="AK84" s="923"/>
      <c r="AL84" s="923"/>
      <c r="AM84" s="923"/>
      <c r="AN84" s="923"/>
      <c r="AO84" s="923"/>
      <c r="AP84" s="923"/>
      <c r="AQ84" s="1648"/>
      <c r="AR84" s="199"/>
    </row>
    <row r="85" spans="1:44" ht="13.5" customHeight="1">
      <c r="A85" s="1662"/>
      <c r="B85" s="1664"/>
      <c r="C85" s="409"/>
      <c r="D85" s="199"/>
      <c r="E85" s="1652"/>
      <c r="F85" s="1653"/>
      <c r="G85" s="1653"/>
      <c r="H85" s="1653"/>
      <c r="I85" s="1653"/>
      <c r="J85" s="1344"/>
      <c r="K85" s="444"/>
      <c r="L85" s="1654"/>
      <c r="M85" s="1654"/>
      <c r="N85" s="1654"/>
      <c r="O85" s="1654"/>
      <c r="P85" s="1654"/>
      <c r="Q85" s="1654"/>
      <c r="R85" s="1654"/>
      <c r="S85" s="1654"/>
      <c r="T85" s="1654"/>
      <c r="U85" s="1654"/>
      <c r="V85" s="1654"/>
      <c r="W85" s="1654"/>
      <c r="X85" s="1654"/>
      <c r="Y85" s="1654"/>
      <c r="Z85" s="445"/>
      <c r="AA85" s="1063"/>
      <c r="AB85" s="1064"/>
      <c r="AC85" s="1066"/>
      <c r="AD85" s="1063"/>
      <c r="AE85" s="1064"/>
      <c r="AF85" s="1066"/>
      <c r="AG85" s="1063"/>
      <c r="AH85" s="1064"/>
      <c r="AI85" s="1066"/>
      <c r="AJ85" s="925"/>
      <c r="AK85" s="912"/>
      <c r="AL85" s="912"/>
      <c r="AM85" s="912"/>
      <c r="AN85" s="912"/>
      <c r="AO85" s="912"/>
      <c r="AP85" s="912"/>
      <c r="AQ85" s="1655"/>
      <c r="AR85" s="199"/>
    </row>
    <row r="86" spans="1:44" ht="13.5" customHeight="1">
      <c r="A86" s="1662"/>
      <c r="B86" s="1663"/>
      <c r="C86" s="409"/>
      <c r="D86" s="199"/>
      <c r="E86" s="1641" t="str">
        <f t="shared" ref="E86" si="44">IF(A86="","",A86)</f>
        <v/>
      </c>
      <c r="F86" s="1642"/>
      <c r="G86" s="1642"/>
      <c r="H86" s="1642"/>
      <c r="I86" s="1642"/>
      <c r="J86" s="1342"/>
      <c r="K86" s="442"/>
      <c r="L86" s="1646" t="str">
        <f>IF(A86="","",VLOOKUP(A86,生徒情報入力!$A$9:$AD$158,5))</f>
        <v/>
      </c>
      <c r="M86" s="1646"/>
      <c r="N86" s="1646"/>
      <c r="O86" s="1646"/>
      <c r="P86" s="1646"/>
      <c r="Q86" s="1646"/>
      <c r="R86" s="1646"/>
      <c r="S86" s="1646"/>
      <c r="T86" s="1646"/>
      <c r="U86" s="1646"/>
      <c r="V86" s="1646"/>
      <c r="W86" s="1646"/>
      <c r="X86" s="1646"/>
      <c r="Y86" s="1646"/>
      <c r="Z86" s="443"/>
      <c r="AA86" s="1061" t="str">
        <f>IF(A86="","",VLOOKUP(A86,生徒情報入力!$A$9:$AD$158,6))</f>
        <v/>
      </c>
      <c r="AB86" s="1062"/>
      <c r="AC86" s="1065"/>
      <c r="AD86" s="1061" t="str">
        <f>IF(A86="","",VLOOKUP(A86,生徒情報入力!$A$9:$AD$158,11))</f>
        <v/>
      </c>
      <c r="AE86" s="1062"/>
      <c r="AF86" s="1065"/>
      <c r="AG86" s="1061" t="str">
        <f>IF(A86="","",VLOOKUP(A86,生徒情報入力!$A$9:$AD$158,12))</f>
        <v/>
      </c>
      <c r="AH86" s="1062"/>
      <c r="AI86" s="1065"/>
      <c r="AJ86" s="922" t="str">
        <f t="shared" ref="AJ86" si="45">IF(A86="","",B86)</f>
        <v/>
      </c>
      <c r="AK86" s="923"/>
      <c r="AL86" s="923"/>
      <c r="AM86" s="923"/>
      <c r="AN86" s="923"/>
      <c r="AO86" s="923"/>
      <c r="AP86" s="923"/>
      <c r="AQ86" s="1648"/>
      <c r="AR86" s="199"/>
    </row>
    <row r="87" spans="1:44" ht="13.5" customHeight="1">
      <c r="A87" s="1662"/>
      <c r="B87" s="1664"/>
      <c r="C87" s="409"/>
      <c r="D87" s="199"/>
      <c r="E87" s="1652"/>
      <c r="F87" s="1653"/>
      <c r="G87" s="1653"/>
      <c r="H87" s="1653"/>
      <c r="I87" s="1653"/>
      <c r="J87" s="1344"/>
      <c r="K87" s="444"/>
      <c r="L87" s="1654"/>
      <c r="M87" s="1654"/>
      <c r="N87" s="1654"/>
      <c r="O87" s="1654"/>
      <c r="P87" s="1654"/>
      <c r="Q87" s="1654"/>
      <c r="R87" s="1654"/>
      <c r="S87" s="1654"/>
      <c r="T87" s="1654"/>
      <c r="U87" s="1654"/>
      <c r="V87" s="1654"/>
      <c r="W87" s="1654"/>
      <c r="X87" s="1654"/>
      <c r="Y87" s="1654"/>
      <c r="Z87" s="445"/>
      <c r="AA87" s="1063"/>
      <c r="AB87" s="1064"/>
      <c r="AC87" s="1066"/>
      <c r="AD87" s="1063"/>
      <c r="AE87" s="1064"/>
      <c r="AF87" s="1066"/>
      <c r="AG87" s="1063"/>
      <c r="AH87" s="1064"/>
      <c r="AI87" s="1066"/>
      <c r="AJ87" s="925"/>
      <c r="AK87" s="912"/>
      <c r="AL87" s="912"/>
      <c r="AM87" s="912"/>
      <c r="AN87" s="912"/>
      <c r="AO87" s="912"/>
      <c r="AP87" s="912"/>
      <c r="AQ87" s="1655"/>
      <c r="AR87" s="199"/>
    </row>
    <row r="88" spans="1:44" ht="13.5" customHeight="1">
      <c r="A88" s="1662"/>
      <c r="B88" s="1663"/>
      <c r="C88" s="409"/>
      <c r="D88" s="199"/>
      <c r="E88" s="1641" t="str">
        <f t="shared" ref="E88" si="46">IF(A88="","",A88)</f>
        <v/>
      </c>
      <c r="F88" s="1642"/>
      <c r="G88" s="1642"/>
      <c r="H88" s="1642"/>
      <c r="I88" s="1642"/>
      <c r="J88" s="1342"/>
      <c r="K88" s="442"/>
      <c r="L88" s="1646" t="str">
        <f>IF(A88="","",VLOOKUP(A88,生徒情報入力!$A$9:$AD$158,5))</f>
        <v/>
      </c>
      <c r="M88" s="1646"/>
      <c r="N88" s="1646"/>
      <c r="O88" s="1646"/>
      <c r="P88" s="1646"/>
      <c r="Q88" s="1646"/>
      <c r="R88" s="1646"/>
      <c r="S88" s="1646"/>
      <c r="T88" s="1646"/>
      <c r="U88" s="1646"/>
      <c r="V88" s="1646"/>
      <c r="W88" s="1646"/>
      <c r="X88" s="1646"/>
      <c r="Y88" s="1646"/>
      <c r="Z88" s="443"/>
      <c r="AA88" s="1061" t="str">
        <f>IF(A88="","",VLOOKUP(A88,生徒情報入力!$A$9:$AD$158,6))</f>
        <v/>
      </c>
      <c r="AB88" s="1062"/>
      <c r="AC88" s="1065"/>
      <c r="AD88" s="1061" t="str">
        <f>IF(A88="","",VLOOKUP(A88,生徒情報入力!$A$9:$AD$158,11))</f>
        <v/>
      </c>
      <c r="AE88" s="1062"/>
      <c r="AF88" s="1065"/>
      <c r="AG88" s="1061" t="str">
        <f>IF(A88="","",VLOOKUP(A88,生徒情報入力!$A$9:$AD$158,12))</f>
        <v/>
      </c>
      <c r="AH88" s="1062"/>
      <c r="AI88" s="1065"/>
      <c r="AJ88" s="922" t="str">
        <f t="shared" ref="AJ88" si="47">IF(A88="","",B88)</f>
        <v/>
      </c>
      <c r="AK88" s="923"/>
      <c r="AL88" s="923"/>
      <c r="AM88" s="923"/>
      <c r="AN88" s="923"/>
      <c r="AO88" s="923"/>
      <c r="AP88" s="923"/>
      <c r="AQ88" s="1648"/>
      <c r="AR88" s="199"/>
    </row>
    <row r="89" spans="1:44" ht="13.5" customHeight="1">
      <c r="A89" s="1662"/>
      <c r="B89" s="1664"/>
      <c r="C89" s="409"/>
      <c r="D89" s="199"/>
      <c r="E89" s="1652"/>
      <c r="F89" s="1653"/>
      <c r="G89" s="1653"/>
      <c r="H89" s="1653"/>
      <c r="I89" s="1653"/>
      <c r="J89" s="1344"/>
      <c r="K89" s="444"/>
      <c r="L89" s="1654"/>
      <c r="M89" s="1654"/>
      <c r="N89" s="1654"/>
      <c r="O89" s="1654"/>
      <c r="P89" s="1654"/>
      <c r="Q89" s="1654"/>
      <c r="R89" s="1654"/>
      <c r="S89" s="1654"/>
      <c r="T89" s="1654"/>
      <c r="U89" s="1654"/>
      <c r="V89" s="1654"/>
      <c r="W89" s="1654"/>
      <c r="X89" s="1654"/>
      <c r="Y89" s="1654"/>
      <c r="Z89" s="445"/>
      <c r="AA89" s="1063"/>
      <c r="AB89" s="1064"/>
      <c r="AC89" s="1066"/>
      <c r="AD89" s="1063"/>
      <c r="AE89" s="1064"/>
      <c r="AF89" s="1066"/>
      <c r="AG89" s="1063"/>
      <c r="AH89" s="1064"/>
      <c r="AI89" s="1066"/>
      <c r="AJ89" s="925"/>
      <c r="AK89" s="912"/>
      <c r="AL89" s="912"/>
      <c r="AM89" s="912"/>
      <c r="AN89" s="912"/>
      <c r="AO89" s="912"/>
      <c r="AP89" s="912"/>
      <c r="AQ89" s="1655"/>
      <c r="AR89" s="199"/>
    </row>
    <row r="90" spans="1:44" ht="13.5" customHeight="1">
      <c r="A90" s="1662"/>
      <c r="B90" s="1663"/>
      <c r="C90" s="409"/>
      <c r="D90" s="199"/>
      <c r="E90" s="1641" t="str">
        <f t="shared" ref="E90" si="48">IF(A90="","",A90)</f>
        <v/>
      </c>
      <c r="F90" s="1642"/>
      <c r="G90" s="1642"/>
      <c r="H90" s="1642"/>
      <c r="I90" s="1642"/>
      <c r="J90" s="1342"/>
      <c r="K90" s="320"/>
      <c r="L90" s="1646" t="str">
        <f>IF(A90="","",VLOOKUP(A90,生徒情報入力!$A$9:$AD$158,5))</f>
        <v/>
      </c>
      <c r="M90" s="1646"/>
      <c r="N90" s="1646"/>
      <c r="O90" s="1646"/>
      <c r="P90" s="1646"/>
      <c r="Q90" s="1646"/>
      <c r="R90" s="1646"/>
      <c r="S90" s="1646"/>
      <c r="T90" s="1646"/>
      <c r="U90" s="1646"/>
      <c r="V90" s="1646"/>
      <c r="W90" s="1646"/>
      <c r="X90" s="1646"/>
      <c r="Y90" s="1646"/>
      <c r="Z90" s="447"/>
      <c r="AA90" s="1061" t="str">
        <f>IF(A90="","",VLOOKUP(A90,生徒情報入力!$A$9:$AD$158,6))</f>
        <v/>
      </c>
      <c r="AB90" s="1062"/>
      <c r="AC90" s="1065"/>
      <c r="AD90" s="1061" t="str">
        <f>IF(A90="","",VLOOKUP(A90,生徒情報入力!$A$9:$AD$158,11))</f>
        <v/>
      </c>
      <c r="AE90" s="1062"/>
      <c r="AF90" s="1065"/>
      <c r="AG90" s="1061" t="str">
        <f>IF(A90="","",VLOOKUP(A90,生徒情報入力!$A$9:$AD$158,12))</f>
        <v/>
      </c>
      <c r="AH90" s="1062"/>
      <c r="AI90" s="1065"/>
      <c r="AJ90" s="1085" t="str">
        <f t="shared" ref="AJ90" si="49">IF(A90="","",B90)</f>
        <v/>
      </c>
      <c r="AK90" s="1088"/>
      <c r="AL90" s="1088"/>
      <c r="AM90" s="1088"/>
      <c r="AN90" s="1088"/>
      <c r="AO90" s="1088"/>
      <c r="AP90" s="1088"/>
      <c r="AQ90" s="1656"/>
      <c r="AR90" s="199"/>
    </row>
    <row r="91" spans="1:44" ht="13.5" customHeight="1">
      <c r="A91" s="1662"/>
      <c r="B91" s="1664"/>
      <c r="C91" s="409"/>
      <c r="D91" s="199"/>
      <c r="E91" s="1652"/>
      <c r="F91" s="1653"/>
      <c r="G91" s="1653"/>
      <c r="H91" s="1653"/>
      <c r="I91" s="1653"/>
      <c r="J91" s="1344"/>
      <c r="K91" s="320"/>
      <c r="L91" s="1654"/>
      <c r="M91" s="1654"/>
      <c r="N91" s="1654"/>
      <c r="O91" s="1654"/>
      <c r="P91" s="1654"/>
      <c r="Q91" s="1654"/>
      <c r="R91" s="1654"/>
      <c r="S91" s="1654"/>
      <c r="T91" s="1654"/>
      <c r="U91" s="1654"/>
      <c r="V91" s="1654"/>
      <c r="W91" s="1654"/>
      <c r="X91" s="1654"/>
      <c r="Y91" s="1654"/>
      <c r="Z91" s="446"/>
      <c r="AA91" s="1063"/>
      <c r="AB91" s="1064"/>
      <c r="AC91" s="1066"/>
      <c r="AD91" s="1063"/>
      <c r="AE91" s="1064"/>
      <c r="AF91" s="1066"/>
      <c r="AG91" s="1063"/>
      <c r="AH91" s="1064"/>
      <c r="AI91" s="1066"/>
      <c r="AJ91" s="1104"/>
      <c r="AK91" s="1088"/>
      <c r="AL91" s="1088"/>
      <c r="AM91" s="1088"/>
      <c r="AN91" s="1088"/>
      <c r="AO91" s="1088"/>
      <c r="AP91" s="1088"/>
      <c r="AQ91" s="1656"/>
      <c r="AR91" s="199"/>
    </row>
    <row r="92" spans="1:44" ht="13.5" customHeight="1">
      <c r="A92" s="1662"/>
      <c r="B92" s="1663"/>
      <c r="C92" s="409"/>
      <c r="D92" s="199"/>
      <c r="E92" s="1641" t="str">
        <f t="shared" ref="E92" si="50">IF(A92="","",A92)</f>
        <v/>
      </c>
      <c r="F92" s="1642"/>
      <c r="G92" s="1642"/>
      <c r="H92" s="1642"/>
      <c r="I92" s="1642"/>
      <c r="J92" s="1342"/>
      <c r="K92" s="442"/>
      <c r="L92" s="1646" t="str">
        <f>IF(A92="","",VLOOKUP(A92,生徒情報入力!$A$9:$AD$158,5))</f>
        <v/>
      </c>
      <c r="M92" s="1646"/>
      <c r="N92" s="1646"/>
      <c r="O92" s="1646"/>
      <c r="P92" s="1646"/>
      <c r="Q92" s="1646"/>
      <c r="R92" s="1646"/>
      <c r="S92" s="1646"/>
      <c r="T92" s="1646"/>
      <c r="U92" s="1646"/>
      <c r="V92" s="1646"/>
      <c r="W92" s="1646"/>
      <c r="X92" s="1646"/>
      <c r="Y92" s="1646"/>
      <c r="Z92" s="443"/>
      <c r="AA92" s="1061" t="str">
        <f>IF(A92="","",VLOOKUP(A92,生徒情報入力!$A$9:$AD$158,6))</f>
        <v/>
      </c>
      <c r="AB92" s="1062"/>
      <c r="AC92" s="1065"/>
      <c r="AD92" s="1061" t="str">
        <f>IF(A92="","",VLOOKUP(A92,生徒情報入力!$A$9:$AD$158,11))</f>
        <v/>
      </c>
      <c r="AE92" s="1062"/>
      <c r="AF92" s="1065"/>
      <c r="AG92" s="1061" t="str">
        <f>IF(A92="","",VLOOKUP(A92,生徒情報入力!$A$9:$AD$158,12))</f>
        <v/>
      </c>
      <c r="AH92" s="1062"/>
      <c r="AI92" s="1065"/>
      <c r="AJ92" s="922" t="str">
        <f t="shared" ref="AJ92" si="51">IF(A92="","",B92)</f>
        <v/>
      </c>
      <c r="AK92" s="923"/>
      <c r="AL92" s="923"/>
      <c r="AM92" s="923"/>
      <c r="AN92" s="923"/>
      <c r="AO92" s="923"/>
      <c r="AP92" s="923"/>
      <c r="AQ92" s="1648"/>
      <c r="AR92" s="199"/>
    </row>
    <row r="93" spans="1:44" ht="13.5" customHeight="1">
      <c r="A93" s="1662"/>
      <c r="B93" s="1664"/>
      <c r="C93" s="409"/>
      <c r="D93" s="199"/>
      <c r="E93" s="1652"/>
      <c r="F93" s="1653"/>
      <c r="G93" s="1653"/>
      <c r="H93" s="1653"/>
      <c r="I93" s="1653"/>
      <c r="J93" s="1344"/>
      <c r="K93" s="444"/>
      <c r="L93" s="1654"/>
      <c r="M93" s="1654"/>
      <c r="N93" s="1654"/>
      <c r="O93" s="1654"/>
      <c r="P93" s="1654"/>
      <c r="Q93" s="1654"/>
      <c r="R93" s="1654"/>
      <c r="S93" s="1654"/>
      <c r="T93" s="1654"/>
      <c r="U93" s="1654"/>
      <c r="V93" s="1654"/>
      <c r="W93" s="1654"/>
      <c r="X93" s="1654"/>
      <c r="Y93" s="1654"/>
      <c r="Z93" s="445"/>
      <c r="AA93" s="1063"/>
      <c r="AB93" s="1064"/>
      <c r="AC93" s="1066"/>
      <c r="AD93" s="1063"/>
      <c r="AE93" s="1064"/>
      <c r="AF93" s="1066"/>
      <c r="AG93" s="1063"/>
      <c r="AH93" s="1064"/>
      <c r="AI93" s="1066"/>
      <c r="AJ93" s="925"/>
      <c r="AK93" s="912"/>
      <c r="AL93" s="912"/>
      <c r="AM93" s="912"/>
      <c r="AN93" s="912"/>
      <c r="AO93" s="912"/>
      <c r="AP93" s="912"/>
      <c r="AQ93" s="1655"/>
      <c r="AR93" s="199"/>
    </row>
    <row r="94" spans="1:44" ht="13.5" customHeight="1">
      <c r="A94" s="1662"/>
      <c r="B94" s="1663"/>
      <c r="C94" s="409"/>
      <c r="D94" s="199"/>
      <c r="E94" s="1641" t="str">
        <f t="shared" ref="E94" si="52">IF(A94="","",A94)</f>
        <v/>
      </c>
      <c r="F94" s="1642"/>
      <c r="G94" s="1642"/>
      <c r="H94" s="1642"/>
      <c r="I94" s="1642"/>
      <c r="J94" s="1342"/>
      <c r="K94" s="442"/>
      <c r="L94" s="1646" t="str">
        <f>IF(A94="","",VLOOKUP(A94,生徒情報入力!$A$9:$AD$158,5))</f>
        <v/>
      </c>
      <c r="M94" s="1646"/>
      <c r="N94" s="1646"/>
      <c r="O94" s="1646"/>
      <c r="P94" s="1646"/>
      <c r="Q94" s="1646"/>
      <c r="R94" s="1646"/>
      <c r="S94" s="1646"/>
      <c r="T94" s="1646"/>
      <c r="U94" s="1646"/>
      <c r="V94" s="1646"/>
      <c r="W94" s="1646"/>
      <c r="X94" s="1646"/>
      <c r="Y94" s="1646"/>
      <c r="Z94" s="443"/>
      <c r="AA94" s="1061" t="str">
        <f>IF(A94="","",VLOOKUP(A94,生徒情報入力!$A$9:$AD$158,6))</f>
        <v/>
      </c>
      <c r="AB94" s="1062"/>
      <c r="AC94" s="1065"/>
      <c r="AD94" s="1061" t="str">
        <f>IF(A94="","",VLOOKUP(A94,生徒情報入力!$A$9:$AD$158,11))</f>
        <v/>
      </c>
      <c r="AE94" s="1062"/>
      <c r="AF94" s="1065"/>
      <c r="AG94" s="1061" t="str">
        <f>IF(A94="","",VLOOKUP(A94,生徒情報入力!$A$9:$AD$158,12))</f>
        <v/>
      </c>
      <c r="AH94" s="1062"/>
      <c r="AI94" s="1065"/>
      <c r="AJ94" s="922" t="str">
        <f t="shared" ref="AJ94" si="53">IF(A94="","",B94)</f>
        <v/>
      </c>
      <c r="AK94" s="923"/>
      <c r="AL94" s="923"/>
      <c r="AM94" s="923"/>
      <c r="AN94" s="923"/>
      <c r="AO94" s="923"/>
      <c r="AP94" s="923"/>
      <c r="AQ94" s="1648"/>
      <c r="AR94" s="199"/>
    </row>
    <row r="95" spans="1:44" ht="13.5" customHeight="1">
      <c r="A95" s="1662"/>
      <c r="B95" s="1664"/>
      <c r="C95" s="409"/>
      <c r="D95" s="199"/>
      <c r="E95" s="1652"/>
      <c r="F95" s="1653"/>
      <c r="G95" s="1653"/>
      <c r="H95" s="1653"/>
      <c r="I95" s="1653"/>
      <c r="J95" s="1344"/>
      <c r="K95" s="444"/>
      <c r="L95" s="1654"/>
      <c r="M95" s="1654"/>
      <c r="N95" s="1654"/>
      <c r="O95" s="1654"/>
      <c r="P95" s="1654"/>
      <c r="Q95" s="1654"/>
      <c r="R95" s="1654"/>
      <c r="S95" s="1654"/>
      <c r="T95" s="1654"/>
      <c r="U95" s="1654"/>
      <c r="V95" s="1654"/>
      <c r="W95" s="1654"/>
      <c r="X95" s="1654"/>
      <c r="Y95" s="1654"/>
      <c r="Z95" s="445"/>
      <c r="AA95" s="1063"/>
      <c r="AB95" s="1064"/>
      <c r="AC95" s="1066"/>
      <c r="AD95" s="1063"/>
      <c r="AE95" s="1064"/>
      <c r="AF95" s="1066"/>
      <c r="AG95" s="1063"/>
      <c r="AH95" s="1064"/>
      <c r="AI95" s="1066"/>
      <c r="AJ95" s="925"/>
      <c r="AK95" s="912"/>
      <c r="AL95" s="912"/>
      <c r="AM95" s="912"/>
      <c r="AN95" s="912"/>
      <c r="AO95" s="912"/>
      <c r="AP95" s="912"/>
      <c r="AQ95" s="1655"/>
      <c r="AR95" s="199"/>
    </row>
    <row r="96" spans="1:44" ht="13.5" customHeight="1">
      <c r="A96" s="1662"/>
      <c r="B96" s="1663"/>
      <c r="C96" s="409"/>
      <c r="D96" s="199"/>
      <c r="E96" s="1641" t="str">
        <f t="shared" ref="E96" si="54">IF(A96="","",A96)</f>
        <v/>
      </c>
      <c r="F96" s="1642"/>
      <c r="G96" s="1642"/>
      <c r="H96" s="1642"/>
      <c r="I96" s="1642"/>
      <c r="J96" s="1342"/>
      <c r="K96" s="442"/>
      <c r="L96" s="1646" t="str">
        <f>IF(A96="","",VLOOKUP(A96,生徒情報入力!$A$9:$AD$158,5))</f>
        <v/>
      </c>
      <c r="M96" s="1646"/>
      <c r="N96" s="1646"/>
      <c r="O96" s="1646"/>
      <c r="P96" s="1646"/>
      <c r="Q96" s="1646"/>
      <c r="R96" s="1646"/>
      <c r="S96" s="1646"/>
      <c r="T96" s="1646"/>
      <c r="U96" s="1646"/>
      <c r="V96" s="1646"/>
      <c r="W96" s="1646"/>
      <c r="X96" s="1646"/>
      <c r="Y96" s="1646"/>
      <c r="Z96" s="443"/>
      <c r="AA96" s="1061" t="str">
        <f>IF(A96="","",VLOOKUP(A96,生徒情報入力!$A$9:$AD$158,6))</f>
        <v/>
      </c>
      <c r="AB96" s="1062"/>
      <c r="AC96" s="1065"/>
      <c r="AD96" s="1061" t="str">
        <f>IF(A96="","",VLOOKUP(A96,生徒情報入力!$A$9:$AD$158,11))</f>
        <v/>
      </c>
      <c r="AE96" s="1062"/>
      <c r="AF96" s="1065"/>
      <c r="AG96" s="1061" t="str">
        <f>IF(A96="","",VLOOKUP(A96,生徒情報入力!$A$9:$AD$158,12))</f>
        <v/>
      </c>
      <c r="AH96" s="1062"/>
      <c r="AI96" s="1065"/>
      <c r="AJ96" s="922" t="str">
        <f t="shared" ref="AJ96" si="55">IF(A96="","",B96)</f>
        <v/>
      </c>
      <c r="AK96" s="923"/>
      <c r="AL96" s="923"/>
      <c r="AM96" s="923"/>
      <c r="AN96" s="923"/>
      <c r="AO96" s="923"/>
      <c r="AP96" s="923"/>
      <c r="AQ96" s="1648"/>
      <c r="AR96" s="199"/>
    </row>
    <row r="97" spans="1:44" ht="13.5" customHeight="1">
      <c r="A97" s="1662"/>
      <c r="B97" s="1664"/>
      <c r="C97" s="409"/>
      <c r="D97" s="199"/>
      <c r="E97" s="1652"/>
      <c r="F97" s="1653"/>
      <c r="G97" s="1653"/>
      <c r="H97" s="1653"/>
      <c r="I97" s="1653"/>
      <c r="J97" s="1344"/>
      <c r="K97" s="320"/>
      <c r="L97" s="1654"/>
      <c r="M97" s="1654"/>
      <c r="N97" s="1654"/>
      <c r="O97" s="1654"/>
      <c r="P97" s="1654"/>
      <c r="Q97" s="1654"/>
      <c r="R97" s="1654"/>
      <c r="S97" s="1654"/>
      <c r="T97" s="1654"/>
      <c r="U97" s="1654"/>
      <c r="V97" s="1654"/>
      <c r="W97" s="1654"/>
      <c r="X97" s="1654"/>
      <c r="Y97" s="1654"/>
      <c r="Z97" s="446"/>
      <c r="AA97" s="1063"/>
      <c r="AB97" s="1064"/>
      <c r="AC97" s="1066"/>
      <c r="AD97" s="1063"/>
      <c r="AE97" s="1064"/>
      <c r="AF97" s="1066"/>
      <c r="AG97" s="1063"/>
      <c r="AH97" s="1064"/>
      <c r="AI97" s="1066"/>
      <c r="AJ97" s="1104"/>
      <c r="AK97" s="1088"/>
      <c r="AL97" s="1088"/>
      <c r="AM97" s="1088"/>
      <c r="AN97" s="1088"/>
      <c r="AO97" s="1088"/>
      <c r="AP97" s="1088"/>
      <c r="AQ97" s="1656"/>
      <c r="AR97" s="199"/>
    </row>
    <row r="98" spans="1:44" ht="13.5" customHeight="1">
      <c r="A98" s="1662"/>
      <c r="B98" s="1663"/>
      <c r="C98" s="409"/>
      <c r="D98" s="199"/>
      <c r="E98" s="1641" t="str">
        <f t="shared" ref="E98" si="56">IF(A98="","",A98)</f>
        <v/>
      </c>
      <c r="F98" s="1642"/>
      <c r="G98" s="1642"/>
      <c r="H98" s="1642"/>
      <c r="I98" s="1642"/>
      <c r="J98" s="1342"/>
      <c r="K98" s="442"/>
      <c r="L98" s="1646" t="str">
        <f>IF(A98="","",VLOOKUP(A98,生徒情報入力!$A$9:$AD$158,5))</f>
        <v/>
      </c>
      <c r="M98" s="1646"/>
      <c r="N98" s="1646"/>
      <c r="O98" s="1646"/>
      <c r="P98" s="1646"/>
      <c r="Q98" s="1646"/>
      <c r="R98" s="1646"/>
      <c r="S98" s="1646"/>
      <c r="T98" s="1646"/>
      <c r="U98" s="1646"/>
      <c r="V98" s="1646"/>
      <c r="W98" s="1646"/>
      <c r="X98" s="1646"/>
      <c r="Y98" s="1646"/>
      <c r="Z98" s="443"/>
      <c r="AA98" s="1061" t="str">
        <f>IF(A98="","",VLOOKUP(A98,生徒情報入力!$A$9:$AD$158,6))</f>
        <v/>
      </c>
      <c r="AB98" s="1062"/>
      <c r="AC98" s="1065"/>
      <c r="AD98" s="1061" t="str">
        <f>IF(A98="","",VLOOKUP(A98,生徒情報入力!$A$9:$AD$158,11))</f>
        <v/>
      </c>
      <c r="AE98" s="1062"/>
      <c r="AF98" s="1065"/>
      <c r="AG98" s="1061" t="str">
        <f>IF(A98="","",VLOOKUP(A98,生徒情報入力!$A$9:$AD$158,12))</f>
        <v/>
      </c>
      <c r="AH98" s="1062"/>
      <c r="AI98" s="1065"/>
      <c r="AJ98" s="922" t="str">
        <f t="shared" ref="AJ98" si="57">IF(A98="","",B98)</f>
        <v/>
      </c>
      <c r="AK98" s="923"/>
      <c r="AL98" s="923"/>
      <c r="AM98" s="923"/>
      <c r="AN98" s="923"/>
      <c r="AO98" s="923"/>
      <c r="AP98" s="923"/>
      <c r="AQ98" s="1648"/>
      <c r="AR98" s="199"/>
    </row>
    <row r="99" spans="1:44" ht="13.5" customHeight="1">
      <c r="A99" s="1662"/>
      <c r="B99" s="1664"/>
      <c r="C99" s="409"/>
      <c r="D99" s="199"/>
      <c r="E99" s="1652"/>
      <c r="F99" s="1653"/>
      <c r="G99" s="1653"/>
      <c r="H99" s="1653"/>
      <c r="I99" s="1653"/>
      <c r="J99" s="1344"/>
      <c r="K99" s="444"/>
      <c r="L99" s="1654"/>
      <c r="M99" s="1654"/>
      <c r="N99" s="1654"/>
      <c r="O99" s="1654"/>
      <c r="P99" s="1654"/>
      <c r="Q99" s="1654"/>
      <c r="R99" s="1654"/>
      <c r="S99" s="1654"/>
      <c r="T99" s="1654"/>
      <c r="U99" s="1654"/>
      <c r="V99" s="1654"/>
      <c r="W99" s="1654"/>
      <c r="X99" s="1654"/>
      <c r="Y99" s="1654"/>
      <c r="Z99" s="445"/>
      <c r="AA99" s="1063"/>
      <c r="AB99" s="1064"/>
      <c r="AC99" s="1066"/>
      <c r="AD99" s="1063"/>
      <c r="AE99" s="1064"/>
      <c r="AF99" s="1066"/>
      <c r="AG99" s="1063"/>
      <c r="AH99" s="1064"/>
      <c r="AI99" s="1066"/>
      <c r="AJ99" s="925"/>
      <c r="AK99" s="912"/>
      <c r="AL99" s="912"/>
      <c r="AM99" s="912"/>
      <c r="AN99" s="912"/>
      <c r="AO99" s="912"/>
      <c r="AP99" s="912"/>
      <c r="AQ99" s="1655"/>
      <c r="AR99" s="199"/>
    </row>
    <row r="100" spans="1:44" ht="13.5" customHeight="1">
      <c r="A100" s="1662"/>
      <c r="B100" s="1663"/>
      <c r="C100" s="525"/>
      <c r="D100" s="199"/>
      <c r="E100" s="1657" t="str">
        <f t="shared" ref="E100" si="58">IF(A100="","",A100)</f>
        <v/>
      </c>
      <c r="F100" s="1658"/>
      <c r="G100" s="1658"/>
      <c r="H100" s="1658"/>
      <c r="I100" s="1658"/>
      <c r="J100" s="1659"/>
      <c r="K100" s="320"/>
      <c r="L100" s="1494" t="str">
        <f>IF(A100="","",VLOOKUP(A100,生徒情報入力!$A$9:$AD$158,5))</f>
        <v/>
      </c>
      <c r="M100" s="1494"/>
      <c r="N100" s="1494"/>
      <c r="O100" s="1494"/>
      <c r="P100" s="1494"/>
      <c r="Q100" s="1494"/>
      <c r="R100" s="1494"/>
      <c r="S100" s="1494"/>
      <c r="T100" s="1494"/>
      <c r="U100" s="1494"/>
      <c r="V100" s="1494"/>
      <c r="W100" s="1494"/>
      <c r="X100" s="1494"/>
      <c r="Y100" s="1494"/>
      <c r="Z100" s="447"/>
      <c r="AA100" s="1660" t="str">
        <f>IF(A100="","",VLOOKUP(A100,生徒情報入力!$A$9:$AD$158,6))</f>
        <v/>
      </c>
      <c r="AB100" s="1351"/>
      <c r="AC100" s="1661"/>
      <c r="AD100" s="1660" t="str">
        <f>IF(A100="","",VLOOKUP(A100,生徒情報入力!$A$9:$AD$158,11))</f>
        <v/>
      </c>
      <c r="AE100" s="1351"/>
      <c r="AF100" s="1661"/>
      <c r="AG100" s="1660" t="str">
        <f>IF(A100="","",VLOOKUP(A100,生徒情報入力!$A$9:$AD$158,12))</f>
        <v/>
      </c>
      <c r="AH100" s="1351"/>
      <c r="AI100" s="1661"/>
      <c r="AJ100" s="1085" t="str">
        <f t="shared" ref="AJ100" si="59">IF(A100="","",B100)</f>
        <v/>
      </c>
      <c r="AK100" s="1088"/>
      <c r="AL100" s="1088"/>
      <c r="AM100" s="1088"/>
      <c r="AN100" s="1088"/>
      <c r="AO100" s="1088"/>
      <c r="AP100" s="1088"/>
      <c r="AQ100" s="1656"/>
      <c r="AR100" s="199"/>
    </row>
    <row r="101" spans="1:44" ht="13.5" customHeight="1">
      <c r="A101" s="1662"/>
      <c r="B101" s="1664"/>
      <c r="C101" s="525"/>
      <c r="D101" s="199"/>
      <c r="E101" s="1652"/>
      <c r="F101" s="1653"/>
      <c r="G101" s="1653"/>
      <c r="H101" s="1653"/>
      <c r="I101" s="1653"/>
      <c r="J101" s="1344"/>
      <c r="K101" s="320"/>
      <c r="L101" s="1654"/>
      <c r="M101" s="1654"/>
      <c r="N101" s="1654"/>
      <c r="O101" s="1654"/>
      <c r="P101" s="1654"/>
      <c r="Q101" s="1654"/>
      <c r="R101" s="1654"/>
      <c r="S101" s="1654"/>
      <c r="T101" s="1654"/>
      <c r="U101" s="1654"/>
      <c r="V101" s="1654"/>
      <c r="W101" s="1654"/>
      <c r="X101" s="1654"/>
      <c r="Y101" s="1654"/>
      <c r="Z101" s="446"/>
      <c r="AA101" s="1063"/>
      <c r="AB101" s="1064"/>
      <c r="AC101" s="1066"/>
      <c r="AD101" s="1063"/>
      <c r="AE101" s="1064"/>
      <c r="AF101" s="1066"/>
      <c r="AG101" s="1063"/>
      <c r="AH101" s="1064"/>
      <c r="AI101" s="1066"/>
      <c r="AJ101" s="1104"/>
      <c r="AK101" s="1088"/>
      <c r="AL101" s="1088"/>
      <c r="AM101" s="1088"/>
      <c r="AN101" s="1088"/>
      <c r="AO101" s="1088"/>
      <c r="AP101" s="1088"/>
      <c r="AQ101" s="1656"/>
      <c r="AR101" s="199"/>
    </row>
    <row r="102" spans="1:44" ht="13.5" customHeight="1">
      <c r="A102" s="1662"/>
      <c r="B102" s="1663"/>
      <c r="C102" s="525"/>
      <c r="D102" s="199"/>
      <c r="E102" s="1641" t="str">
        <f t="shared" ref="E102" si="60">IF(A102="","",A102)</f>
        <v/>
      </c>
      <c r="F102" s="1642"/>
      <c r="G102" s="1642"/>
      <c r="H102" s="1642"/>
      <c r="I102" s="1642"/>
      <c r="J102" s="1342"/>
      <c r="K102" s="442"/>
      <c r="L102" s="1646" t="str">
        <f>IF(A102="","",VLOOKUP(A102,生徒情報入力!$A$9:$AD$158,5))</f>
        <v/>
      </c>
      <c r="M102" s="1646"/>
      <c r="N102" s="1646"/>
      <c r="O102" s="1646"/>
      <c r="P102" s="1646"/>
      <c r="Q102" s="1646"/>
      <c r="R102" s="1646"/>
      <c r="S102" s="1646"/>
      <c r="T102" s="1646"/>
      <c r="U102" s="1646"/>
      <c r="V102" s="1646"/>
      <c r="W102" s="1646"/>
      <c r="X102" s="1646"/>
      <c r="Y102" s="1646"/>
      <c r="Z102" s="443"/>
      <c r="AA102" s="1061" t="str">
        <f>IF(A102="","",VLOOKUP(A102,生徒情報入力!$A$9:$AD$158,6))</f>
        <v/>
      </c>
      <c r="AB102" s="1062"/>
      <c r="AC102" s="1065"/>
      <c r="AD102" s="1061" t="str">
        <f>IF(A102="","",VLOOKUP(A102,生徒情報入力!$A$9:$AD$158,11))</f>
        <v/>
      </c>
      <c r="AE102" s="1062"/>
      <c r="AF102" s="1065"/>
      <c r="AG102" s="1061" t="str">
        <f>IF(A102="","",VLOOKUP(A102,生徒情報入力!$A$9:$AD$158,12))</f>
        <v/>
      </c>
      <c r="AH102" s="1062"/>
      <c r="AI102" s="1065"/>
      <c r="AJ102" s="922" t="str">
        <f t="shared" ref="AJ102" si="61">IF(A102="","",B102)</f>
        <v/>
      </c>
      <c r="AK102" s="923"/>
      <c r="AL102" s="923"/>
      <c r="AM102" s="923"/>
      <c r="AN102" s="923"/>
      <c r="AO102" s="923"/>
      <c r="AP102" s="923"/>
      <c r="AQ102" s="1648"/>
      <c r="AR102" s="199"/>
    </row>
    <row r="103" spans="1:44" ht="13.5" customHeight="1">
      <c r="A103" s="1662"/>
      <c r="B103" s="1664"/>
      <c r="C103" s="525"/>
      <c r="D103" s="199"/>
      <c r="E103" s="1652"/>
      <c r="F103" s="1653"/>
      <c r="G103" s="1653"/>
      <c r="H103" s="1653"/>
      <c r="I103" s="1653"/>
      <c r="J103" s="1344"/>
      <c r="K103" s="444"/>
      <c r="L103" s="1654"/>
      <c r="M103" s="1654"/>
      <c r="N103" s="1654"/>
      <c r="O103" s="1654"/>
      <c r="P103" s="1654"/>
      <c r="Q103" s="1654"/>
      <c r="R103" s="1654"/>
      <c r="S103" s="1654"/>
      <c r="T103" s="1654"/>
      <c r="U103" s="1654"/>
      <c r="V103" s="1654"/>
      <c r="W103" s="1654"/>
      <c r="X103" s="1654"/>
      <c r="Y103" s="1654"/>
      <c r="Z103" s="445"/>
      <c r="AA103" s="1063"/>
      <c r="AB103" s="1064"/>
      <c r="AC103" s="1066"/>
      <c r="AD103" s="1063"/>
      <c r="AE103" s="1064"/>
      <c r="AF103" s="1066"/>
      <c r="AG103" s="1063"/>
      <c r="AH103" s="1064"/>
      <c r="AI103" s="1066"/>
      <c r="AJ103" s="925"/>
      <c r="AK103" s="912"/>
      <c r="AL103" s="912"/>
      <c r="AM103" s="912"/>
      <c r="AN103" s="912"/>
      <c r="AO103" s="912"/>
      <c r="AP103" s="912"/>
      <c r="AQ103" s="1655"/>
      <c r="AR103" s="199"/>
    </row>
    <row r="104" spans="1:44" ht="13.5" customHeight="1">
      <c r="A104" s="1662"/>
      <c r="B104" s="1663"/>
      <c r="C104" s="525"/>
      <c r="D104" s="199"/>
      <c r="E104" s="1641" t="str">
        <f t="shared" ref="E104" si="62">IF(A104="","",A104)</f>
        <v/>
      </c>
      <c r="F104" s="1642"/>
      <c r="G104" s="1642"/>
      <c r="H104" s="1642"/>
      <c r="I104" s="1642"/>
      <c r="J104" s="1342"/>
      <c r="K104" s="442"/>
      <c r="L104" s="1646" t="str">
        <f>IF(A104="","",VLOOKUP(A104,生徒情報入力!$A$9:$AD$158,5))</f>
        <v/>
      </c>
      <c r="M104" s="1646"/>
      <c r="N104" s="1646"/>
      <c r="O104" s="1646"/>
      <c r="P104" s="1646"/>
      <c r="Q104" s="1646"/>
      <c r="R104" s="1646"/>
      <c r="S104" s="1646"/>
      <c r="T104" s="1646"/>
      <c r="U104" s="1646"/>
      <c r="V104" s="1646"/>
      <c r="W104" s="1646"/>
      <c r="X104" s="1646"/>
      <c r="Y104" s="1646"/>
      <c r="Z104" s="443"/>
      <c r="AA104" s="1061" t="str">
        <f>IF(A104="","",VLOOKUP(A104,生徒情報入力!$A$9:$AD$158,6))</f>
        <v/>
      </c>
      <c r="AB104" s="1062"/>
      <c r="AC104" s="1065"/>
      <c r="AD104" s="1061" t="str">
        <f>IF(A104="","",VLOOKUP(A104,生徒情報入力!$A$9:$AD$158,11))</f>
        <v/>
      </c>
      <c r="AE104" s="1062"/>
      <c r="AF104" s="1065"/>
      <c r="AG104" s="1061" t="str">
        <f>IF(A104="","",VLOOKUP(A104,生徒情報入力!$A$9:$AD$158,12))</f>
        <v/>
      </c>
      <c r="AH104" s="1062"/>
      <c r="AI104" s="1065"/>
      <c r="AJ104" s="922" t="str">
        <f t="shared" ref="AJ104" si="63">IF(A104="","",B104)</f>
        <v/>
      </c>
      <c r="AK104" s="923"/>
      <c r="AL104" s="923"/>
      <c r="AM104" s="923"/>
      <c r="AN104" s="923"/>
      <c r="AO104" s="923"/>
      <c r="AP104" s="923"/>
      <c r="AQ104" s="1648"/>
      <c r="AR104" s="199"/>
    </row>
    <row r="105" spans="1:44" ht="13.5" customHeight="1">
      <c r="A105" s="1662"/>
      <c r="B105" s="1664"/>
      <c r="C105" s="525"/>
      <c r="D105" s="199"/>
      <c r="E105" s="1652"/>
      <c r="F105" s="1653"/>
      <c r="G105" s="1653"/>
      <c r="H105" s="1653"/>
      <c r="I105" s="1653"/>
      <c r="J105" s="1344"/>
      <c r="K105" s="444"/>
      <c r="L105" s="1654"/>
      <c r="M105" s="1654"/>
      <c r="N105" s="1654"/>
      <c r="O105" s="1654"/>
      <c r="P105" s="1654"/>
      <c r="Q105" s="1654"/>
      <c r="R105" s="1654"/>
      <c r="S105" s="1654"/>
      <c r="T105" s="1654"/>
      <c r="U105" s="1654"/>
      <c r="V105" s="1654"/>
      <c r="W105" s="1654"/>
      <c r="X105" s="1654"/>
      <c r="Y105" s="1654"/>
      <c r="Z105" s="445"/>
      <c r="AA105" s="1063"/>
      <c r="AB105" s="1064"/>
      <c r="AC105" s="1066"/>
      <c r="AD105" s="1063"/>
      <c r="AE105" s="1064"/>
      <c r="AF105" s="1066"/>
      <c r="AG105" s="1063"/>
      <c r="AH105" s="1064"/>
      <c r="AI105" s="1066"/>
      <c r="AJ105" s="925"/>
      <c r="AK105" s="912"/>
      <c r="AL105" s="912"/>
      <c r="AM105" s="912"/>
      <c r="AN105" s="912"/>
      <c r="AO105" s="912"/>
      <c r="AP105" s="912"/>
      <c r="AQ105" s="1655"/>
      <c r="AR105" s="199"/>
    </row>
    <row r="106" spans="1:44" ht="13.5" customHeight="1">
      <c r="A106" s="1662"/>
      <c r="B106" s="1663"/>
      <c r="C106" s="525"/>
      <c r="D106" s="199"/>
      <c r="E106" s="1641" t="str">
        <f t="shared" ref="E106" si="64">IF(A106="","",A106)</f>
        <v/>
      </c>
      <c r="F106" s="1642"/>
      <c r="G106" s="1642"/>
      <c r="H106" s="1642"/>
      <c r="I106" s="1642"/>
      <c r="J106" s="1342"/>
      <c r="K106" s="442"/>
      <c r="L106" s="1646" t="str">
        <f>IF(A106="","",VLOOKUP(A106,生徒情報入力!$A$9:$AD$158,5))</f>
        <v/>
      </c>
      <c r="M106" s="1646"/>
      <c r="N106" s="1646"/>
      <c r="O106" s="1646"/>
      <c r="P106" s="1646"/>
      <c r="Q106" s="1646"/>
      <c r="R106" s="1646"/>
      <c r="S106" s="1646"/>
      <c r="T106" s="1646"/>
      <c r="U106" s="1646"/>
      <c r="V106" s="1646"/>
      <c r="W106" s="1646"/>
      <c r="X106" s="1646"/>
      <c r="Y106" s="1646"/>
      <c r="Z106" s="443"/>
      <c r="AA106" s="1061" t="str">
        <f>IF(A106="","",VLOOKUP(A106,生徒情報入力!$A$9:$AD$158,6))</f>
        <v/>
      </c>
      <c r="AB106" s="1062"/>
      <c r="AC106" s="1065"/>
      <c r="AD106" s="1061" t="str">
        <f>IF(A106="","",VLOOKUP(A106,生徒情報入力!$A$9:$AD$158,11))</f>
        <v/>
      </c>
      <c r="AE106" s="1062"/>
      <c r="AF106" s="1065"/>
      <c r="AG106" s="1061" t="str">
        <f>IF(A106="","",VLOOKUP(A106,生徒情報入力!$A$9:$AD$158,12))</f>
        <v/>
      </c>
      <c r="AH106" s="1062"/>
      <c r="AI106" s="1065"/>
      <c r="AJ106" s="922" t="str">
        <f t="shared" ref="AJ106" si="65">IF(A106="","",B106)</f>
        <v/>
      </c>
      <c r="AK106" s="923"/>
      <c r="AL106" s="923"/>
      <c r="AM106" s="923"/>
      <c r="AN106" s="923"/>
      <c r="AO106" s="923"/>
      <c r="AP106" s="923"/>
      <c r="AQ106" s="1648"/>
      <c r="AR106" s="199"/>
    </row>
    <row r="107" spans="1:44" ht="13.5" customHeight="1">
      <c r="A107" s="1662"/>
      <c r="B107" s="1664"/>
      <c r="C107" s="525"/>
      <c r="D107" s="199"/>
      <c r="E107" s="1652"/>
      <c r="F107" s="1653"/>
      <c r="G107" s="1653"/>
      <c r="H107" s="1653"/>
      <c r="I107" s="1653"/>
      <c r="J107" s="1344"/>
      <c r="K107" s="320"/>
      <c r="L107" s="1654"/>
      <c r="M107" s="1654"/>
      <c r="N107" s="1654"/>
      <c r="O107" s="1654"/>
      <c r="P107" s="1654"/>
      <c r="Q107" s="1654"/>
      <c r="R107" s="1654"/>
      <c r="S107" s="1654"/>
      <c r="T107" s="1654"/>
      <c r="U107" s="1654"/>
      <c r="V107" s="1654"/>
      <c r="W107" s="1654"/>
      <c r="X107" s="1654"/>
      <c r="Y107" s="1654"/>
      <c r="Z107" s="446"/>
      <c r="AA107" s="1063"/>
      <c r="AB107" s="1064"/>
      <c r="AC107" s="1066"/>
      <c r="AD107" s="1063"/>
      <c r="AE107" s="1064"/>
      <c r="AF107" s="1066"/>
      <c r="AG107" s="1063"/>
      <c r="AH107" s="1064"/>
      <c r="AI107" s="1066"/>
      <c r="AJ107" s="1104"/>
      <c r="AK107" s="1088"/>
      <c r="AL107" s="1088"/>
      <c r="AM107" s="1088"/>
      <c r="AN107" s="1088"/>
      <c r="AO107" s="1088"/>
      <c r="AP107" s="1088"/>
      <c r="AQ107" s="1656"/>
      <c r="AR107" s="199"/>
    </row>
    <row r="108" spans="1:44" ht="13.5" customHeight="1">
      <c r="A108" s="1662"/>
      <c r="B108" s="1663"/>
      <c r="C108" s="525"/>
      <c r="D108" s="199"/>
      <c r="E108" s="1641" t="str">
        <f t="shared" ref="E108" si="66">IF(A108="","",A108)</f>
        <v/>
      </c>
      <c r="F108" s="1642"/>
      <c r="G108" s="1642"/>
      <c r="H108" s="1642"/>
      <c r="I108" s="1642"/>
      <c r="J108" s="1342"/>
      <c r="K108" s="442"/>
      <c r="L108" s="1646" t="str">
        <f>IF(A108="","",VLOOKUP(A108,生徒情報入力!$A$9:$AD$158,5))</f>
        <v/>
      </c>
      <c r="M108" s="1646"/>
      <c r="N108" s="1646"/>
      <c r="O108" s="1646"/>
      <c r="P108" s="1646"/>
      <c r="Q108" s="1646"/>
      <c r="R108" s="1646"/>
      <c r="S108" s="1646"/>
      <c r="T108" s="1646"/>
      <c r="U108" s="1646"/>
      <c r="V108" s="1646"/>
      <c r="W108" s="1646"/>
      <c r="X108" s="1646"/>
      <c r="Y108" s="1646"/>
      <c r="Z108" s="443"/>
      <c r="AA108" s="1061" t="str">
        <f>IF(A108="","",VLOOKUP(A108,生徒情報入力!$A$9:$AD$158,6))</f>
        <v/>
      </c>
      <c r="AB108" s="1062"/>
      <c r="AC108" s="1065"/>
      <c r="AD108" s="1061" t="str">
        <f>IF(A108="","",VLOOKUP(A108,生徒情報入力!$A$9:$AD$158,11))</f>
        <v/>
      </c>
      <c r="AE108" s="1062"/>
      <c r="AF108" s="1065"/>
      <c r="AG108" s="1061" t="str">
        <f>IF(A108="","",VLOOKUP(A108,生徒情報入力!$A$9:$AD$158,12))</f>
        <v/>
      </c>
      <c r="AH108" s="1062"/>
      <c r="AI108" s="1065"/>
      <c r="AJ108" s="922" t="str">
        <f t="shared" ref="AJ108" si="67">IF(A108="","",B108)</f>
        <v/>
      </c>
      <c r="AK108" s="923"/>
      <c r="AL108" s="923"/>
      <c r="AM108" s="923"/>
      <c r="AN108" s="923"/>
      <c r="AO108" s="923"/>
      <c r="AP108" s="923"/>
      <c r="AQ108" s="1648"/>
      <c r="AR108" s="199"/>
    </row>
    <row r="109" spans="1:44" ht="13.5" customHeight="1">
      <c r="A109" s="1662"/>
      <c r="B109" s="1664"/>
      <c r="C109" s="525"/>
      <c r="D109" s="199"/>
      <c r="E109" s="1652"/>
      <c r="F109" s="1653"/>
      <c r="G109" s="1653"/>
      <c r="H109" s="1653"/>
      <c r="I109" s="1653"/>
      <c r="J109" s="1344"/>
      <c r="K109" s="444"/>
      <c r="L109" s="1654"/>
      <c r="M109" s="1654"/>
      <c r="N109" s="1654"/>
      <c r="O109" s="1654"/>
      <c r="P109" s="1654"/>
      <c r="Q109" s="1654"/>
      <c r="R109" s="1654"/>
      <c r="S109" s="1654"/>
      <c r="T109" s="1654"/>
      <c r="U109" s="1654"/>
      <c r="V109" s="1654"/>
      <c r="W109" s="1654"/>
      <c r="X109" s="1654"/>
      <c r="Y109" s="1654"/>
      <c r="Z109" s="445"/>
      <c r="AA109" s="1063"/>
      <c r="AB109" s="1064"/>
      <c r="AC109" s="1066"/>
      <c r="AD109" s="1063"/>
      <c r="AE109" s="1064"/>
      <c r="AF109" s="1066"/>
      <c r="AG109" s="1063"/>
      <c r="AH109" s="1064"/>
      <c r="AI109" s="1066"/>
      <c r="AJ109" s="925"/>
      <c r="AK109" s="912"/>
      <c r="AL109" s="912"/>
      <c r="AM109" s="912"/>
      <c r="AN109" s="912"/>
      <c r="AO109" s="912"/>
      <c r="AP109" s="912"/>
      <c r="AQ109" s="1655"/>
      <c r="AR109" s="199"/>
    </row>
    <row r="110" spans="1:44" ht="13.5" customHeight="1">
      <c r="A110" s="1662"/>
      <c r="B110" s="1663"/>
      <c r="C110" s="525"/>
      <c r="D110" s="199"/>
      <c r="E110" s="1657" t="str">
        <f t="shared" ref="E110" si="68">IF(A110="","",A110)</f>
        <v/>
      </c>
      <c r="F110" s="1658"/>
      <c r="G110" s="1658"/>
      <c r="H110" s="1658"/>
      <c r="I110" s="1658"/>
      <c r="J110" s="1659"/>
      <c r="K110" s="320"/>
      <c r="L110" s="1494" t="str">
        <f>IF(A110="","",VLOOKUP(A110,生徒情報入力!$A$9:$AD$158,5))</f>
        <v/>
      </c>
      <c r="M110" s="1494"/>
      <c r="N110" s="1494"/>
      <c r="O110" s="1494"/>
      <c r="P110" s="1494"/>
      <c r="Q110" s="1494"/>
      <c r="R110" s="1494"/>
      <c r="S110" s="1494"/>
      <c r="T110" s="1494"/>
      <c r="U110" s="1494"/>
      <c r="V110" s="1494"/>
      <c r="W110" s="1494"/>
      <c r="X110" s="1494"/>
      <c r="Y110" s="1494"/>
      <c r="Z110" s="447"/>
      <c r="AA110" s="1660" t="str">
        <f>IF(A110="","",VLOOKUP(A110,生徒情報入力!$A$9:$AD$158,6))</f>
        <v/>
      </c>
      <c r="AB110" s="1351"/>
      <c r="AC110" s="1661"/>
      <c r="AD110" s="1660" t="str">
        <f>IF(A110="","",VLOOKUP(A110,生徒情報入力!$A$9:$AD$158,11))</f>
        <v/>
      </c>
      <c r="AE110" s="1351"/>
      <c r="AF110" s="1661"/>
      <c r="AG110" s="1660" t="str">
        <f>IF(A110="","",VLOOKUP(A110,生徒情報入力!$A$9:$AD$158,12))</f>
        <v/>
      </c>
      <c r="AH110" s="1351"/>
      <c r="AI110" s="1661"/>
      <c r="AJ110" s="1085" t="str">
        <f t="shared" ref="AJ110" si="69">IF(A110="","",B110)</f>
        <v/>
      </c>
      <c r="AK110" s="1088"/>
      <c r="AL110" s="1088"/>
      <c r="AM110" s="1088"/>
      <c r="AN110" s="1088"/>
      <c r="AO110" s="1088"/>
      <c r="AP110" s="1088"/>
      <c r="AQ110" s="1656"/>
      <c r="AR110" s="199"/>
    </row>
    <row r="111" spans="1:44" ht="13.5" customHeight="1">
      <c r="A111" s="1662"/>
      <c r="B111" s="1664"/>
      <c r="C111" s="525"/>
      <c r="D111" s="199"/>
      <c r="E111" s="1652"/>
      <c r="F111" s="1653"/>
      <c r="G111" s="1653"/>
      <c r="H111" s="1653"/>
      <c r="I111" s="1653"/>
      <c r="J111" s="1344"/>
      <c r="K111" s="320"/>
      <c r="L111" s="1654"/>
      <c r="M111" s="1654"/>
      <c r="N111" s="1654"/>
      <c r="O111" s="1654"/>
      <c r="P111" s="1654"/>
      <c r="Q111" s="1654"/>
      <c r="R111" s="1654"/>
      <c r="S111" s="1654"/>
      <c r="T111" s="1654"/>
      <c r="U111" s="1654"/>
      <c r="V111" s="1654"/>
      <c r="W111" s="1654"/>
      <c r="X111" s="1654"/>
      <c r="Y111" s="1654"/>
      <c r="Z111" s="446"/>
      <c r="AA111" s="1063"/>
      <c r="AB111" s="1064"/>
      <c r="AC111" s="1066"/>
      <c r="AD111" s="1063"/>
      <c r="AE111" s="1064"/>
      <c r="AF111" s="1066"/>
      <c r="AG111" s="1063"/>
      <c r="AH111" s="1064"/>
      <c r="AI111" s="1066"/>
      <c r="AJ111" s="1104"/>
      <c r="AK111" s="1088"/>
      <c r="AL111" s="1088"/>
      <c r="AM111" s="1088"/>
      <c r="AN111" s="1088"/>
      <c r="AO111" s="1088"/>
      <c r="AP111" s="1088"/>
      <c r="AQ111" s="1656"/>
      <c r="AR111" s="199"/>
    </row>
    <row r="112" spans="1:44" ht="13.5" customHeight="1">
      <c r="A112" s="1662"/>
      <c r="B112" s="1663"/>
      <c r="C112" s="525"/>
      <c r="D112" s="199"/>
      <c r="E112" s="1641" t="str">
        <f t="shared" ref="E112" si="70">IF(A112="","",A112)</f>
        <v/>
      </c>
      <c r="F112" s="1642"/>
      <c r="G112" s="1642"/>
      <c r="H112" s="1642"/>
      <c r="I112" s="1642"/>
      <c r="J112" s="1342"/>
      <c r="K112" s="442"/>
      <c r="L112" s="1646" t="str">
        <f>IF(A112="","",VLOOKUP(A112,生徒情報入力!$A$9:$AD$158,5))</f>
        <v/>
      </c>
      <c r="M112" s="1646"/>
      <c r="N112" s="1646"/>
      <c r="O112" s="1646"/>
      <c r="P112" s="1646"/>
      <c r="Q112" s="1646"/>
      <c r="R112" s="1646"/>
      <c r="S112" s="1646"/>
      <c r="T112" s="1646"/>
      <c r="U112" s="1646"/>
      <c r="V112" s="1646"/>
      <c r="W112" s="1646"/>
      <c r="X112" s="1646"/>
      <c r="Y112" s="1646"/>
      <c r="Z112" s="443"/>
      <c r="AA112" s="1061" t="str">
        <f>IF(A112="","",VLOOKUP(A112,生徒情報入力!$A$9:$AD$158,6))</f>
        <v/>
      </c>
      <c r="AB112" s="1062"/>
      <c r="AC112" s="1065"/>
      <c r="AD112" s="1061" t="str">
        <f>IF(A112="","",VLOOKUP(A112,生徒情報入力!$A$9:$AD$158,11))</f>
        <v/>
      </c>
      <c r="AE112" s="1062"/>
      <c r="AF112" s="1065"/>
      <c r="AG112" s="1061" t="str">
        <f>IF(A112="","",VLOOKUP(A112,生徒情報入力!$A$9:$AD$158,12))</f>
        <v/>
      </c>
      <c r="AH112" s="1062"/>
      <c r="AI112" s="1065"/>
      <c r="AJ112" s="922" t="str">
        <f t="shared" ref="AJ112" si="71">IF(A112="","",B112)</f>
        <v/>
      </c>
      <c r="AK112" s="923"/>
      <c r="AL112" s="923"/>
      <c r="AM112" s="923"/>
      <c r="AN112" s="923"/>
      <c r="AO112" s="923"/>
      <c r="AP112" s="923"/>
      <c r="AQ112" s="1648"/>
      <c r="AR112" s="199"/>
    </row>
    <row r="113" spans="1:44" ht="13.5" customHeight="1">
      <c r="A113" s="1662"/>
      <c r="B113" s="1664"/>
      <c r="C113" s="525"/>
      <c r="D113" s="199"/>
      <c r="E113" s="1652"/>
      <c r="F113" s="1653"/>
      <c r="G113" s="1653"/>
      <c r="H113" s="1653"/>
      <c r="I113" s="1653"/>
      <c r="J113" s="1344"/>
      <c r="K113" s="444"/>
      <c r="L113" s="1654"/>
      <c r="M113" s="1654"/>
      <c r="N113" s="1654"/>
      <c r="O113" s="1654"/>
      <c r="P113" s="1654"/>
      <c r="Q113" s="1654"/>
      <c r="R113" s="1654"/>
      <c r="S113" s="1654"/>
      <c r="T113" s="1654"/>
      <c r="U113" s="1654"/>
      <c r="V113" s="1654"/>
      <c r="W113" s="1654"/>
      <c r="X113" s="1654"/>
      <c r="Y113" s="1654"/>
      <c r="Z113" s="445"/>
      <c r="AA113" s="1063"/>
      <c r="AB113" s="1064"/>
      <c r="AC113" s="1066"/>
      <c r="AD113" s="1063"/>
      <c r="AE113" s="1064"/>
      <c r="AF113" s="1066"/>
      <c r="AG113" s="1063"/>
      <c r="AH113" s="1064"/>
      <c r="AI113" s="1066"/>
      <c r="AJ113" s="925"/>
      <c r="AK113" s="912"/>
      <c r="AL113" s="912"/>
      <c r="AM113" s="912"/>
      <c r="AN113" s="912"/>
      <c r="AO113" s="912"/>
      <c r="AP113" s="912"/>
      <c r="AQ113" s="1655"/>
      <c r="AR113" s="199"/>
    </row>
    <row r="114" spans="1:44" ht="13.5" customHeight="1">
      <c r="A114" s="1662"/>
      <c r="B114" s="1663"/>
      <c r="C114" s="525"/>
      <c r="D114" s="199"/>
      <c r="E114" s="1641" t="str">
        <f t="shared" ref="E114" si="72">IF(A114="","",A114)</f>
        <v/>
      </c>
      <c r="F114" s="1642"/>
      <c r="G114" s="1642"/>
      <c r="H114" s="1642"/>
      <c r="I114" s="1642"/>
      <c r="J114" s="1342"/>
      <c r="K114" s="442"/>
      <c r="L114" s="1646" t="str">
        <f>IF(A114="","",VLOOKUP(A114,生徒情報入力!$A$9:$AD$158,5))</f>
        <v/>
      </c>
      <c r="M114" s="1646"/>
      <c r="N114" s="1646"/>
      <c r="O114" s="1646"/>
      <c r="P114" s="1646"/>
      <c r="Q114" s="1646"/>
      <c r="R114" s="1646"/>
      <c r="S114" s="1646"/>
      <c r="T114" s="1646"/>
      <c r="U114" s="1646"/>
      <c r="V114" s="1646"/>
      <c r="W114" s="1646"/>
      <c r="X114" s="1646"/>
      <c r="Y114" s="1646"/>
      <c r="Z114" s="443"/>
      <c r="AA114" s="1061" t="str">
        <f>IF(A114="","",VLOOKUP(A114,生徒情報入力!$A$9:$AD$158,6))</f>
        <v/>
      </c>
      <c r="AB114" s="1062"/>
      <c r="AC114" s="1065"/>
      <c r="AD114" s="1061" t="str">
        <f>IF(A114="","",VLOOKUP(A114,生徒情報入力!$A$9:$AD$158,11))</f>
        <v/>
      </c>
      <c r="AE114" s="1062"/>
      <c r="AF114" s="1065"/>
      <c r="AG114" s="1061" t="str">
        <f>IF(A114="","",VLOOKUP(A114,生徒情報入力!$A$9:$AD$158,12))</f>
        <v/>
      </c>
      <c r="AH114" s="1062"/>
      <c r="AI114" s="1065"/>
      <c r="AJ114" s="922" t="str">
        <f t="shared" ref="AJ114" si="73">IF(A114="","",B114)</f>
        <v/>
      </c>
      <c r="AK114" s="923"/>
      <c r="AL114" s="923"/>
      <c r="AM114" s="923"/>
      <c r="AN114" s="923"/>
      <c r="AO114" s="923"/>
      <c r="AP114" s="923"/>
      <c r="AQ114" s="1648"/>
      <c r="AR114" s="199"/>
    </row>
    <row r="115" spans="1:44" ht="13.5" customHeight="1">
      <c r="A115" s="1662"/>
      <c r="B115" s="1664"/>
      <c r="C115" s="525"/>
      <c r="D115" s="199"/>
      <c r="E115" s="1652"/>
      <c r="F115" s="1653"/>
      <c r="G115" s="1653"/>
      <c r="H115" s="1653"/>
      <c r="I115" s="1653"/>
      <c r="J115" s="1344"/>
      <c r="K115" s="444"/>
      <c r="L115" s="1654"/>
      <c r="M115" s="1654"/>
      <c r="N115" s="1654"/>
      <c r="O115" s="1654"/>
      <c r="P115" s="1654"/>
      <c r="Q115" s="1654"/>
      <c r="R115" s="1654"/>
      <c r="S115" s="1654"/>
      <c r="T115" s="1654"/>
      <c r="U115" s="1654"/>
      <c r="V115" s="1654"/>
      <c r="W115" s="1654"/>
      <c r="X115" s="1654"/>
      <c r="Y115" s="1654"/>
      <c r="Z115" s="445"/>
      <c r="AA115" s="1063"/>
      <c r="AB115" s="1064"/>
      <c r="AC115" s="1066"/>
      <c r="AD115" s="1063"/>
      <c r="AE115" s="1064"/>
      <c r="AF115" s="1066"/>
      <c r="AG115" s="1063"/>
      <c r="AH115" s="1064"/>
      <c r="AI115" s="1066"/>
      <c r="AJ115" s="925"/>
      <c r="AK115" s="912"/>
      <c r="AL115" s="912"/>
      <c r="AM115" s="912"/>
      <c r="AN115" s="912"/>
      <c r="AO115" s="912"/>
      <c r="AP115" s="912"/>
      <c r="AQ115" s="1655"/>
      <c r="AR115" s="199"/>
    </row>
    <row r="116" spans="1:44" ht="13.5" customHeight="1">
      <c r="A116" s="1662"/>
      <c r="B116" s="1663"/>
      <c r="C116" s="525"/>
      <c r="D116" s="199"/>
      <c r="E116" s="1641" t="str">
        <f t="shared" ref="E116" si="74">IF(A116="","",A116)</f>
        <v/>
      </c>
      <c r="F116" s="1642"/>
      <c r="G116" s="1642"/>
      <c r="H116" s="1642"/>
      <c r="I116" s="1642"/>
      <c r="J116" s="1342"/>
      <c r="K116" s="442"/>
      <c r="L116" s="1646" t="str">
        <f>IF(A116="","",VLOOKUP(A116,生徒情報入力!$A$9:$AD$158,5))</f>
        <v/>
      </c>
      <c r="M116" s="1646"/>
      <c r="N116" s="1646"/>
      <c r="O116" s="1646"/>
      <c r="P116" s="1646"/>
      <c r="Q116" s="1646"/>
      <c r="R116" s="1646"/>
      <c r="S116" s="1646"/>
      <c r="T116" s="1646"/>
      <c r="U116" s="1646"/>
      <c r="V116" s="1646"/>
      <c r="W116" s="1646"/>
      <c r="X116" s="1646"/>
      <c r="Y116" s="1646"/>
      <c r="Z116" s="443"/>
      <c r="AA116" s="1061" t="str">
        <f>IF(A116="","",VLOOKUP(A116,生徒情報入力!$A$9:$AD$158,6))</f>
        <v/>
      </c>
      <c r="AB116" s="1062"/>
      <c r="AC116" s="1065"/>
      <c r="AD116" s="1061" t="str">
        <f>IF(A116="","",VLOOKUP(A116,生徒情報入力!$A$9:$AD$158,11))</f>
        <v/>
      </c>
      <c r="AE116" s="1062"/>
      <c r="AF116" s="1065"/>
      <c r="AG116" s="1061" t="str">
        <f>IF(A116="","",VLOOKUP(A116,生徒情報入力!$A$9:$AD$158,12))</f>
        <v/>
      </c>
      <c r="AH116" s="1062"/>
      <c r="AI116" s="1065"/>
      <c r="AJ116" s="922" t="str">
        <f t="shared" ref="AJ116" si="75">IF(A116="","",B116)</f>
        <v/>
      </c>
      <c r="AK116" s="923"/>
      <c r="AL116" s="923"/>
      <c r="AM116" s="923"/>
      <c r="AN116" s="923"/>
      <c r="AO116" s="923"/>
      <c r="AP116" s="923"/>
      <c r="AQ116" s="1648"/>
      <c r="AR116" s="199"/>
    </row>
    <row r="117" spans="1:44" ht="13.5" customHeight="1">
      <c r="A117" s="1662"/>
      <c r="B117" s="1664"/>
      <c r="C117" s="525"/>
      <c r="D117" s="199"/>
      <c r="E117" s="1652"/>
      <c r="F117" s="1653"/>
      <c r="G117" s="1653"/>
      <c r="H117" s="1653"/>
      <c r="I117" s="1653"/>
      <c r="J117" s="1344"/>
      <c r="K117" s="320"/>
      <c r="L117" s="1654"/>
      <c r="M117" s="1654"/>
      <c r="N117" s="1654"/>
      <c r="O117" s="1654"/>
      <c r="P117" s="1654"/>
      <c r="Q117" s="1654"/>
      <c r="R117" s="1654"/>
      <c r="S117" s="1654"/>
      <c r="T117" s="1654"/>
      <c r="U117" s="1654"/>
      <c r="V117" s="1654"/>
      <c r="W117" s="1654"/>
      <c r="X117" s="1654"/>
      <c r="Y117" s="1654"/>
      <c r="Z117" s="446"/>
      <c r="AA117" s="1063"/>
      <c r="AB117" s="1064"/>
      <c r="AC117" s="1066"/>
      <c r="AD117" s="1063"/>
      <c r="AE117" s="1064"/>
      <c r="AF117" s="1066"/>
      <c r="AG117" s="1063"/>
      <c r="AH117" s="1064"/>
      <c r="AI117" s="1066"/>
      <c r="AJ117" s="1104"/>
      <c r="AK117" s="1088"/>
      <c r="AL117" s="1088"/>
      <c r="AM117" s="1088"/>
      <c r="AN117" s="1088"/>
      <c r="AO117" s="1088"/>
      <c r="AP117" s="1088"/>
      <c r="AQ117" s="1656"/>
      <c r="AR117" s="199"/>
    </row>
    <row r="118" spans="1:44" ht="13.5" customHeight="1">
      <c r="A118" s="1662"/>
      <c r="B118" s="1663"/>
      <c r="C118" s="525"/>
      <c r="D118" s="199"/>
      <c r="E118" s="1641" t="str">
        <f t="shared" ref="E118" si="76">IF(A118="","",A118)</f>
        <v/>
      </c>
      <c r="F118" s="1642"/>
      <c r="G118" s="1642"/>
      <c r="H118" s="1642"/>
      <c r="I118" s="1642"/>
      <c r="J118" s="1342"/>
      <c r="K118" s="442"/>
      <c r="L118" s="1646" t="str">
        <f>IF(A118="","",VLOOKUP(A118,生徒情報入力!$A$9:$AD$158,5))</f>
        <v/>
      </c>
      <c r="M118" s="1646"/>
      <c r="N118" s="1646"/>
      <c r="O118" s="1646"/>
      <c r="P118" s="1646"/>
      <c r="Q118" s="1646"/>
      <c r="R118" s="1646"/>
      <c r="S118" s="1646"/>
      <c r="T118" s="1646"/>
      <c r="U118" s="1646"/>
      <c r="V118" s="1646"/>
      <c r="W118" s="1646"/>
      <c r="X118" s="1646"/>
      <c r="Y118" s="1646"/>
      <c r="Z118" s="443"/>
      <c r="AA118" s="1061" t="str">
        <f>IF(A118="","",VLOOKUP(A118,生徒情報入力!$A$9:$AD$158,6))</f>
        <v/>
      </c>
      <c r="AB118" s="1062"/>
      <c r="AC118" s="1065"/>
      <c r="AD118" s="1061" t="str">
        <f>IF(A118="","",VLOOKUP(A118,生徒情報入力!$A$9:$AD$158,11))</f>
        <v/>
      </c>
      <c r="AE118" s="1062"/>
      <c r="AF118" s="1065"/>
      <c r="AG118" s="1061" t="str">
        <f>IF(A118="","",VLOOKUP(A118,生徒情報入力!$A$9:$AD$158,12))</f>
        <v/>
      </c>
      <c r="AH118" s="1062"/>
      <c r="AI118" s="1065"/>
      <c r="AJ118" s="922" t="str">
        <f t="shared" ref="AJ118" si="77">IF(A118="","",B118)</f>
        <v/>
      </c>
      <c r="AK118" s="923"/>
      <c r="AL118" s="923"/>
      <c r="AM118" s="923"/>
      <c r="AN118" s="923"/>
      <c r="AO118" s="923"/>
      <c r="AP118" s="923"/>
      <c r="AQ118" s="1648"/>
      <c r="AR118" s="199"/>
    </row>
    <row r="119" spans="1:44" ht="13.5" customHeight="1" thickBot="1">
      <c r="A119" s="1662"/>
      <c r="B119" s="1664"/>
      <c r="C119" s="525"/>
      <c r="D119" s="199"/>
      <c r="E119" s="1643"/>
      <c r="F119" s="1644"/>
      <c r="G119" s="1644"/>
      <c r="H119" s="1644"/>
      <c r="I119" s="1644"/>
      <c r="J119" s="1645"/>
      <c r="K119" s="448"/>
      <c r="L119" s="1647"/>
      <c r="M119" s="1647"/>
      <c r="N119" s="1647"/>
      <c r="O119" s="1647"/>
      <c r="P119" s="1647"/>
      <c r="Q119" s="1647"/>
      <c r="R119" s="1647"/>
      <c r="S119" s="1647"/>
      <c r="T119" s="1647"/>
      <c r="U119" s="1647"/>
      <c r="V119" s="1647"/>
      <c r="W119" s="1647"/>
      <c r="X119" s="1647"/>
      <c r="Y119" s="1647"/>
      <c r="Z119" s="449"/>
      <c r="AA119" s="1620"/>
      <c r="AB119" s="1492"/>
      <c r="AC119" s="1621"/>
      <c r="AD119" s="1620"/>
      <c r="AE119" s="1492"/>
      <c r="AF119" s="1621"/>
      <c r="AG119" s="1620"/>
      <c r="AH119" s="1492"/>
      <c r="AI119" s="1621"/>
      <c r="AJ119" s="1649"/>
      <c r="AK119" s="1650"/>
      <c r="AL119" s="1650"/>
      <c r="AM119" s="1650"/>
      <c r="AN119" s="1650"/>
      <c r="AO119" s="1650"/>
      <c r="AP119" s="1650"/>
      <c r="AQ119" s="1651"/>
      <c r="AR119" s="199"/>
    </row>
    <row r="120" spans="1:44">
      <c r="A120" s="287" t="s">
        <v>2803</v>
      </c>
      <c r="B120" s="288" t="s">
        <v>2805</v>
      </c>
      <c r="E120" s="199" t="s">
        <v>2638</v>
      </c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</row>
    <row r="121" spans="1:44">
      <c r="A121" s="537">
        <f>COUNT(A80:A119)</f>
        <v>0</v>
      </c>
      <c r="D121" s="199"/>
      <c r="E121" s="199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</row>
    <row r="122" spans="1:44" ht="18" customHeight="1">
      <c r="D122" s="199"/>
      <c r="E122" s="199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</row>
    <row r="123" spans="1:44" ht="18" customHeight="1">
      <c r="D123" s="199"/>
      <c r="E123" s="1665" t="s">
        <v>1996</v>
      </c>
      <c r="F123" s="1666"/>
      <c r="G123" s="309"/>
      <c r="H123" s="289"/>
      <c r="I123" s="289"/>
      <c r="J123" s="289"/>
      <c r="K123" s="289"/>
      <c r="L123" s="289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90"/>
      <c r="AR123" s="199"/>
    </row>
    <row r="124" spans="1:44" ht="18" customHeight="1">
      <c r="D124" s="199"/>
      <c r="E124" s="1667"/>
      <c r="F124" s="1668"/>
      <c r="G124" s="258"/>
      <c r="H124" s="257"/>
      <c r="I124" s="257"/>
      <c r="J124" s="1158" t="str">
        <f>R75</f>
        <v/>
      </c>
      <c r="K124" s="1158"/>
      <c r="L124" s="1158"/>
      <c r="M124" s="1158"/>
      <c r="N124" s="1158"/>
      <c r="O124" s="1158"/>
      <c r="P124" s="1158"/>
      <c r="Q124" s="1158"/>
      <c r="R124" s="1158"/>
      <c r="S124" s="1158"/>
      <c r="T124" s="1158"/>
      <c r="U124" s="1158"/>
      <c r="V124" s="1158"/>
      <c r="W124" s="292" t="s">
        <v>1385</v>
      </c>
      <c r="X124" s="257"/>
      <c r="Y124" s="257"/>
      <c r="Z124" s="257"/>
      <c r="AA124" s="257"/>
      <c r="AB124" s="257"/>
      <c r="AC124" s="257"/>
      <c r="AD124" s="257"/>
      <c r="AE124" s="257" t="s">
        <v>0</v>
      </c>
      <c r="AF124" s="199"/>
      <c r="AG124" s="199"/>
      <c r="AH124" s="1070"/>
      <c r="AI124" s="1080"/>
      <c r="AJ124" s="257" t="s">
        <v>2</v>
      </c>
      <c r="AK124" s="1070"/>
      <c r="AL124" s="1080"/>
      <c r="AM124" s="257" t="s">
        <v>3</v>
      </c>
      <c r="AN124" s="1070"/>
      <c r="AO124" s="1080"/>
      <c r="AP124" s="257" t="s">
        <v>4</v>
      </c>
      <c r="AQ124" s="291"/>
      <c r="AR124" s="199"/>
    </row>
    <row r="125" spans="1:44" ht="18" customHeight="1">
      <c r="D125" s="199"/>
      <c r="E125" s="1667"/>
      <c r="F125" s="1668"/>
      <c r="G125" s="258"/>
      <c r="H125" s="257" t="s">
        <v>1998</v>
      </c>
      <c r="I125" s="257"/>
      <c r="J125" s="257"/>
      <c r="K125" s="257"/>
      <c r="L125" s="1159">
        <f>200*A121</f>
        <v>0</v>
      </c>
      <c r="M125" s="1159"/>
      <c r="N125" s="1159"/>
      <c r="O125" s="1159"/>
      <c r="P125" s="1159"/>
      <c r="Q125" s="1159"/>
      <c r="R125" s="1159"/>
      <c r="S125" s="257" t="s">
        <v>2669</v>
      </c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G125" s="257"/>
      <c r="AH125" s="257"/>
      <c r="AI125" s="257"/>
      <c r="AJ125" s="257"/>
      <c r="AK125" s="257"/>
      <c r="AL125" s="257"/>
      <c r="AM125" s="257"/>
      <c r="AN125" s="257"/>
      <c r="AO125" s="257"/>
      <c r="AP125" s="257"/>
      <c r="AQ125" s="291"/>
      <c r="AR125" s="199"/>
    </row>
    <row r="126" spans="1:44" ht="27" customHeight="1">
      <c r="D126" s="199"/>
      <c r="E126" s="1667"/>
      <c r="F126" s="1668"/>
      <c r="G126" s="258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257"/>
      <c r="AL126" s="257"/>
      <c r="AM126" s="257"/>
      <c r="AN126" s="257"/>
      <c r="AO126" s="257"/>
      <c r="AP126" s="257"/>
      <c r="AQ126" s="291"/>
      <c r="AR126" s="199"/>
    </row>
    <row r="127" spans="1:44" ht="18" customHeight="1">
      <c r="D127" s="199"/>
      <c r="E127" s="1667"/>
      <c r="F127" s="1668"/>
      <c r="G127" s="258"/>
      <c r="H127" s="257"/>
      <c r="I127" s="257"/>
      <c r="J127" s="257" t="s">
        <v>2667</v>
      </c>
      <c r="K127" s="257"/>
      <c r="L127" s="1082">
        <f>A121</f>
        <v>0</v>
      </c>
      <c r="M127" s="1082"/>
      <c r="N127" s="1082"/>
      <c r="O127" s="1082"/>
      <c r="P127" s="1082"/>
      <c r="Q127" s="257"/>
      <c r="R127" s="257"/>
      <c r="S127" s="257" t="s">
        <v>2668</v>
      </c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257"/>
      <c r="AM127" s="257"/>
      <c r="AN127" s="257"/>
      <c r="AO127" s="257"/>
      <c r="AP127" s="257"/>
      <c r="AQ127" s="291"/>
      <c r="AR127" s="199"/>
    </row>
    <row r="128" spans="1:44" ht="18" customHeight="1">
      <c r="D128" s="199"/>
      <c r="E128" s="1667"/>
      <c r="F128" s="1668"/>
      <c r="G128" s="258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257"/>
      <c r="AL128" s="257"/>
      <c r="AM128" s="257"/>
      <c r="AN128" s="257"/>
      <c r="AO128" s="257"/>
      <c r="AP128" s="257"/>
      <c r="AQ128" s="291"/>
      <c r="AR128" s="199"/>
    </row>
    <row r="129" spans="4:44" ht="18" customHeight="1">
      <c r="D129" s="199"/>
      <c r="E129" s="1667"/>
      <c r="F129" s="1668"/>
      <c r="G129" s="258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1081" t="s">
        <v>1</v>
      </c>
      <c r="X129" s="1081"/>
      <c r="Y129" s="1081"/>
      <c r="Z129" s="1081"/>
      <c r="AA129" s="1081"/>
      <c r="AB129" s="1081"/>
      <c r="AC129" s="1081"/>
      <c r="AD129" s="1081"/>
      <c r="AE129" s="1081"/>
      <c r="AF129" s="1081"/>
      <c r="AG129" s="1081"/>
      <c r="AH129" s="1081"/>
      <c r="AI129" s="1081"/>
      <c r="AJ129" s="1081"/>
      <c r="AK129" s="1081"/>
      <c r="AL129" s="1081"/>
      <c r="AM129" s="257"/>
      <c r="AN129" s="257"/>
      <c r="AO129" s="257"/>
      <c r="AP129" s="257"/>
      <c r="AQ129" s="291"/>
      <c r="AR129" s="199"/>
    </row>
    <row r="130" spans="4:44" ht="18" customHeight="1">
      <c r="D130" s="199"/>
      <c r="E130" s="1667"/>
      <c r="F130" s="1668"/>
      <c r="G130" s="258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199"/>
      <c r="X130" s="257"/>
      <c r="Y130" s="257"/>
      <c r="Z130" s="199"/>
      <c r="AA130" s="257"/>
      <c r="AB130" s="1081" t="s">
        <v>27</v>
      </c>
      <c r="AC130" s="1081"/>
      <c r="AD130" s="1081"/>
      <c r="AE130" s="1081"/>
      <c r="AF130" s="1081"/>
      <c r="AG130" s="1081"/>
      <c r="AH130" s="1081"/>
      <c r="AI130" s="1081"/>
      <c r="AJ130" s="1081"/>
      <c r="AK130" s="1081"/>
      <c r="AL130" s="1081"/>
      <c r="AM130" s="257"/>
      <c r="AN130" s="257" t="s">
        <v>13</v>
      </c>
      <c r="AO130" s="257"/>
      <c r="AP130" s="257"/>
      <c r="AQ130" s="291"/>
      <c r="AR130" s="199"/>
    </row>
    <row r="131" spans="4:44" ht="18" customHeight="1">
      <c r="D131" s="199"/>
      <c r="E131" s="1667"/>
      <c r="F131" s="1668"/>
      <c r="G131" s="258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199"/>
      <c r="X131" s="257"/>
      <c r="Y131" s="257"/>
      <c r="Z131" s="257"/>
      <c r="AA131" s="199"/>
      <c r="AB131" s="1081" t="s">
        <v>28</v>
      </c>
      <c r="AC131" s="1081"/>
      <c r="AD131" s="1081"/>
      <c r="AE131" s="1081"/>
      <c r="AF131" s="1081"/>
      <c r="AG131" s="1081"/>
      <c r="AH131" s="1081"/>
      <c r="AI131" s="1081"/>
      <c r="AJ131" s="1081"/>
      <c r="AK131" s="1081"/>
      <c r="AL131" s="1081"/>
      <c r="AM131" s="257"/>
      <c r="AN131" s="257" t="s">
        <v>13</v>
      </c>
      <c r="AO131" s="257"/>
      <c r="AP131" s="257"/>
      <c r="AQ131" s="291"/>
      <c r="AR131" s="199"/>
    </row>
    <row r="132" spans="4:44" ht="18" customHeight="1">
      <c r="D132" s="199"/>
      <c r="E132" s="1669"/>
      <c r="F132" s="1670"/>
      <c r="G132" s="306"/>
      <c r="H132" s="263"/>
      <c r="I132" s="263"/>
      <c r="J132" s="263"/>
      <c r="K132" s="263"/>
      <c r="L132" s="263"/>
      <c r="M132" s="263"/>
      <c r="N132" s="263"/>
      <c r="O132" s="263"/>
      <c r="P132" s="263"/>
      <c r="Q132" s="263"/>
      <c r="R132" s="263"/>
      <c r="S132" s="263"/>
      <c r="T132" s="263"/>
      <c r="U132" s="263"/>
      <c r="V132" s="263"/>
      <c r="W132" s="263"/>
      <c r="X132" s="263"/>
      <c r="Y132" s="263"/>
      <c r="Z132" s="263"/>
      <c r="AA132" s="263"/>
      <c r="AB132" s="263"/>
      <c r="AC132" s="263"/>
      <c r="AD132" s="263"/>
      <c r="AE132" s="263"/>
      <c r="AF132" s="263"/>
      <c r="AG132" s="263"/>
      <c r="AH132" s="263"/>
      <c r="AI132" s="263"/>
      <c r="AJ132" s="263"/>
      <c r="AK132" s="263"/>
      <c r="AL132" s="263"/>
      <c r="AM132" s="263"/>
      <c r="AN132" s="263"/>
      <c r="AO132" s="263"/>
      <c r="AP132" s="263"/>
      <c r="AQ132" s="273"/>
      <c r="AR132" s="199"/>
    </row>
    <row r="133" spans="4:44">
      <c r="D133" s="199"/>
      <c r="E133" s="199"/>
      <c r="F133" s="199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  <c r="AA133" s="257"/>
      <c r="AB133" s="257"/>
      <c r="AC133" s="257"/>
      <c r="AD133" s="257"/>
      <c r="AE133" s="257"/>
      <c r="AF133" s="257"/>
      <c r="AG133" s="257"/>
      <c r="AH133" s="257"/>
      <c r="AI133" s="257"/>
      <c r="AJ133" s="257"/>
      <c r="AK133" s="257"/>
      <c r="AL133" s="257"/>
      <c r="AM133" s="257"/>
      <c r="AN133" s="257"/>
      <c r="AO133" s="257"/>
      <c r="AP133" s="257"/>
      <c r="AQ133" s="257"/>
      <c r="AR133" s="199"/>
    </row>
  </sheetData>
  <sheetProtection password="F282" sheet="1" objects="1" scenarios="1"/>
  <mergeCells count="370">
    <mergeCell ref="AH57:AI57"/>
    <mergeCell ref="AK57:AL57"/>
    <mergeCell ref="AN57:AO57"/>
    <mergeCell ref="AJ27:AQ28"/>
    <mergeCell ref="AJ29:AQ30"/>
    <mergeCell ref="AJ31:AQ32"/>
    <mergeCell ref="L31:Y32"/>
    <mergeCell ref="AD25:AF26"/>
    <mergeCell ref="AD27:AF28"/>
    <mergeCell ref="AD29:AF30"/>
    <mergeCell ref="AD31:AF32"/>
    <mergeCell ref="AG25:AI26"/>
    <mergeCell ref="AG27:AI28"/>
    <mergeCell ref="AG29:AI30"/>
    <mergeCell ref="J57:V57"/>
    <mergeCell ref="L33:Y34"/>
    <mergeCell ref="AA33:AC34"/>
    <mergeCell ref="AD33:AF34"/>
    <mergeCell ref="AG33:AI34"/>
    <mergeCell ref="AJ33:AQ34"/>
    <mergeCell ref="L35:Y36"/>
    <mergeCell ref="AA35:AC36"/>
    <mergeCell ref="AD35:AF36"/>
    <mergeCell ref="AG35:AI36"/>
    <mergeCell ref="AD13:AF14"/>
    <mergeCell ref="AG13:AI14"/>
    <mergeCell ref="AG11:AI12"/>
    <mergeCell ref="AJ11:AQ12"/>
    <mergeCell ref="AJ13:AQ14"/>
    <mergeCell ref="Q9:V9"/>
    <mergeCell ref="W9:AK9"/>
    <mergeCell ref="AJ15:AQ16"/>
    <mergeCell ref="AJ17:AQ18"/>
    <mergeCell ref="AJ19:AQ20"/>
    <mergeCell ref="AJ21:AQ22"/>
    <mergeCell ref="A17:A18"/>
    <mergeCell ref="L15:Y16"/>
    <mergeCell ref="L17:Y18"/>
    <mergeCell ref="L19:Y20"/>
    <mergeCell ref="H3:H4"/>
    <mergeCell ref="E6:AQ6"/>
    <mergeCell ref="J8:P8"/>
    <mergeCell ref="J9:P9"/>
    <mergeCell ref="E11:J12"/>
    <mergeCell ref="K11:Z12"/>
    <mergeCell ref="AA11:AC12"/>
    <mergeCell ref="AD11:AF12"/>
    <mergeCell ref="AA15:AC16"/>
    <mergeCell ref="AA17:AC18"/>
    <mergeCell ref="AA19:AC20"/>
    <mergeCell ref="AG15:AI16"/>
    <mergeCell ref="AG17:AI18"/>
    <mergeCell ref="AG19:AI20"/>
    <mergeCell ref="AD15:AF16"/>
    <mergeCell ref="AD17:AF18"/>
    <mergeCell ref="AD19:AF20"/>
    <mergeCell ref="E3:G4"/>
    <mergeCell ref="I3:L4"/>
    <mergeCell ref="R8:AJ8"/>
    <mergeCell ref="A31:A32"/>
    <mergeCell ref="B31:B32"/>
    <mergeCell ref="E13:J14"/>
    <mergeCell ref="L13:Y14"/>
    <mergeCell ref="AA13:AC14"/>
    <mergeCell ref="B13:B14"/>
    <mergeCell ref="E15:J16"/>
    <mergeCell ref="E17:J18"/>
    <mergeCell ref="E19:J20"/>
    <mergeCell ref="E21:J22"/>
    <mergeCell ref="E23:J24"/>
    <mergeCell ref="E25:J26"/>
    <mergeCell ref="E27:J28"/>
    <mergeCell ref="E29:J30"/>
    <mergeCell ref="E31:J32"/>
    <mergeCell ref="A25:A26"/>
    <mergeCell ref="A27:A28"/>
    <mergeCell ref="A29:A30"/>
    <mergeCell ref="A19:A20"/>
    <mergeCell ref="A21:A22"/>
    <mergeCell ref="A23:A24"/>
    <mergeCell ref="A13:A14"/>
    <mergeCell ref="A15:A16"/>
    <mergeCell ref="B25:B26"/>
    <mergeCell ref="B27:B28"/>
    <mergeCell ref="B29:B30"/>
    <mergeCell ref="E70:G71"/>
    <mergeCell ref="H70:H71"/>
    <mergeCell ref="B15:B16"/>
    <mergeCell ref="B17:B18"/>
    <mergeCell ref="B19:B20"/>
    <mergeCell ref="B21:B22"/>
    <mergeCell ref="B23:B24"/>
    <mergeCell ref="E56:F65"/>
    <mergeCell ref="A33:A34"/>
    <mergeCell ref="B33:B34"/>
    <mergeCell ref="A35:A36"/>
    <mergeCell ref="B35:B36"/>
    <mergeCell ref="A37:A38"/>
    <mergeCell ref="B37:B38"/>
    <mergeCell ref="A39:A40"/>
    <mergeCell ref="B39:B40"/>
    <mergeCell ref="A41:A42"/>
    <mergeCell ref="B41:B42"/>
    <mergeCell ref="E33:J34"/>
    <mergeCell ref="E35:J36"/>
    <mergeCell ref="I70:L71"/>
    <mergeCell ref="AA21:AC22"/>
    <mergeCell ref="AA23:AC24"/>
    <mergeCell ref="AA25:AC26"/>
    <mergeCell ref="AA27:AC28"/>
    <mergeCell ref="AA29:AC30"/>
    <mergeCell ref="AA31:AC32"/>
    <mergeCell ref="L21:Y22"/>
    <mergeCell ref="L23:Y24"/>
    <mergeCell ref="L25:Y26"/>
    <mergeCell ref="L27:Y28"/>
    <mergeCell ref="W62:AL62"/>
    <mergeCell ref="AB63:AL63"/>
    <mergeCell ref="AB64:AL64"/>
    <mergeCell ref="L60:P60"/>
    <mergeCell ref="L58:R58"/>
    <mergeCell ref="AG31:AI32"/>
    <mergeCell ref="AG21:AI22"/>
    <mergeCell ref="L29:Y30"/>
    <mergeCell ref="AD21:AF22"/>
    <mergeCell ref="AD23:AF24"/>
    <mergeCell ref="AJ23:AQ24"/>
    <mergeCell ref="AJ25:AQ26"/>
    <mergeCell ref="AG23:AI24"/>
    <mergeCell ref="E73:AQ73"/>
    <mergeCell ref="J75:P75"/>
    <mergeCell ref="R75:AJ75"/>
    <mergeCell ref="J76:P76"/>
    <mergeCell ref="AJ78:AQ79"/>
    <mergeCell ref="Q76:V76"/>
    <mergeCell ref="W76:AK76"/>
    <mergeCell ref="A80:A81"/>
    <mergeCell ref="B80:B81"/>
    <mergeCell ref="E80:J81"/>
    <mergeCell ref="L80:Y81"/>
    <mergeCell ref="AA80:AC81"/>
    <mergeCell ref="AD80:AF81"/>
    <mergeCell ref="AG80:AI81"/>
    <mergeCell ref="AJ80:AQ81"/>
    <mergeCell ref="E78:J79"/>
    <mergeCell ref="K78:Z79"/>
    <mergeCell ref="AA78:AC79"/>
    <mergeCell ref="AD78:AF79"/>
    <mergeCell ref="AG78:AI79"/>
    <mergeCell ref="AD82:AF83"/>
    <mergeCell ref="AG82:AI83"/>
    <mergeCell ref="AJ82:AQ83"/>
    <mergeCell ref="A84:A85"/>
    <mergeCell ref="B84:B85"/>
    <mergeCell ref="E84:J85"/>
    <mergeCell ref="L84:Y85"/>
    <mergeCell ref="AA84:AC85"/>
    <mergeCell ref="AD84:AF85"/>
    <mergeCell ref="AG84:AI85"/>
    <mergeCell ref="AJ84:AQ85"/>
    <mergeCell ref="A82:A83"/>
    <mergeCell ref="B82:B83"/>
    <mergeCell ref="E82:J83"/>
    <mergeCell ref="L82:Y83"/>
    <mergeCell ref="AA82:AC83"/>
    <mergeCell ref="AD86:AF87"/>
    <mergeCell ref="AG86:AI87"/>
    <mergeCell ref="AJ86:AQ87"/>
    <mergeCell ref="A88:A89"/>
    <mergeCell ref="B88:B89"/>
    <mergeCell ref="E88:J89"/>
    <mergeCell ref="L88:Y89"/>
    <mergeCell ref="AA88:AC89"/>
    <mergeCell ref="AD88:AF89"/>
    <mergeCell ref="AG88:AI89"/>
    <mergeCell ref="AJ88:AQ89"/>
    <mergeCell ref="A86:A87"/>
    <mergeCell ref="B86:B87"/>
    <mergeCell ref="E86:J87"/>
    <mergeCell ref="L86:Y87"/>
    <mergeCell ref="AA86:AC87"/>
    <mergeCell ref="AD90:AF91"/>
    <mergeCell ref="AG90:AI91"/>
    <mergeCell ref="AJ90:AQ91"/>
    <mergeCell ref="A92:A93"/>
    <mergeCell ref="B92:B93"/>
    <mergeCell ref="E92:J93"/>
    <mergeCell ref="L92:Y93"/>
    <mergeCell ref="AA92:AC93"/>
    <mergeCell ref="AD92:AF93"/>
    <mergeCell ref="AG92:AI93"/>
    <mergeCell ref="AJ92:AQ93"/>
    <mergeCell ref="A90:A91"/>
    <mergeCell ref="B90:B91"/>
    <mergeCell ref="E90:J91"/>
    <mergeCell ref="L90:Y91"/>
    <mergeCell ref="AA90:AC91"/>
    <mergeCell ref="A98:A99"/>
    <mergeCell ref="B98:B99"/>
    <mergeCell ref="E98:J99"/>
    <mergeCell ref="L98:Y99"/>
    <mergeCell ref="AA98:AC99"/>
    <mergeCell ref="AD94:AF95"/>
    <mergeCell ref="AG94:AI95"/>
    <mergeCell ref="AJ94:AQ95"/>
    <mergeCell ref="A96:A97"/>
    <mergeCell ref="B96:B97"/>
    <mergeCell ref="E96:J97"/>
    <mergeCell ref="L96:Y97"/>
    <mergeCell ref="AA96:AC97"/>
    <mergeCell ref="AD96:AF97"/>
    <mergeCell ref="AG96:AI97"/>
    <mergeCell ref="AJ96:AQ97"/>
    <mergeCell ref="A94:A95"/>
    <mergeCell ref="B94:B95"/>
    <mergeCell ref="E94:J95"/>
    <mergeCell ref="L94:Y95"/>
    <mergeCell ref="AA94:AC95"/>
    <mergeCell ref="AD98:AF99"/>
    <mergeCell ref="AG98:AI99"/>
    <mergeCell ref="AJ98:AQ99"/>
    <mergeCell ref="E123:F132"/>
    <mergeCell ref="AH124:AI124"/>
    <mergeCell ref="AK124:AL124"/>
    <mergeCell ref="AN124:AO124"/>
    <mergeCell ref="W129:AL129"/>
    <mergeCell ref="AB130:AL130"/>
    <mergeCell ref="AB131:AL131"/>
    <mergeCell ref="L125:R125"/>
    <mergeCell ref="L127:P127"/>
    <mergeCell ref="J124:V124"/>
    <mergeCell ref="AJ35:AQ36"/>
    <mergeCell ref="E37:J38"/>
    <mergeCell ref="L37:Y38"/>
    <mergeCell ref="AA37:AC38"/>
    <mergeCell ref="AD37:AF38"/>
    <mergeCell ref="AG37:AI38"/>
    <mergeCell ref="AJ37:AQ38"/>
    <mergeCell ref="E39:J40"/>
    <mergeCell ref="L39:Y40"/>
    <mergeCell ref="AA39:AC40"/>
    <mergeCell ref="AD39:AF40"/>
    <mergeCell ref="AG39:AI40"/>
    <mergeCell ref="AJ39:AQ40"/>
    <mergeCell ref="E41:J42"/>
    <mergeCell ref="L41:Y42"/>
    <mergeCell ref="AA41:AC42"/>
    <mergeCell ref="AD41:AF42"/>
    <mergeCell ref="AG41:AI42"/>
    <mergeCell ref="AJ41:AQ42"/>
    <mergeCell ref="A100:A101"/>
    <mergeCell ref="B100:B101"/>
    <mergeCell ref="A102:A103"/>
    <mergeCell ref="B102:B103"/>
    <mergeCell ref="AD100:AF101"/>
    <mergeCell ref="AG100:AI101"/>
    <mergeCell ref="AJ100:AQ101"/>
    <mergeCell ref="AD102:AF103"/>
    <mergeCell ref="AG102:AI103"/>
    <mergeCell ref="AJ102:AQ103"/>
    <mergeCell ref="AJ45:AQ46"/>
    <mergeCell ref="E47:J48"/>
    <mergeCell ref="L47:Y48"/>
    <mergeCell ref="AA47:AC48"/>
    <mergeCell ref="AD47:AF48"/>
    <mergeCell ref="AG47:AI48"/>
    <mergeCell ref="AJ47:AQ48"/>
    <mergeCell ref="E49:J50"/>
    <mergeCell ref="A104:A105"/>
    <mergeCell ref="B104:B105"/>
    <mergeCell ref="A106:A107"/>
    <mergeCell ref="B106:B107"/>
    <mergeCell ref="A108:A109"/>
    <mergeCell ref="B108:B109"/>
    <mergeCell ref="E100:J101"/>
    <mergeCell ref="L100:Y101"/>
    <mergeCell ref="AA100:AC101"/>
    <mergeCell ref="E102:J103"/>
    <mergeCell ref="L102:Y103"/>
    <mergeCell ref="AA102:AC103"/>
    <mergeCell ref="E104:J105"/>
    <mergeCell ref="L104:Y105"/>
    <mergeCell ref="AA104:AC105"/>
    <mergeCell ref="E108:J109"/>
    <mergeCell ref="L108:Y109"/>
    <mergeCell ref="AA108:AC109"/>
    <mergeCell ref="AD104:AF105"/>
    <mergeCell ref="AG104:AI105"/>
    <mergeCell ref="AJ104:AQ105"/>
    <mergeCell ref="E106:J107"/>
    <mergeCell ref="L106:Y107"/>
    <mergeCell ref="AA106:AC107"/>
    <mergeCell ref="AD106:AF107"/>
    <mergeCell ref="AG106:AI107"/>
    <mergeCell ref="AJ106:AQ107"/>
    <mergeCell ref="AD108:AF109"/>
    <mergeCell ref="AG108:AI109"/>
    <mergeCell ref="AJ108:AQ109"/>
    <mergeCell ref="A43:A44"/>
    <mergeCell ref="B43:B44"/>
    <mergeCell ref="A45:A46"/>
    <mergeCell ref="B45:B46"/>
    <mergeCell ref="A47:A48"/>
    <mergeCell ref="B47:B48"/>
    <mergeCell ref="A49:A50"/>
    <mergeCell ref="B49:B50"/>
    <mergeCell ref="A51:A52"/>
    <mergeCell ref="B51:B52"/>
    <mergeCell ref="E43:J44"/>
    <mergeCell ref="L43:Y44"/>
    <mergeCell ref="AA43:AC44"/>
    <mergeCell ref="AD43:AF44"/>
    <mergeCell ref="AG43:AI44"/>
    <mergeCell ref="AJ43:AQ44"/>
    <mergeCell ref="E45:J46"/>
    <mergeCell ref="L45:Y46"/>
    <mergeCell ref="AA45:AC46"/>
    <mergeCell ref="AD45:AF46"/>
    <mergeCell ref="AG45:AI46"/>
    <mergeCell ref="L49:Y50"/>
    <mergeCell ref="AA49:AC50"/>
    <mergeCell ref="AD49:AF50"/>
    <mergeCell ref="AG49:AI50"/>
    <mergeCell ref="AJ49:AQ50"/>
    <mergeCell ref="E51:J52"/>
    <mergeCell ref="L51:Y52"/>
    <mergeCell ref="AA51:AC52"/>
    <mergeCell ref="AD51:AF52"/>
    <mergeCell ref="AG51:AI52"/>
    <mergeCell ref="AJ51:AQ52"/>
    <mergeCell ref="A110:A111"/>
    <mergeCell ref="B110:B111"/>
    <mergeCell ref="A112:A113"/>
    <mergeCell ref="B112:B113"/>
    <mergeCell ref="A114:A115"/>
    <mergeCell ref="B114:B115"/>
    <mergeCell ref="A116:A117"/>
    <mergeCell ref="B116:B117"/>
    <mergeCell ref="A118:A119"/>
    <mergeCell ref="B118:B119"/>
    <mergeCell ref="E110:J111"/>
    <mergeCell ref="L110:Y111"/>
    <mergeCell ref="AA110:AC111"/>
    <mergeCell ref="AD110:AF111"/>
    <mergeCell ref="AG110:AI111"/>
    <mergeCell ref="AJ110:AQ111"/>
    <mergeCell ref="E112:J113"/>
    <mergeCell ref="L112:Y113"/>
    <mergeCell ref="AA112:AC113"/>
    <mergeCell ref="AD112:AF113"/>
    <mergeCell ref="AG112:AI113"/>
    <mergeCell ref="AJ112:AQ113"/>
    <mergeCell ref="E118:J119"/>
    <mergeCell ref="L118:Y119"/>
    <mergeCell ref="AA118:AC119"/>
    <mergeCell ref="AD118:AF119"/>
    <mergeCell ref="AG118:AI119"/>
    <mergeCell ref="AJ118:AQ119"/>
    <mergeCell ref="E114:J115"/>
    <mergeCell ref="L114:Y115"/>
    <mergeCell ref="AA114:AC115"/>
    <mergeCell ref="AD114:AF115"/>
    <mergeCell ref="AG114:AI115"/>
    <mergeCell ref="AJ114:AQ115"/>
    <mergeCell ref="E116:J117"/>
    <mergeCell ref="L116:Y117"/>
    <mergeCell ref="AA116:AC117"/>
    <mergeCell ref="AD116:AF117"/>
    <mergeCell ref="AG116:AI117"/>
    <mergeCell ref="AJ116:AQ117"/>
  </mergeCells>
  <phoneticPr fontId="2"/>
  <dataValidations count="3">
    <dataValidation type="list" allowBlank="1" showInputMessage="1" showErrorMessage="1" sqref="C80:C119 C13:C52">
      <formula1>$BB$12:$BB$15</formula1>
    </dataValidation>
    <dataValidation type="list" allowBlank="1" showInputMessage="1" showErrorMessage="1" sqref="B13:B52 B80:B119">
      <formula1>$B$1:$B$3</formula1>
    </dataValidation>
    <dataValidation imeMode="off" allowBlank="1" showInputMessage="1" showErrorMessage="1" sqref="A13:A52 A80:A119"/>
  </dataValidations>
  <pageMargins left="0.75" right="0.75" top="1" bottom="1" header="0.51200000000000001" footer="0.51200000000000001"/>
  <pageSetup paperSize="9" scale="76" orientation="portrait" r:id="rId1"/>
  <headerFooter alignWithMargins="0"/>
  <rowBreaks count="1" manualBreakCount="1">
    <brk id="67" min="3" max="43" man="1"/>
  </rowBreaks>
  <colBreaks count="1" manualBreakCount="1">
    <brk id="3" max="1048575" man="1"/>
  </colBreaks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tabColor theme="0"/>
  </sheetPr>
  <dimension ref="A1:BT23"/>
  <sheetViews>
    <sheetView zoomScaleNormal="100" workbookViewId="0">
      <selection activeCell="AK1" sqref="AK1:AL1"/>
    </sheetView>
  </sheetViews>
  <sheetFormatPr defaultRowHeight="13.5"/>
  <cols>
    <col min="1" max="12" width="2.125" style="351" customWidth="1"/>
    <col min="13" max="18" width="2" style="351" customWidth="1"/>
    <col min="19" max="56" width="2.125" style="351" customWidth="1"/>
    <col min="57" max="57" width="3.5" style="351" customWidth="1"/>
    <col min="58" max="66" width="2.125" style="351" customWidth="1"/>
    <col min="67" max="69" width="2.5" style="351" customWidth="1"/>
    <col min="70" max="90" width="2.125" style="351" customWidth="1"/>
    <col min="91" max="214" width="9" style="351"/>
    <col min="215" max="226" width="2.125" style="351" customWidth="1"/>
    <col min="227" max="232" width="2" style="351" customWidth="1"/>
    <col min="233" max="270" width="2.125" style="351" customWidth="1"/>
    <col min="271" max="271" width="3.5" style="351" customWidth="1"/>
    <col min="272" max="346" width="2.125" style="351" customWidth="1"/>
    <col min="347" max="470" width="9" style="351"/>
    <col min="471" max="482" width="2.125" style="351" customWidth="1"/>
    <col min="483" max="488" width="2" style="351" customWidth="1"/>
    <col min="489" max="526" width="2.125" style="351" customWidth="1"/>
    <col min="527" max="527" width="3.5" style="351" customWidth="1"/>
    <col min="528" max="602" width="2.125" style="351" customWidth="1"/>
    <col min="603" max="726" width="9" style="351"/>
    <col min="727" max="738" width="2.125" style="351" customWidth="1"/>
    <col min="739" max="744" width="2" style="351" customWidth="1"/>
    <col min="745" max="782" width="2.125" style="351" customWidth="1"/>
    <col min="783" max="783" width="3.5" style="351" customWidth="1"/>
    <col min="784" max="858" width="2.125" style="351" customWidth="1"/>
    <col min="859" max="982" width="9" style="351"/>
    <col min="983" max="994" width="2.125" style="351" customWidth="1"/>
    <col min="995" max="1000" width="2" style="351" customWidth="1"/>
    <col min="1001" max="1038" width="2.125" style="351" customWidth="1"/>
    <col min="1039" max="1039" width="3.5" style="351" customWidth="1"/>
    <col min="1040" max="1114" width="2.125" style="351" customWidth="1"/>
    <col min="1115" max="1238" width="9" style="351"/>
    <col min="1239" max="1250" width="2.125" style="351" customWidth="1"/>
    <col min="1251" max="1256" width="2" style="351" customWidth="1"/>
    <col min="1257" max="1294" width="2.125" style="351" customWidth="1"/>
    <col min="1295" max="1295" width="3.5" style="351" customWidth="1"/>
    <col min="1296" max="1370" width="2.125" style="351" customWidth="1"/>
    <col min="1371" max="1494" width="9" style="351"/>
    <col min="1495" max="1506" width="2.125" style="351" customWidth="1"/>
    <col min="1507" max="1512" width="2" style="351" customWidth="1"/>
    <col min="1513" max="1550" width="2.125" style="351" customWidth="1"/>
    <col min="1551" max="1551" width="3.5" style="351" customWidth="1"/>
    <col min="1552" max="1626" width="2.125" style="351" customWidth="1"/>
    <col min="1627" max="1750" width="9" style="351"/>
    <col min="1751" max="1762" width="2.125" style="351" customWidth="1"/>
    <col min="1763" max="1768" width="2" style="351" customWidth="1"/>
    <col min="1769" max="1806" width="2.125" style="351" customWidth="1"/>
    <col min="1807" max="1807" width="3.5" style="351" customWidth="1"/>
    <col min="1808" max="1882" width="2.125" style="351" customWidth="1"/>
    <col min="1883" max="2006" width="9" style="351"/>
    <col min="2007" max="2018" width="2.125" style="351" customWidth="1"/>
    <col min="2019" max="2024" width="2" style="351" customWidth="1"/>
    <col min="2025" max="2062" width="2.125" style="351" customWidth="1"/>
    <col min="2063" max="2063" width="3.5" style="351" customWidth="1"/>
    <col min="2064" max="2138" width="2.125" style="351" customWidth="1"/>
    <col min="2139" max="2262" width="9" style="351"/>
    <col min="2263" max="2274" width="2.125" style="351" customWidth="1"/>
    <col min="2275" max="2280" width="2" style="351" customWidth="1"/>
    <col min="2281" max="2318" width="2.125" style="351" customWidth="1"/>
    <col min="2319" max="2319" width="3.5" style="351" customWidth="1"/>
    <col min="2320" max="2394" width="2.125" style="351" customWidth="1"/>
    <col min="2395" max="2518" width="9" style="351"/>
    <col min="2519" max="2530" width="2.125" style="351" customWidth="1"/>
    <col min="2531" max="2536" width="2" style="351" customWidth="1"/>
    <col min="2537" max="2574" width="2.125" style="351" customWidth="1"/>
    <col min="2575" max="2575" width="3.5" style="351" customWidth="1"/>
    <col min="2576" max="2650" width="2.125" style="351" customWidth="1"/>
    <col min="2651" max="2774" width="9" style="351"/>
    <col min="2775" max="2786" width="2.125" style="351" customWidth="1"/>
    <col min="2787" max="2792" width="2" style="351" customWidth="1"/>
    <col min="2793" max="2830" width="2.125" style="351" customWidth="1"/>
    <col min="2831" max="2831" width="3.5" style="351" customWidth="1"/>
    <col min="2832" max="2906" width="2.125" style="351" customWidth="1"/>
    <col min="2907" max="3030" width="9" style="351"/>
    <col min="3031" max="3042" width="2.125" style="351" customWidth="1"/>
    <col min="3043" max="3048" width="2" style="351" customWidth="1"/>
    <col min="3049" max="3086" width="2.125" style="351" customWidth="1"/>
    <col min="3087" max="3087" width="3.5" style="351" customWidth="1"/>
    <col min="3088" max="3162" width="2.125" style="351" customWidth="1"/>
    <col min="3163" max="3286" width="9" style="351"/>
    <col min="3287" max="3298" width="2.125" style="351" customWidth="1"/>
    <col min="3299" max="3304" width="2" style="351" customWidth="1"/>
    <col min="3305" max="3342" width="2.125" style="351" customWidth="1"/>
    <col min="3343" max="3343" width="3.5" style="351" customWidth="1"/>
    <col min="3344" max="3418" width="2.125" style="351" customWidth="1"/>
    <col min="3419" max="3542" width="9" style="351"/>
    <col min="3543" max="3554" width="2.125" style="351" customWidth="1"/>
    <col min="3555" max="3560" width="2" style="351" customWidth="1"/>
    <col min="3561" max="3598" width="2.125" style="351" customWidth="1"/>
    <col min="3599" max="3599" width="3.5" style="351" customWidth="1"/>
    <col min="3600" max="3674" width="2.125" style="351" customWidth="1"/>
    <col min="3675" max="3798" width="9" style="351"/>
    <col min="3799" max="3810" width="2.125" style="351" customWidth="1"/>
    <col min="3811" max="3816" width="2" style="351" customWidth="1"/>
    <col min="3817" max="3854" width="2.125" style="351" customWidth="1"/>
    <col min="3855" max="3855" width="3.5" style="351" customWidth="1"/>
    <col min="3856" max="3930" width="2.125" style="351" customWidth="1"/>
    <col min="3931" max="4054" width="9" style="351"/>
    <col min="4055" max="4066" width="2.125" style="351" customWidth="1"/>
    <col min="4067" max="4072" width="2" style="351" customWidth="1"/>
    <col min="4073" max="4110" width="2.125" style="351" customWidth="1"/>
    <col min="4111" max="4111" width="3.5" style="351" customWidth="1"/>
    <col min="4112" max="4186" width="2.125" style="351" customWidth="1"/>
    <col min="4187" max="4310" width="9" style="351"/>
    <col min="4311" max="4322" width="2.125" style="351" customWidth="1"/>
    <col min="4323" max="4328" width="2" style="351" customWidth="1"/>
    <col min="4329" max="4366" width="2.125" style="351" customWidth="1"/>
    <col min="4367" max="4367" width="3.5" style="351" customWidth="1"/>
    <col min="4368" max="4442" width="2.125" style="351" customWidth="1"/>
    <col min="4443" max="4566" width="9" style="351"/>
    <col min="4567" max="4578" width="2.125" style="351" customWidth="1"/>
    <col min="4579" max="4584" width="2" style="351" customWidth="1"/>
    <col min="4585" max="4622" width="2.125" style="351" customWidth="1"/>
    <col min="4623" max="4623" width="3.5" style="351" customWidth="1"/>
    <col min="4624" max="4698" width="2.125" style="351" customWidth="1"/>
    <col min="4699" max="4822" width="9" style="351"/>
    <col min="4823" max="4834" width="2.125" style="351" customWidth="1"/>
    <col min="4835" max="4840" width="2" style="351" customWidth="1"/>
    <col min="4841" max="4878" width="2.125" style="351" customWidth="1"/>
    <col min="4879" max="4879" width="3.5" style="351" customWidth="1"/>
    <col min="4880" max="4954" width="2.125" style="351" customWidth="1"/>
    <col min="4955" max="5078" width="9" style="351"/>
    <col min="5079" max="5090" width="2.125" style="351" customWidth="1"/>
    <col min="5091" max="5096" width="2" style="351" customWidth="1"/>
    <col min="5097" max="5134" width="2.125" style="351" customWidth="1"/>
    <col min="5135" max="5135" width="3.5" style="351" customWidth="1"/>
    <col min="5136" max="5210" width="2.125" style="351" customWidth="1"/>
    <col min="5211" max="5334" width="9" style="351"/>
    <col min="5335" max="5346" width="2.125" style="351" customWidth="1"/>
    <col min="5347" max="5352" width="2" style="351" customWidth="1"/>
    <col min="5353" max="5390" width="2.125" style="351" customWidth="1"/>
    <col min="5391" max="5391" width="3.5" style="351" customWidth="1"/>
    <col min="5392" max="5466" width="2.125" style="351" customWidth="1"/>
    <col min="5467" max="5590" width="9" style="351"/>
    <col min="5591" max="5602" width="2.125" style="351" customWidth="1"/>
    <col min="5603" max="5608" width="2" style="351" customWidth="1"/>
    <col min="5609" max="5646" width="2.125" style="351" customWidth="1"/>
    <col min="5647" max="5647" width="3.5" style="351" customWidth="1"/>
    <col min="5648" max="5722" width="2.125" style="351" customWidth="1"/>
    <col min="5723" max="5846" width="9" style="351"/>
    <col min="5847" max="5858" width="2.125" style="351" customWidth="1"/>
    <col min="5859" max="5864" width="2" style="351" customWidth="1"/>
    <col min="5865" max="5902" width="2.125" style="351" customWidth="1"/>
    <col min="5903" max="5903" width="3.5" style="351" customWidth="1"/>
    <col min="5904" max="5978" width="2.125" style="351" customWidth="1"/>
    <col min="5979" max="6102" width="9" style="351"/>
    <col min="6103" max="6114" width="2.125" style="351" customWidth="1"/>
    <col min="6115" max="6120" width="2" style="351" customWidth="1"/>
    <col min="6121" max="6158" width="2.125" style="351" customWidth="1"/>
    <col min="6159" max="6159" width="3.5" style="351" customWidth="1"/>
    <col min="6160" max="6234" width="2.125" style="351" customWidth="1"/>
    <col min="6235" max="6358" width="9" style="351"/>
    <col min="6359" max="6370" width="2.125" style="351" customWidth="1"/>
    <col min="6371" max="6376" width="2" style="351" customWidth="1"/>
    <col min="6377" max="6414" width="2.125" style="351" customWidth="1"/>
    <col min="6415" max="6415" width="3.5" style="351" customWidth="1"/>
    <col min="6416" max="6490" width="2.125" style="351" customWidth="1"/>
    <col min="6491" max="6614" width="9" style="351"/>
    <col min="6615" max="6626" width="2.125" style="351" customWidth="1"/>
    <col min="6627" max="6632" width="2" style="351" customWidth="1"/>
    <col min="6633" max="6670" width="2.125" style="351" customWidth="1"/>
    <col min="6671" max="6671" width="3.5" style="351" customWidth="1"/>
    <col min="6672" max="6746" width="2.125" style="351" customWidth="1"/>
    <col min="6747" max="6870" width="9" style="351"/>
    <col min="6871" max="6882" width="2.125" style="351" customWidth="1"/>
    <col min="6883" max="6888" width="2" style="351" customWidth="1"/>
    <col min="6889" max="6926" width="2.125" style="351" customWidth="1"/>
    <col min="6927" max="6927" width="3.5" style="351" customWidth="1"/>
    <col min="6928" max="7002" width="2.125" style="351" customWidth="1"/>
    <col min="7003" max="7126" width="9" style="351"/>
    <col min="7127" max="7138" width="2.125" style="351" customWidth="1"/>
    <col min="7139" max="7144" width="2" style="351" customWidth="1"/>
    <col min="7145" max="7182" width="2.125" style="351" customWidth="1"/>
    <col min="7183" max="7183" width="3.5" style="351" customWidth="1"/>
    <col min="7184" max="7258" width="2.125" style="351" customWidth="1"/>
    <col min="7259" max="7382" width="9" style="351"/>
    <col min="7383" max="7394" width="2.125" style="351" customWidth="1"/>
    <col min="7395" max="7400" width="2" style="351" customWidth="1"/>
    <col min="7401" max="7438" width="2.125" style="351" customWidth="1"/>
    <col min="7439" max="7439" width="3.5" style="351" customWidth="1"/>
    <col min="7440" max="7514" width="2.125" style="351" customWidth="1"/>
    <col min="7515" max="7638" width="9" style="351"/>
    <col min="7639" max="7650" width="2.125" style="351" customWidth="1"/>
    <col min="7651" max="7656" width="2" style="351" customWidth="1"/>
    <col min="7657" max="7694" width="2.125" style="351" customWidth="1"/>
    <col min="7695" max="7695" width="3.5" style="351" customWidth="1"/>
    <col min="7696" max="7770" width="2.125" style="351" customWidth="1"/>
    <col min="7771" max="7894" width="9" style="351"/>
    <col min="7895" max="7906" width="2.125" style="351" customWidth="1"/>
    <col min="7907" max="7912" width="2" style="351" customWidth="1"/>
    <col min="7913" max="7950" width="2.125" style="351" customWidth="1"/>
    <col min="7951" max="7951" width="3.5" style="351" customWidth="1"/>
    <col min="7952" max="8026" width="2.125" style="351" customWidth="1"/>
    <col min="8027" max="8150" width="9" style="351"/>
    <col min="8151" max="8162" width="2.125" style="351" customWidth="1"/>
    <col min="8163" max="8168" width="2" style="351" customWidth="1"/>
    <col min="8169" max="8206" width="2.125" style="351" customWidth="1"/>
    <col min="8207" max="8207" width="3.5" style="351" customWidth="1"/>
    <col min="8208" max="8282" width="2.125" style="351" customWidth="1"/>
    <col min="8283" max="8406" width="9" style="351"/>
    <col min="8407" max="8418" width="2.125" style="351" customWidth="1"/>
    <col min="8419" max="8424" width="2" style="351" customWidth="1"/>
    <col min="8425" max="8462" width="2.125" style="351" customWidth="1"/>
    <col min="8463" max="8463" width="3.5" style="351" customWidth="1"/>
    <col min="8464" max="8538" width="2.125" style="351" customWidth="1"/>
    <col min="8539" max="8662" width="9" style="351"/>
    <col min="8663" max="8674" width="2.125" style="351" customWidth="1"/>
    <col min="8675" max="8680" width="2" style="351" customWidth="1"/>
    <col min="8681" max="8718" width="2.125" style="351" customWidth="1"/>
    <col min="8719" max="8719" width="3.5" style="351" customWidth="1"/>
    <col min="8720" max="8794" width="2.125" style="351" customWidth="1"/>
    <col min="8795" max="8918" width="9" style="351"/>
    <col min="8919" max="8930" width="2.125" style="351" customWidth="1"/>
    <col min="8931" max="8936" width="2" style="351" customWidth="1"/>
    <col min="8937" max="8974" width="2.125" style="351" customWidth="1"/>
    <col min="8975" max="8975" width="3.5" style="351" customWidth="1"/>
    <col min="8976" max="9050" width="2.125" style="351" customWidth="1"/>
    <col min="9051" max="9174" width="9" style="351"/>
    <col min="9175" max="9186" width="2.125" style="351" customWidth="1"/>
    <col min="9187" max="9192" width="2" style="351" customWidth="1"/>
    <col min="9193" max="9230" width="2.125" style="351" customWidth="1"/>
    <col min="9231" max="9231" width="3.5" style="351" customWidth="1"/>
    <col min="9232" max="9306" width="2.125" style="351" customWidth="1"/>
    <col min="9307" max="9430" width="9" style="351"/>
    <col min="9431" max="9442" width="2.125" style="351" customWidth="1"/>
    <col min="9443" max="9448" width="2" style="351" customWidth="1"/>
    <col min="9449" max="9486" width="2.125" style="351" customWidth="1"/>
    <col min="9487" max="9487" width="3.5" style="351" customWidth="1"/>
    <col min="9488" max="9562" width="2.125" style="351" customWidth="1"/>
    <col min="9563" max="9686" width="9" style="351"/>
    <col min="9687" max="9698" width="2.125" style="351" customWidth="1"/>
    <col min="9699" max="9704" width="2" style="351" customWidth="1"/>
    <col min="9705" max="9742" width="2.125" style="351" customWidth="1"/>
    <col min="9743" max="9743" width="3.5" style="351" customWidth="1"/>
    <col min="9744" max="9818" width="2.125" style="351" customWidth="1"/>
    <col min="9819" max="9942" width="9" style="351"/>
    <col min="9943" max="9954" width="2.125" style="351" customWidth="1"/>
    <col min="9955" max="9960" width="2" style="351" customWidth="1"/>
    <col min="9961" max="9998" width="2.125" style="351" customWidth="1"/>
    <col min="9999" max="9999" width="3.5" style="351" customWidth="1"/>
    <col min="10000" max="10074" width="2.125" style="351" customWidth="1"/>
    <col min="10075" max="10198" width="9" style="351"/>
    <col min="10199" max="10210" width="2.125" style="351" customWidth="1"/>
    <col min="10211" max="10216" width="2" style="351" customWidth="1"/>
    <col min="10217" max="10254" width="2.125" style="351" customWidth="1"/>
    <col min="10255" max="10255" width="3.5" style="351" customWidth="1"/>
    <col min="10256" max="10330" width="2.125" style="351" customWidth="1"/>
    <col min="10331" max="10454" width="9" style="351"/>
    <col min="10455" max="10466" width="2.125" style="351" customWidth="1"/>
    <col min="10467" max="10472" width="2" style="351" customWidth="1"/>
    <col min="10473" max="10510" width="2.125" style="351" customWidth="1"/>
    <col min="10511" max="10511" width="3.5" style="351" customWidth="1"/>
    <col min="10512" max="10586" width="2.125" style="351" customWidth="1"/>
    <col min="10587" max="10710" width="9" style="351"/>
    <col min="10711" max="10722" width="2.125" style="351" customWidth="1"/>
    <col min="10723" max="10728" width="2" style="351" customWidth="1"/>
    <col min="10729" max="10766" width="2.125" style="351" customWidth="1"/>
    <col min="10767" max="10767" width="3.5" style="351" customWidth="1"/>
    <col min="10768" max="10842" width="2.125" style="351" customWidth="1"/>
    <col min="10843" max="10966" width="9" style="351"/>
    <col min="10967" max="10978" width="2.125" style="351" customWidth="1"/>
    <col min="10979" max="10984" width="2" style="351" customWidth="1"/>
    <col min="10985" max="11022" width="2.125" style="351" customWidth="1"/>
    <col min="11023" max="11023" width="3.5" style="351" customWidth="1"/>
    <col min="11024" max="11098" width="2.125" style="351" customWidth="1"/>
    <col min="11099" max="11222" width="9" style="351"/>
    <col min="11223" max="11234" width="2.125" style="351" customWidth="1"/>
    <col min="11235" max="11240" width="2" style="351" customWidth="1"/>
    <col min="11241" max="11278" width="2.125" style="351" customWidth="1"/>
    <col min="11279" max="11279" width="3.5" style="351" customWidth="1"/>
    <col min="11280" max="11354" width="2.125" style="351" customWidth="1"/>
    <col min="11355" max="11478" width="9" style="351"/>
    <col min="11479" max="11490" width="2.125" style="351" customWidth="1"/>
    <col min="11491" max="11496" width="2" style="351" customWidth="1"/>
    <col min="11497" max="11534" width="2.125" style="351" customWidth="1"/>
    <col min="11535" max="11535" width="3.5" style="351" customWidth="1"/>
    <col min="11536" max="11610" width="2.125" style="351" customWidth="1"/>
    <col min="11611" max="11734" width="9" style="351"/>
    <col min="11735" max="11746" width="2.125" style="351" customWidth="1"/>
    <col min="11747" max="11752" width="2" style="351" customWidth="1"/>
    <col min="11753" max="11790" width="2.125" style="351" customWidth="1"/>
    <col min="11791" max="11791" width="3.5" style="351" customWidth="1"/>
    <col min="11792" max="11866" width="2.125" style="351" customWidth="1"/>
    <col min="11867" max="11990" width="9" style="351"/>
    <col min="11991" max="12002" width="2.125" style="351" customWidth="1"/>
    <col min="12003" max="12008" width="2" style="351" customWidth="1"/>
    <col min="12009" max="12046" width="2.125" style="351" customWidth="1"/>
    <col min="12047" max="12047" width="3.5" style="351" customWidth="1"/>
    <col min="12048" max="12122" width="2.125" style="351" customWidth="1"/>
    <col min="12123" max="12246" width="9" style="351"/>
    <col min="12247" max="12258" width="2.125" style="351" customWidth="1"/>
    <col min="12259" max="12264" width="2" style="351" customWidth="1"/>
    <col min="12265" max="12302" width="2.125" style="351" customWidth="1"/>
    <col min="12303" max="12303" width="3.5" style="351" customWidth="1"/>
    <col min="12304" max="12378" width="2.125" style="351" customWidth="1"/>
    <col min="12379" max="12502" width="9" style="351"/>
    <col min="12503" max="12514" width="2.125" style="351" customWidth="1"/>
    <col min="12515" max="12520" width="2" style="351" customWidth="1"/>
    <col min="12521" max="12558" width="2.125" style="351" customWidth="1"/>
    <col min="12559" max="12559" width="3.5" style="351" customWidth="1"/>
    <col min="12560" max="12634" width="2.125" style="351" customWidth="1"/>
    <col min="12635" max="12758" width="9" style="351"/>
    <col min="12759" max="12770" width="2.125" style="351" customWidth="1"/>
    <col min="12771" max="12776" width="2" style="351" customWidth="1"/>
    <col min="12777" max="12814" width="2.125" style="351" customWidth="1"/>
    <col min="12815" max="12815" width="3.5" style="351" customWidth="1"/>
    <col min="12816" max="12890" width="2.125" style="351" customWidth="1"/>
    <col min="12891" max="13014" width="9" style="351"/>
    <col min="13015" max="13026" width="2.125" style="351" customWidth="1"/>
    <col min="13027" max="13032" width="2" style="351" customWidth="1"/>
    <col min="13033" max="13070" width="2.125" style="351" customWidth="1"/>
    <col min="13071" max="13071" width="3.5" style="351" customWidth="1"/>
    <col min="13072" max="13146" width="2.125" style="351" customWidth="1"/>
    <col min="13147" max="13270" width="9" style="351"/>
    <col min="13271" max="13282" width="2.125" style="351" customWidth="1"/>
    <col min="13283" max="13288" width="2" style="351" customWidth="1"/>
    <col min="13289" max="13326" width="2.125" style="351" customWidth="1"/>
    <col min="13327" max="13327" width="3.5" style="351" customWidth="1"/>
    <col min="13328" max="13402" width="2.125" style="351" customWidth="1"/>
    <col min="13403" max="13526" width="9" style="351"/>
    <col min="13527" max="13538" width="2.125" style="351" customWidth="1"/>
    <col min="13539" max="13544" width="2" style="351" customWidth="1"/>
    <col min="13545" max="13582" width="2.125" style="351" customWidth="1"/>
    <col min="13583" max="13583" width="3.5" style="351" customWidth="1"/>
    <col min="13584" max="13658" width="2.125" style="351" customWidth="1"/>
    <col min="13659" max="13782" width="9" style="351"/>
    <col min="13783" max="13794" width="2.125" style="351" customWidth="1"/>
    <col min="13795" max="13800" width="2" style="351" customWidth="1"/>
    <col min="13801" max="13838" width="2.125" style="351" customWidth="1"/>
    <col min="13839" max="13839" width="3.5" style="351" customWidth="1"/>
    <col min="13840" max="13914" width="2.125" style="351" customWidth="1"/>
    <col min="13915" max="14038" width="9" style="351"/>
    <col min="14039" max="14050" width="2.125" style="351" customWidth="1"/>
    <col min="14051" max="14056" width="2" style="351" customWidth="1"/>
    <col min="14057" max="14094" width="2.125" style="351" customWidth="1"/>
    <col min="14095" max="14095" width="3.5" style="351" customWidth="1"/>
    <col min="14096" max="14170" width="2.125" style="351" customWidth="1"/>
    <col min="14171" max="14294" width="9" style="351"/>
    <col min="14295" max="14306" width="2.125" style="351" customWidth="1"/>
    <col min="14307" max="14312" width="2" style="351" customWidth="1"/>
    <col min="14313" max="14350" width="2.125" style="351" customWidth="1"/>
    <col min="14351" max="14351" width="3.5" style="351" customWidth="1"/>
    <col min="14352" max="14426" width="2.125" style="351" customWidth="1"/>
    <col min="14427" max="14550" width="9" style="351"/>
    <col min="14551" max="14562" width="2.125" style="351" customWidth="1"/>
    <col min="14563" max="14568" width="2" style="351" customWidth="1"/>
    <col min="14569" max="14606" width="2.125" style="351" customWidth="1"/>
    <col min="14607" max="14607" width="3.5" style="351" customWidth="1"/>
    <col min="14608" max="14682" width="2.125" style="351" customWidth="1"/>
    <col min="14683" max="14806" width="9" style="351"/>
    <col min="14807" max="14818" width="2.125" style="351" customWidth="1"/>
    <col min="14819" max="14824" width="2" style="351" customWidth="1"/>
    <col min="14825" max="14862" width="2.125" style="351" customWidth="1"/>
    <col min="14863" max="14863" width="3.5" style="351" customWidth="1"/>
    <col min="14864" max="14938" width="2.125" style="351" customWidth="1"/>
    <col min="14939" max="15062" width="9" style="351"/>
    <col min="15063" max="15074" width="2.125" style="351" customWidth="1"/>
    <col min="15075" max="15080" width="2" style="351" customWidth="1"/>
    <col min="15081" max="15118" width="2.125" style="351" customWidth="1"/>
    <col min="15119" max="15119" width="3.5" style="351" customWidth="1"/>
    <col min="15120" max="15194" width="2.125" style="351" customWidth="1"/>
    <col min="15195" max="15318" width="9" style="351"/>
    <col min="15319" max="15330" width="2.125" style="351" customWidth="1"/>
    <col min="15331" max="15336" width="2" style="351" customWidth="1"/>
    <col min="15337" max="15374" width="2.125" style="351" customWidth="1"/>
    <col min="15375" max="15375" width="3.5" style="351" customWidth="1"/>
    <col min="15376" max="15450" width="2.125" style="351" customWidth="1"/>
    <col min="15451" max="15574" width="9" style="351"/>
    <col min="15575" max="15586" width="2.125" style="351" customWidth="1"/>
    <col min="15587" max="15592" width="2" style="351" customWidth="1"/>
    <col min="15593" max="15630" width="2.125" style="351" customWidth="1"/>
    <col min="15631" max="15631" width="3.5" style="351" customWidth="1"/>
    <col min="15632" max="15706" width="2.125" style="351" customWidth="1"/>
    <col min="15707" max="15830" width="9" style="351"/>
    <col min="15831" max="15842" width="2.125" style="351" customWidth="1"/>
    <col min="15843" max="15848" width="2" style="351" customWidth="1"/>
    <col min="15849" max="15886" width="2.125" style="351" customWidth="1"/>
    <col min="15887" max="15887" width="3.5" style="351" customWidth="1"/>
    <col min="15888" max="15962" width="2.125" style="351" customWidth="1"/>
    <col min="15963" max="16086" width="9" style="351"/>
    <col min="16087" max="16098" width="2.125" style="351" customWidth="1"/>
    <col min="16099" max="16104" width="2" style="351" customWidth="1"/>
    <col min="16105" max="16142" width="2.125" style="351" customWidth="1"/>
    <col min="16143" max="16143" width="3.5" style="351" customWidth="1"/>
    <col min="16144" max="16218" width="2.125" style="351" customWidth="1"/>
    <col min="16219" max="16384" width="9" style="351"/>
  </cols>
  <sheetData>
    <row r="1" spans="1:72" s="194" customFormat="1" ht="30.75" customHeight="1">
      <c r="U1" s="885" t="s">
        <v>2786</v>
      </c>
      <c r="V1" s="886"/>
      <c r="W1" s="886"/>
      <c r="X1" s="886"/>
      <c r="Y1" s="886"/>
      <c r="Z1" s="887"/>
      <c r="AA1" s="887"/>
      <c r="AB1" s="887"/>
      <c r="AC1" s="887"/>
      <c r="AD1" s="887"/>
      <c r="AE1" s="887"/>
      <c r="AF1" s="888"/>
      <c r="AG1" s="889"/>
      <c r="AH1" s="195" t="s">
        <v>2787</v>
      </c>
      <c r="AI1" s="196"/>
      <c r="AJ1" s="196"/>
      <c r="AK1" s="888"/>
      <c r="AL1" s="889"/>
      <c r="AM1" s="195" t="s">
        <v>2788</v>
      </c>
      <c r="AN1" s="196"/>
      <c r="AO1" s="196"/>
      <c r="AP1" s="197"/>
      <c r="AQ1" s="198" t="s">
        <v>2789</v>
      </c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T1" s="200"/>
    </row>
    <row r="2" spans="1:72" s="194" customFormat="1" ht="27" customHeight="1">
      <c r="A2" s="201" t="s">
        <v>1903</v>
      </c>
      <c r="B2" s="201"/>
      <c r="C2" s="201"/>
      <c r="D2" s="939"/>
      <c r="E2" s="939"/>
      <c r="F2" s="201" t="s">
        <v>2</v>
      </c>
      <c r="G2" s="939"/>
      <c r="H2" s="939"/>
      <c r="I2" s="201" t="s">
        <v>3</v>
      </c>
      <c r="J2" s="939"/>
      <c r="K2" s="939"/>
      <c r="L2" s="202"/>
      <c r="M2" s="203" t="s">
        <v>1904</v>
      </c>
      <c r="N2" s="203"/>
      <c r="O2" s="203"/>
      <c r="P2" s="201"/>
      <c r="Q2" s="201"/>
      <c r="R2" s="204" t="s">
        <v>1905</v>
      </c>
      <c r="S2" s="205"/>
      <c r="T2" s="205"/>
      <c r="U2" s="940" t="s">
        <v>2670</v>
      </c>
      <c r="V2" s="940"/>
      <c r="W2" s="940"/>
      <c r="X2" s="940"/>
      <c r="Y2" s="940"/>
      <c r="BF2" s="199"/>
      <c r="BG2" s="199"/>
      <c r="BH2" s="199"/>
      <c r="BI2" s="199"/>
      <c r="BJ2" s="199"/>
      <c r="BK2" s="199"/>
      <c r="BL2" s="199"/>
      <c r="BM2" s="199"/>
      <c r="BN2" s="199"/>
      <c r="BT2" s="200"/>
    </row>
    <row r="3" spans="1:72" s="194" customFormat="1" ht="27" customHeight="1">
      <c r="A3" s="206"/>
      <c r="B3" s="206"/>
      <c r="C3" s="206"/>
      <c r="D3" s="206"/>
      <c r="E3" s="207" t="s">
        <v>1906</v>
      </c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8"/>
      <c r="AE3" s="933" t="s">
        <v>1907</v>
      </c>
      <c r="AF3" s="916"/>
      <c r="AG3" s="916"/>
      <c r="AH3" s="916"/>
      <c r="AI3" s="916"/>
      <c r="AJ3" s="916"/>
      <c r="AK3" s="875" t="str">
        <f>基本情報入力!$B$5</f>
        <v/>
      </c>
      <c r="AL3" s="875"/>
      <c r="AM3" s="875"/>
      <c r="AN3" s="875"/>
      <c r="AO3" s="875"/>
      <c r="AP3" s="875"/>
      <c r="AQ3" s="875"/>
      <c r="AR3" s="875"/>
      <c r="AS3" s="875"/>
      <c r="AT3" s="875"/>
      <c r="AU3" s="875"/>
      <c r="AV3" s="875"/>
      <c r="AW3" s="916"/>
      <c r="AX3" s="916"/>
      <c r="AY3" s="916"/>
      <c r="AZ3" s="916"/>
      <c r="BA3" s="916"/>
      <c r="BB3" s="934"/>
      <c r="BC3" s="935" t="s">
        <v>1908</v>
      </c>
      <c r="BD3" s="936"/>
      <c r="BE3" s="936"/>
      <c r="BF3" s="936"/>
      <c r="BG3" s="937">
        <f>基本情報入力!$B$3</f>
        <v>0</v>
      </c>
      <c r="BH3" s="937"/>
      <c r="BI3" s="937"/>
      <c r="BJ3" s="209" t="s">
        <v>1909</v>
      </c>
      <c r="BK3" s="937">
        <f>基本情報入力!$D$3</f>
        <v>0</v>
      </c>
      <c r="BL3" s="937"/>
      <c r="BM3" s="937"/>
      <c r="BN3" s="938"/>
      <c r="BT3" s="200"/>
    </row>
    <row r="4" spans="1:72" s="194" customFormat="1" ht="27" customHeight="1">
      <c r="A4" s="930" t="s">
        <v>1910</v>
      </c>
      <c r="B4" s="931"/>
      <c r="C4" s="931"/>
      <c r="D4" s="210"/>
      <c r="E4" s="892" t="str">
        <f>基本情報入力!$B$6</f>
        <v/>
      </c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211"/>
      <c r="AE4" s="206"/>
      <c r="AF4" s="206"/>
      <c r="AG4" s="916" t="s">
        <v>1911</v>
      </c>
      <c r="AH4" s="916"/>
      <c r="AI4" s="916"/>
      <c r="AJ4" s="916"/>
      <c r="AK4" s="932">
        <f>基本情報入力!$B$7</f>
        <v>0</v>
      </c>
      <c r="AL4" s="932"/>
      <c r="AM4" s="932"/>
      <c r="AN4" s="932"/>
      <c r="AO4" s="212" t="s">
        <v>1912</v>
      </c>
      <c r="AP4" s="895">
        <f>基本情報入力!$C$7</f>
        <v>0</v>
      </c>
      <c r="AQ4" s="895"/>
      <c r="AR4" s="895"/>
      <c r="AS4" s="213" t="s">
        <v>1913</v>
      </c>
      <c r="AT4" s="917">
        <f>基本情報入力!$D$7</f>
        <v>0</v>
      </c>
      <c r="AU4" s="917"/>
      <c r="AV4" s="917"/>
      <c r="AW4" s="208"/>
      <c r="AX4" s="916" t="s">
        <v>1914</v>
      </c>
      <c r="AY4" s="916"/>
      <c r="AZ4" s="916"/>
      <c r="BA4" s="916"/>
      <c r="BB4" s="916"/>
      <c r="BC4" s="875">
        <f>基本情報入力!$B$12</f>
        <v>0</v>
      </c>
      <c r="BD4" s="875"/>
      <c r="BE4" s="875"/>
      <c r="BF4" s="875"/>
      <c r="BG4" s="875"/>
      <c r="BH4" s="875"/>
      <c r="BI4" s="875"/>
      <c r="BJ4" s="875"/>
      <c r="BK4" s="875"/>
      <c r="BL4" s="875"/>
      <c r="BM4" s="875"/>
      <c r="BN4" s="876"/>
      <c r="BT4" s="200"/>
    </row>
    <row r="5" spans="1:72" s="194" customFormat="1" ht="15.75" customHeight="1">
      <c r="A5" s="946" t="s">
        <v>19</v>
      </c>
      <c r="B5" s="947"/>
      <c r="C5" s="922" t="s">
        <v>20</v>
      </c>
      <c r="D5" s="923"/>
      <c r="E5" s="923"/>
      <c r="F5" s="923"/>
      <c r="G5" s="923"/>
      <c r="H5" s="923"/>
      <c r="I5" s="923"/>
      <c r="J5" s="924"/>
      <c r="K5" s="922" t="s">
        <v>1879</v>
      </c>
      <c r="L5" s="924"/>
      <c r="M5" s="922" t="s">
        <v>1880</v>
      </c>
      <c r="N5" s="923"/>
      <c r="O5" s="923"/>
      <c r="P5" s="923"/>
      <c r="Q5" s="923"/>
      <c r="R5" s="923"/>
      <c r="S5" s="922" t="s">
        <v>21</v>
      </c>
      <c r="T5" s="924"/>
      <c r="U5" s="926" t="s">
        <v>1915</v>
      </c>
      <c r="V5" s="927"/>
      <c r="W5" s="928"/>
      <c r="X5" s="926" t="s">
        <v>1916</v>
      </c>
      <c r="Y5" s="927"/>
      <c r="Z5" s="927"/>
      <c r="AA5" s="927"/>
      <c r="AB5" s="927"/>
      <c r="AC5" s="927"/>
      <c r="AD5" s="929" t="s">
        <v>1917</v>
      </c>
      <c r="AE5" s="929"/>
      <c r="AF5" s="929"/>
      <c r="AG5" s="929"/>
      <c r="AH5" s="929"/>
      <c r="AI5" s="929"/>
      <c r="AJ5" s="929"/>
      <c r="AK5" s="929"/>
      <c r="AL5" s="900" t="s">
        <v>1918</v>
      </c>
      <c r="AM5" s="901"/>
      <c r="AN5" s="901"/>
      <c r="AO5" s="901"/>
      <c r="AP5" s="901"/>
      <c r="AQ5" s="900" t="s">
        <v>1919</v>
      </c>
      <c r="AR5" s="901"/>
      <c r="AS5" s="902"/>
      <c r="AT5" s="900" t="s">
        <v>1920</v>
      </c>
      <c r="AU5" s="901"/>
      <c r="AV5" s="901"/>
      <c r="AW5" s="901"/>
      <c r="AX5" s="901"/>
      <c r="AY5" s="901"/>
      <c r="AZ5" s="901"/>
      <c r="BA5" s="901"/>
      <c r="BB5" s="901"/>
      <c r="BC5" s="901"/>
      <c r="BD5" s="901"/>
      <c r="BE5" s="902"/>
      <c r="BF5" s="900" t="s">
        <v>1921</v>
      </c>
      <c r="BG5" s="901"/>
      <c r="BH5" s="901"/>
      <c r="BI5" s="901"/>
      <c r="BJ5" s="901"/>
      <c r="BK5" s="901"/>
      <c r="BL5" s="901"/>
      <c r="BM5" s="901"/>
      <c r="BN5" s="902"/>
      <c r="BT5" s="200"/>
    </row>
    <row r="6" spans="1:72" s="194" customFormat="1" ht="15.75" customHeight="1">
      <c r="A6" s="948"/>
      <c r="B6" s="949"/>
      <c r="C6" s="925"/>
      <c r="D6" s="912"/>
      <c r="E6" s="912"/>
      <c r="F6" s="912"/>
      <c r="G6" s="912"/>
      <c r="H6" s="912"/>
      <c r="I6" s="912"/>
      <c r="J6" s="911"/>
      <c r="K6" s="925"/>
      <c r="L6" s="911"/>
      <c r="M6" s="925"/>
      <c r="N6" s="912"/>
      <c r="O6" s="912"/>
      <c r="P6" s="912"/>
      <c r="Q6" s="912"/>
      <c r="R6" s="912"/>
      <c r="S6" s="925"/>
      <c r="T6" s="911"/>
      <c r="U6" s="909" t="s">
        <v>1922</v>
      </c>
      <c r="V6" s="910"/>
      <c r="W6" s="911"/>
      <c r="X6" s="909" t="s">
        <v>1923</v>
      </c>
      <c r="Y6" s="912"/>
      <c r="Z6" s="912"/>
      <c r="AA6" s="912"/>
      <c r="AB6" s="912"/>
      <c r="AC6" s="911"/>
      <c r="AD6" s="913" t="s">
        <v>1924</v>
      </c>
      <c r="AE6" s="914"/>
      <c r="AF6" s="914"/>
      <c r="AG6" s="914"/>
      <c r="AH6" s="914"/>
      <c r="AI6" s="914"/>
      <c r="AJ6" s="914"/>
      <c r="AK6" s="915"/>
      <c r="AL6" s="903"/>
      <c r="AM6" s="904"/>
      <c r="AN6" s="904"/>
      <c r="AO6" s="904"/>
      <c r="AP6" s="904"/>
      <c r="AQ6" s="903"/>
      <c r="AR6" s="904"/>
      <c r="AS6" s="905"/>
      <c r="AT6" s="903"/>
      <c r="AU6" s="904"/>
      <c r="AV6" s="904"/>
      <c r="AW6" s="904"/>
      <c r="AX6" s="904"/>
      <c r="AY6" s="904"/>
      <c r="AZ6" s="904"/>
      <c r="BA6" s="904"/>
      <c r="BB6" s="904"/>
      <c r="BC6" s="904"/>
      <c r="BD6" s="904"/>
      <c r="BE6" s="905"/>
      <c r="BF6" s="906"/>
      <c r="BG6" s="907"/>
      <c r="BH6" s="907"/>
      <c r="BI6" s="907"/>
      <c r="BJ6" s="907"/>
      <c r="BK6" s="907"/>
      <c r="BL6" s="907"/>
      <c r="BM6" s="907"/>
      <c r="BN6" s="908"/>
      <c r="BO6" s="214">
        <v>1</v>
      </c>
      <c r="BT6" s="200"/>
    </row>
    <row r="7" spans="1:72" s="194" customFormat="1" ht="27" customHeight="1">
      <c r="A7" s="890" t="str">
        <f>IF(AF1="","",AF1)</f>
        <v/>
      </c>
      <c r="B7" s="891"/>
      <c r="C7" s="215" t="str">
        <f>IF($A7="","",VLOOKUP($A7,生徒情報入力!$A$9:$AA$158,4))</f>
        <v/>
      </c>
      <c r="D7" s="892" t="str">
        <f>IF($A7="","",VLOOKUP($A7,生徒情報入力!$A$9:$AA$158,5))</f>
        <v/>
      </c>
      <c r="E7" s="892"/>
      <c r="F7" s="892"/>
      <c r="G7" s="892"/>
      <c r="H7" s="892"/>
      <c r="I7" s="892"/>
      <c r="J7" s="893"/>
      <c r="K7" s="216" t="str">
        <f>IF($A7="","",VLOOKUP($A7,生徒情報入力!$A$9:$AA$158,6))</f>
        <v/>
      </c>
      <c r="L7" s="217"/>
      <c r="M7" s="218" t="str">
        <f>IF($A7="","",VLOOKUP($A7,生徒情報入力!$A$9:$AA$158,7))</f>
        <v/>
      </c>
      <c r="N7" s="219" t="str">
        <f>IF($A7="","",VLOOKUP($A7,生徒情報入力!$A$9:$AA$158,8))</f>
        <v/>
      </c>
      <c r="O7" s="219" t="s">
        <v>6</v>
      </c>
      <c r="P7" s="219" t="str">
        <f>IF($A7="","",VLOOKUP($A7,生徒情報入力!$A$9:$AA$158,9))</f>
        <v/>
      </c>
      <c r="Q7" s="219" t="s">
        <v>6</v>
      </c>
      <c r="R7" s="219" t="str">
        <f>IF($A7="","",VLOOKUP($A7,生徒情報入力!$A$9:$AA$158,10))</f>
        <v/>
      </c>
      <c r="S7" s="942" t="str">
        <f>IF($A7="","",VLOOKUP($A7,生徒情報入力!$A$9:$AA$158,11))</f>
        <v/>
      </c>
      <c r="T7" s="943"/>
      <c r="U7" s="220" t="str">
        <f>IF($A7="","",VLOOKUP($A7,生徒情報入力!$A$9:$AA$158,12))</f>
        <v/>
      </c>
      <c r="V7" s="221"/>
      <c r="W7" s="222"/>
      <c r="X7" s="223" t="str">
        <f>IF($A7="","",VLOOKUP($A7,生徒情報入力!$A$9:$AA$158,13))</f>
        <v/>
      </c>
      <c r="Y7" s="224" t="str">
        <f>IF($A7="","",VLOOKUP($A7,生徒情報入力!$A$9:$AA$158,14))</f>
        <v/>
      </c>
      <c r="Z7" s="225" t="s">
        <v>6</v>
      </c>
      <c r="AA7" s="224" t="str">
        <f>IF($A7="","",VLOOKUP($A7,生徒情報入力!$A$9:$AA$158,15))</f>
        <v/>
      </c>
      <c r="AB7" s="224" t="s">
        <v>6</v>
      </c>
      <c r="AC7" s="226" t="str">
        <f>IF($A7="","",VLOOKUP($A7,生徒情報入力!$A$9:$AA$158,16))</f>
        <v/>
      </c>
      <c r="AD7" s="896" t="str">
        <f>IF($A7="","",VLOOKUP($A7,生徒情報入力!$A$9:$AA$158,17))</f>
        <v/>
      </c>
      <c r="AE7" s="897"/>
      <c r="AF7" s="227"/>
      <c r="AG7" s="944" t="str">
        <f>IF($A7="","",VLOOKUP($A7,生徒情報入力!$A$9:$AA$158,19))</f>
        <v/>
      </c>
      <c r="AH7" s="944"/>
      <c r="AI7" s="944"/>
      <c r="AJ7" s="944"/>
      <c r="AK7" s="945"/>
      <c r="AL7" s="894" t="str">
        <f>IF($A7="","",VLOOKUP($A7,生徒情報入力!$A$9:$AA$158,20))</f>
        <v/>
      </c>
      <c r="AM7" s="895"/>
      <c r="AN7" s="895"/>
      <c r="AO7" s="895"/>
      <c r="AP7" s="895"/>
      <c r="AQ7" s="874" t="str">
        <f>IF($A7="","",VLOOKUP($A7,生徒情報入力!$A$9:$AA$158,21))</f>
        <v/>
      </c>
      <c r="AR7" s="875"/>
      <c r="AS7" s="876"/>
      <c r="AT7" s="877" t="str">
        <f>IF($A7="","",VLOOKUP($A7,生徒情報入力!$A$9:$AA$158,22))</f>
        <v/>
      </c>
      <c r="AU7" s="878"/>
      <c r="AV7" s="878"/>
      <c r="AW7" s="878"/>
      <c r="AX7" s="878"/>
      <c r="AY7" s="878"/>
      <c r="AZ7" s="878"/>
      <c r="BA7" s="878"/>
      <c r="BB7" s="878"/>
      <c r="BC7" s="878"/>
      <c r="BD7" s="878"/>
      <c r="BE7" s="879"/>
      <c r="BF7" s="880" t="str">
        <f>IF($A7="","",VLOOKUP($A7,生徒情報入力!$A$9:$AA$158,23))</f>
        <v/>
      </c>
      <c r="BG7" s="881"/>
      <c r="BH7" s="228" t="s">
        <v>1872</v>
      </c>
      <c r="BI7" s="882" t="str">
        <f>IF($A7="","",VLOOKUP($A7,生徒情報入力!$A$9:$AA$158,25))</f>
        <v/>
      </c>
      <c r="BJ7" s="882"/>
      <c r="BK7" s="229" t="s">
        <v>1873</v>
      </c>
      <c r="BL7" s="883" t="str">
        <f>IF($A7="","",VLOOKUP($A7,生徒情報入力!$A$9:$AA$158,27))</f>
        <v/>
      </c>
      <c r="BM7" s="884"/>
      <c r="BN7" s="230"/>
      <c r="BO7" s="214">
        <f>COUNTIF(生徒情報入力!B$9:B$158,"第1回")</f>
        <v>0</v>
      </c>
      <c r="BT7" s="200">
        <v>1</v>
      </c>
    </row>
    <row r="8" spans="1:72" s="194" customFormat="1" ht="27" customHeight="1">
      <c r="A8" s="890" t="str">
        <f t="shared" ref="A8:A21" si="0">IF(AF$1+BT7&lt;=AK$1,AF$1+BT7,"")</f>
        <v/>
      </c>
      <c r="B8" s="891"/>
      <c r="C8" s="215" t="str">
        <f>IF($A8="","",VLOOKUP($A8,生徒情報入力!$A$9:$AA$158,4))</f>
        <v/>
      </c>
      <c r="D8" s="892" t="str">
        <f>IF($A8="","",VLOOKUP($A8,生徒情報入力!$A$9:$AA$158,5))</f>
        <v/>
      </c>
      <c r="E8" s="892"/>
      <c r="F8" s="892"/>
      <c r="G8" s="892"/>
      <c r="H8" s="892"/>
      <c r="I8" s="892"/>
      <c r="J8" s="893"/>
      <c r="K8" s="231" t="str">
        <f>IF($A8="","",VLOOKUP($A8,生徒情報入力!$A$9:$AA$158,6))</f>
        <v/>
      </c>
      <c r="L8" s="217"/>
      <c r="M8" s="218" t="str">
        <f>IF($A8="","",VLOOKUP($A8,生徒情報入力!$A$9:$AA$158,7))</f>
        <v/>
      </c>
      <c r="N8" s="219" t="str">
        <f>IF($A8="","",VLOOKUP($A8,生徒情報入力!$A$9:$AA$158,8))</f>
        <v/>
      </c>
      <c r="O8" s="219" t="s">
        <v>6</v>
      </c>
      <c r="P8" s="219" t="str">
        <f>IF($A8="","",VLOOKUP($A8,生徒情報入力!$A$9:$AA$158,9))</f>
        <v/>
      </c>
      <c r="Q8" s="219" t="s">
        <v>6</v>
      </c>
      <c r="R8" s="219" t="str">
        <f>IF($A8="","",VLOOKUP($A8,生徒情報入力!$A$9:$AA$158,10))</f>
        <v/>
      </c>
      <c r="S8" s="942" t="str">
        <f>IF($A8="","",VLOOKUP($A8,生徒情報入力!$A$9:$AA$158,11))</f>
        <v/>
      </c>
      <c r="T8" s="943"/>
      <c r="U8" s="220" t="str">
        <f>IF($A8="","",VLOOKUP($A8,生徒情報入力!$A$9:$AA$158,12))</f>
        <v/>
      </c>
      <c r="V8" s="221"/>
      <c r="W8" s="222"/>
      <c r="X8" s="223" t="str">
        <f>IF($A8="","",VLOOKUP($A8,生徒情報入力!$A$9:$AA$158,13))</f>
        <v/>
      </c>
      <c r="Y8" s="224" t="str">
        <f>IF($A8="","",VLOOKUP($A8,生徒情報入力!$A$9:$AA$158,14))</f>
        <v/>
      </c>
      <c r="Z8" s="225" t="s">
        <v>6</v>
      </c>
      <c r="AA8" s="224" t="str">
        <f>IF($A8="","",VLOOKUP($A8,生徒情報入力!$A$9:$AA$158,15))</f>
        <v/>
      </c>
      <c r="AB8" s="224" t="s">
        <v>6</v>
      </c>
      <c r="AC8" s="226" t="str">
        <f>IF($A8="","",VLOOKUP($A8,生徒情報入力!$A$9:$AA$158,16))</f>
        <v/>
      </c>
      <c r="AD8" s="896" t="str">
        <f>IF($A8="","",VLOOKUP($A8,生徒情報入力!$A$9:$AA$158,17))</f>
        <v/>
      </c>
      <c r="AE8" s="897"/>
      <c r="AF8" s="227"/>
      <c r="AG8" s="944" t="str">
        <f>IF($A8="","",VLOOKUP($A8,生徒情報入力!$A$9:$AA$158,19))</f>
        <v/>
      </c>
      <c r="AH8" s="944"/>
      <c r="AI8" s="944"/>
      <c r="AJ8" s="944"/>
      <c r="AK8" s="945"/>
      <c r="AL8" s="894" t="str">
        <f>IF($A8="","",VLOOKUP($A8,生徒情報入力!$A$9:$AA$158,20))</f>
        <v/>
      </c>
      <c r="AM8" s="895"/>
      <c r="AN8" s="895"/>
      <c r="AO8" s="895"/>
      <c r="AP8" s="895"/>
      <c r="AQ8" s="874" t="str">
        <f>IF($A8="","",VLOOKUP($A8,生徒情報入力!$A$9:$AA$158,21))</f>
        <v/>
      </c>
      <c r="AR8" s="875"/>
      <c r="AS8" s="876"/>
      <c r="AT8" s="877" t="str">
        <f>IF($A8="","",VLOOKUP($A8,生徒情報入力!$A$9:$AA$158,22))</f>
        <v/>
      </c>
      <c r="AU8" s="878"/>
      <c r="AV8" s="878"/>
      <c r="AW8" s="878"/>
      <c r="AX8" s="878"/>
      <c r="AY8" s="878"/>
      <c r="AZ8" s="878"/>
      <c r="BA8" s="878"/>
      <c r="BB8" s="878"/>
      <c r="BC8" s="878"/>
      <c r="BD8" s="878"/>
      <c r="BE8" s="879"/>
      <c r="BF8" s="880" t="str">
        <f>IF($A8="","",VLOOKUP($A8,生徒情報入力!$A$9:$AA$158,23))</f>
        <v/>
      </c>
      <c r="BG8" s="881"/>
      <c r="BH8" s="228" t="s">
        <v>1872</v>
      </c>
      <c r="BI8" s="882" t="str">
        <f>IF($A8="","",VLOOKUP($A8,生徒情報入力!$A$9:$AA$158,25))</f>
        <v/>
      </c>
      <c r="BJ8" s="882"/>
      <c r="BK8" s="229" t="s">
        <v>1873</v>
      </c>
      <c r="BL8" s="883" t="str">
        <f>IF($A8="","",VLOOKUP($A8,生徒情報入力!$A$9:$AA$158,27))</f>
        <v/>
      </c>
      <c r="BM8" s="884"/>
      <c r="BN8" s="230"/>
      <c r="BT8" s="200">
        <v>2</v>
      </c>
    </row>
    <row r="9" spans="1:72" s="194" customFormat="1" ht="27" customHeight="1">
      <c r="A9" s="890" t="str">
        <f t="shared" si="0"/>
        <v/>
      </c>
      <c r="B9" s="891"/>
      <c r="C9" s="215" t="str">
        <f>IF($A9="","",VLOOKUP($A9,生徒情報入力!$A$9:$AA$158,4))</f>
        <v/>
      </c>
      <c r="D9" s="892" t="str">
        <f>IF($A9="","",VLOOKUP($A9,生徒情報入力!$A$9:$AA$158,5))</f>
        <v/>
      </c>
      <c r="E9" s="892"/>
      <c r="F9" s="892"/>
      <c r="G9" s="892"/>
      <c r="H9" s="892"/>
      <c r="I9" s="892"/>
      <c r="J9" s="893"/>
      <c r="K9" s="231" t="str">
        <f>IF($A9="","",VLOOKUP($A9,生徒情報入力!$A$9:$AA$158,6))</f>
        <v/>
      </c>
      <c r="L9" s="217"/>
      <c r="M9" s="218" t="str">
        <f>IF($A9="","",VLOOKUP($A9,生徒情報入力!$A$9:$AA$158,7))</f>
        <v/>
      </c>
      <c r="N9" s="219" t="str">
        <f>IF($A9="","",VLOOKUP($A9,生徒情報入力!$A$9:$AA$158,8))</f>
        <v/>
      </c>
      <c r="O9" s="219" t="s">
        <v>6</v>
      </c>
      <c r="P9" s="219" t="str">
        <f>IF($A9="","",VLOOKUP($A9,生徒情報入力!$A$9:$AA$158,9))</f>
        <v/>
      </c>
      <c r="Q9" s="219" t="s">
        <v>6</v>
      </c>
      <c r="R9" s="219" t="str">
        <f>IF($A9="","",VLOOKUP($A9,生徒情報入力!$A$9:$AA$158,10))</f>
        <v/>
      </c>
      <c r="S9" s="942" t="str">
        <f>IF($A9="","",VLOOKUP($A9,生徒情報入力!$A$9:$AA$158,11))</f>
        <v/>
      </c>
      <c r="T9" s="943"/>
      <c r="U9" s="220" t="str">
        <f>IF($A9="","",VLOOKUP($A9,生徒情報入力!$A$9:$AA$158,12))</f>
        <v/>
      </c>
      <c r="V9" s="221"/>
      <c r="W9" s="222"/>
      <c r="X9" s="223" t="str">
        <f>IF($A9="","",VLOOKUP($A9,生徒情報入力!$A$9:$AA$158,13))</f>
        <v/>
      </c>
      <c r="Y9" s="224" t="str">
        <f>IF($A9="","",VLOOKUP($A9,生徒情報入力!$A$9:$AA$158,14))</f>
        <v/>
      </c>
      <c r="Z9" s="225" t="s">
        <v>6</v>
      </c>
      <c r="AA9" s="224" t="str">
        <f>IF($A9="","",VLOOKUP($A9,生徒情報入力!$A$9:$AA$158,15))</f>
        <v/>
      </c>
      <c r="AB9" s="224" t="s">
        <v>6</v>
      </c>
      <c r="AC9" s="226" t="str">
        <f>IF($A9="","",VLOOKUP($A9,生徒情報入力!$A$9:$AA$158,16))</f>
        <v/>
      </c>
      <c r="AD9" s="896" t="str">
        <f>IF($A9="","",VLOOKUP($A9,生徒情報入力!$A$9:$AA$158,17))</f>
        <v/>
      </c>
      <c r="AE9" s="897"/>
      <c r="AF9" s="227"/>
      <c r="AG9" s="944" t="str">
        <f>IF($A9="","",VLOOKUP($A9,生徒情報入力!$A$9:$AA$158,19))</f>
        <v/>
      </c>
      <c r="AH9" s="944"/>
      <c r="AI9" s="944"/>
      <c r="AJ9" s="944"/>
      <c r="AK9" s="945"/>
      <c r="AL9" s="894" t="str">
        <f>IF($A9="","",VLOOKUP($A9,生徒情報入力!$A$9:$AA$158,20))</f>
        <v/>
      </c>
      <c r="AM9" s="895"/>
      <c r="AN9" s="895"/>
      <c r="AO9" s="895"/>
      <c r="AP9" s="895"/>
      <c r="AQ9" s="874" t="str">
        <f>IF($A9="","",VLOOKUP($A9,生徒情報入力!$A$9:$AA$158,21))</f>
        <v/>
      </c>
      <c r="AR9" s="875"/>
      <c r="AS9" s="876"/>
      <c r="AT9" s="877" t="str">
        <f>IF($A9="","",VLOOKUP($A9,生徒情報入力!$A$9:$AA$158,22))</f>
        <v/>
      </c>
      <c r="AU9" s="878"/>
      <c r="AV9" s="878"/>
      <c r="AW9" s="878"/>
      <c r="AX9" s="878"/>
      <c r="AY9" s="878"/>
      <c r="AZ9" s="878"/>
      <c r="BA9" s="878"/>
      <c r="BB9" s="878"/>
      <c r="BC9" s="878"/>
      <c r="BD9" s="878"/>
      <c r="BE9" s="879"/>
      <c r="BF9" s="880" t="str">
        <f>IF($A9="","",VLOOKUP($A9,生徒情報入力!$A$9:$AA$158,23))</f>
        <v/>
      </c>
      <c r="BG9" s="881"/>
      <c r="BH9" s="228" t="s">
        <v>1872</v>
      </c>
      <c r="BI9" s="882" t="str">
        <f>IF($A9="","",VLOOKUP($A9,生徒情報入力!$A$9:$AA$158,25))</f>
        <v/>
      </c>
      <c r="BJ9" s="882"/>
      <c r="BK9" s="229" t="s">
        <v>1873</v>
      </c>
      <c r="BL9" s="883" t="str">
        <f>IF($A9="","",VLOOKUP($A9,生徒情報入力!$A$9:$AA$158,27))</f>
        <v/>
      </c>
      <c r="BM9" s="884"/>
      <c r="BN9" s="230"/>
      <c r="BT9" s="200">
        <v>3</v>
      </c>
    </row>
    <row r="10" spans="1:72" s="194" customFormat="1" ht="27" customHeight="1">
      <c r="A10" s="890" t="str">
        <f t="shared" si="0"/>
        <v/>
      </c>
      <c r="B10" s="891"/>
      <c r="C10" s="215" t="str">
        <f>IF($A10="","",VLOOKUP($A10,生徒情報入力!$A$9:$AA$158,4))</f>
        <v/>
      </c>
      <c r="D10" s="892" t="str">
        <f>IF($A10="","",VLOOKUP($A10,生徒情報入力!$A$9:$AA$158,5))</f>
        <v/>
      </c>
      <c r="E10" s="892"/>
      <c r="F10" s="892"/>
      <c r="G10" s="892"/>
      <c r="H10" s="892"/>
      <c r="I10" s="892"/>
      <c r="J10" s="893"/>
      <c r="K10" s="231" t="str">
        <f>IF($A10="","",VLOOKUP($A10,生徒情報入力!$A$9:$AA$158,6))</f>
        <v/>
      </c>
      <c r="L10" s="217"/>
      <c r="M10" s="218" t="str">
        <f>IF($A10="","",VLOOKUP($A10,生徒情報入力!$A$9:$AA$158,7))</f>
        <v/>
      </c>
      <c r="N10" s="219" t="str">
        <f>IF($A10="","",VLOOKUP($A10,生徒情報入力!$A$9:$AA$158,8))</f>
        <v/>
      </c>
      <c r="O10" s="219" t="s">
        <v>6</v>
      </c>
      <c r="P10" s="219" t="str">
        <f>IF($A10="","",VLOOKUP($A10,生徒情報入力!$A$9:$AA$158,9))</f>
        <v/>
      </c>
      <c r="Q10" s="219" t="s">
        <v>6</v>
      </c>
      <c r="R10" s="219" t="str">
        <f>IF($A10="","",VLOOKUP($A10,生徒情報入力!$A$9:$AA$158,10))</f>
        <v/>
      </c>
      <c r="S10" s="942" t="str">
        <f>IF($A10="","",VLOOKUP($A10,生徒情報入力!$A$9:$AA$158,11))</f>
        <v/>
      </c>
      <c r="T10" s="943"/>
      <c r="U10" s="220" t="str">
        <f>IF($A10="","",VLOOKUP($A10,生徒情報入力!$A$9:$AA$158,12))</f>
        <v/>
      </c>
      <c r="V10" s="221"/>
      <c r="W10" s="222"/>
      <c r="X10" s="223" t="str">
        <f>IF($A10="","",VLOOKUP($A10,生徒情報入力!$A$9:$AA$158,13))</f>
        <v/>
      </c>
      <c r="Y10" s="224" t="str">
        <f>IF($A10="","",VLOOKUP($A10,生徒情報入力!$A$9:$AA$158,14))</f>
        <v/>
      </c>
      <c r="Z10" s="225" t="s">
        <v>6</v>
      </c>
      <c r="AA10" s="224" t="str">
        <f>IF($A10="","",VLOOKUP($A10,生徒情報入力!$A$9:$AA$158,15))</f>
        <v/>
      </c>
      <c r="AB10" s="224" t="s">
        <v>6</v>
      </c>
      <c r="AC10" s="226" t="str">
        <f>IF($A10="","",VLOOKUP($A10,生徒情報入力!$A$9:$AA$158,16))</f>
        <v/>
      </c>
      <c r="AD10" s="896" t="str">
        <f>IF($A10="","",VLOOKUP($A10,生徒情報入力!$A$9:$AA$158,17))</f>
        <v/>
      </c>
      <c r="AE10" s="897"/>
      <c r="AF10" s="227"/>
      <c r="AG10" s="944" t="str">
        <f>IF($A10="","",VLOOKUP($A10,生徒情報入力!$A$9:$AA$158,19))</f>
        <v/>
      </c>
      <c r="AH10" s="944"/>
      <c r="AI10" s="944"/>
      <c r="AJ10" s="944"/>
      <c r="AK10" s="945"/>
      <c r="AL10" s="894" t="str">
        <f>IF($A10="","",VLOOKUP($A10,生徒情報入力!$A$9:$AA$158,20))</f>
        <v/>
      </c>
      <c r="AM10" s="895"/>
      <c r="AN10" s="895"/>
      <c r="AO10" s="895"/>
      <c r="AP10" s="895"/>
      <c r="AQ10" s="874" t="str">
        <f>IF($A10="","",VLOOKUP($A10,生徒情報入力!$A$9:$AA$158,21))</f>
        <v/>
      </c>
      <c r="AR10" s="875"/>
      <c r="AS10" s="876"/>
      <c r="AT10" s="877" t="str">
        <f>IF($A10="","",VLOOKUP($A10,生徒情報入力!$A$9:$AA$158,22))</f>
        <v/>
      </c>
      <c r="AU10" s="878"/>
      <c r="AV10" s="878"/>
      <c r="AW10" s="878"/>
      <c r="AX10" s="878"/>
      <c r="AY10" s="878"/>
      <c r="AZ10" s="878"/>
      <c r="BA10" s="878"/>
      <c r="BB10" s="878"/>
      <c r="BC10" s="878"/>
      <c r="BD10" s="878"/>
      <c r="BE10" s="879"/>
      <c r="BF10" s="880" t="str">
        <f>IF($A10="","",VLOOKUP($A10,生徒情報入力!$A$9:$AA$158,23))</f>
        <v/>
      </c>
      <c r="BG10" s="881"/>
      <c r="BH10" s="228" t="s">
        <v>1872</v>
      </c>
      <c r="BI10" s="882" t="str">
        <f>IF($A10="","",VLOOKUP($A10,生徒情報入力!$A$9:$AA$158,25))</f>
        <v/>
      </c>
      <c r="BJ10" s="882"/>
      <c r="BK10" s="229" t="s">
        <v>1873</v>
      </c>
      <c r="BL10" s="883" t="str">
        <f>IF($A10="","",VLOOKUP($A10,生徒情報入力!$A$9:$AA$158,27))</f>
        <v/>
      </c>
      <c r="BM10" s="884"/>
      <c r="BN10" s="230"/>
      <c r="BT10" s="200">
        <v>4</v>
      </c>
    </row>
    <row r="11" spans="1:72" s="194" customFormat="1" ht="27" customHeight="1">
      <c r="A11" s="890" t="str">
        <f t="shared" si="0"/>
        <v/>
      </c>
      <c r="B11" s="891"/>
      <c r="C11" s="215" t="str">
        <f>IF($A11="","",VLOOKUP($A11,生徒情報入力!$A$9:$AA$158,4))</f>
        <v/>
      </c>
      <c r="D11" s="892" t="str">
        <f>IF($A11="","",VLOOKUP($A11,生徒情報入力!$A$9:$AA$158,5))</f>
        <v/>
      </c>
      <c r="E11" s="892"/>
      <c r="F11" s="892"/>
      <c r="G11" s="892"/>
      <c r="H11" s="892"/>
      <c r="I11" s="892"/>
      <c r="J11" s="893"/>
      <c r="K11" s="231" t="str">
        <f>IF($A11="","",VLOOKUP($A11,生徒情報入力!$A$9:$AA$158,6))</f>
        <v/>
      </c>
      <c r="L11" s="217"/>
      <c r="M11" s="218" t="str">
        <f>IF($A11="","",VLOOKUP($A11,生徒情報入力!$A$9:$AA$158,7))</f>
        <v/>
      </c>
      <c r="N11" s="219" t="str">
        <f>IF($A11="","",VLOOKUP($A11,生徒情報入力!$A$9:$AA$158,8))</f>
        <v/>
      </c>
      <c r="O11" s="219" t="s">
        <v>6</v>
      </c>
      <c r="P11" s="219" t="str">
        <f>IF($A11="","",VLOOKUP($A11,生徒情報入力!$A$9:$AA$158,9))</f>
        <v/>
      </c>
      <c r="Q11" s="219" t="s">
        <v>6</v>
      </c>
      <c r="R11" s="219" t="str">
        <f>IF($A11="","",VLOOKUP($A11,生徒情報入力!$A$9:$AA$158,10))</f>
        <v/>
      </c>
      <c r="S11" s="942" t="str">
        <f>IF($A11="","",VLOOKUP($A11,生徒情報入力!$A$9:$AA$158,11))</f>
        <v/>
      </c>
      <c r="T11" s="943"/>
      <c r="U11" s="220" t="str">
        <f>IF($A11="","",VLOOKUP($A11,生徒情報入力!$A$9:$AA$158,12))</f>
        <v/>
      </c>
      <c r="V11" s="221"/>
      <c r="W11" s="222"/>
      <c r="X11" s="223" t="str">
        <f>IF($A11="","",VLOOKUP($A11,生徒情報入力!$A$9:$AA$158,13))</f>
        <v/>
      </c>
      <c r="Y11" s="224" t="str">
        <f>IF($A11="","",VLOOKUP($A11,生徒情報入力!$A$9:$AA$158,14))</f>
        <v/>
      </c>
      <c r="Z11" s="225" t="s">
        <v>6</v>
      </c>
      <c r="AA11" s="224" t="str">
        <f>IF($A11="","",VLOOKUP($A11,生徒情報入力!$A$9:$AA$158,15))</f>
        <v/>
      </c>
      <c r="AB11" s="224" t="s">
        <v>6</v>
      </c>
      <c r="AC11" s="226" t="str">
        <f>IF($A11="","",VLOOKUP($A11,生徒情報入力!$A$9:$AA$158,16))</f>
        <v/>
      </c>
      <c r="AD11" s="896" t="str">
        <f>IF($A11="","",VLOOKUP($A11,生徒情報入力!$A$9:$AA$158,17))</f>
        <v/>
      </c>
      <c r="AE11" s="897"/>
      <c r="AF11" s="227"/>
      <c r="AG11" s="944" t="str">
        <f>IF($A11="","",VLOOKUP($A11,生徒情報入力!$A$9:$AA$158,19))</f>
        <v/>
      </c>
      <c r="AH11" s="944"/>
      <c r="AI11" s="944"/>
      <c r="AJ11" s="944"/>
      <c r="AK11" s="945"/>
      <c r="AL11" s="894" t="str">
        <f>IF($A11="","",VLOOKUP($A11,生徒情報入力!$A$9:$AA$158,20))</f>
        <v/>
      </c>
      <c r="AM11" s="895"/>
      <c r="AN11" s="895"/>
      <c r="AO11" s="895"/>
      <c r="AP11" s="895"/>
      <c r="AQ11" s="874" t="str">
        <f>IF($A11="","",VLOOKUP($A11,生徒情報入力!$A$9:$AA$158,21))</f>
        <v/>
      </c>
      <c r="AR11" s="875"/>
      <c r="AS11" s="876"/>
      <c r="AT11" s="877" t="str">
        <f>IF($A11="","",VLOOKUP($A11,生徒情報入力!$A$9:$AA$158,22))</f>
        <v/>
      </c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9"/>
      <c r="BF11" s="880" t="str">
        <f>IF($A11="","",VLOOKUP($A11,生徒情報入力!$A$9:$AA$158,23))</f>
        <v/>
      </c>
      <c r="BG11" s="881"/>
      <c r="BH11" s="228" t="s">
        <v>1872</v>
      </c>
      <c r="BI11" s="882" t="str">
        <f>IF($A11="","",VLOOKUP($A11,生徒情報入力!$A$9:$AA$158,25))</f>
        <v/>
      </c>
      <c r="BJ11" s="882"/>
      <c r="BK11" s="229" t="s">
        <v>1873</v>
      </c>
      <c r="BL11" s="883" t="str">
        <f>IF($A11="","",VLOOKUP($A11,生徒情報入力!$A$9:$AA$158,27))</f>
        <v/>
      </c>
      <c r="BM11" s="884"/>
      <c r="BN11" s="230"/>
      <c r="BT11" s="200">
        <v>5</v>
      </c>
    </row>
    <row r="12" spans="1:72" s="194" customFormat="1" ht="27" customHeight="1">
      <c r="A12" s="890" t="str">
        <f t="shared" si="0"/>
        <v/>
      </c>
      <c r="B12" s="891"/>
      <c r="C12" s="215" t="str">
        <f>IF($A12="","",VLOOKUP($A12,生徒情報入力!$A$9:$AA$158,4))</f>
        <v/>
      </c>
      <c r="D12" s="892" t="str">
        <f>IF($A12="","",VLOOKUP($A12,生徒情報入力!$A$9:$AA$158,5))</f>
        <v/>
      </c>
      <c r="E12" s="892"/>
      <c r="F12" s="892"/>
      <c r="G12" s="892"/>
      <c r="H12" s="892"/>
      <c r="I12" s="892"/>
      <c r="J12" s="893"/>
      <c r="K12" s="231" t="str">
        <f>IF($A12="","",VLOOKUP($A12,生徒情報入力!$A$9:$AA$158,6))</f>
        <v/>
      </c>
      <c r="L12" s="217"/>
      <c r="M12" s="218" t="str">
        <f>IF($A12="","",VLOOKUP($A12,生徒情報入力!$A$9:$AA$158,7))</f>
        <v/>
      </c>
      <c r="N12" s="219" t="str">
        <f>IF($A12="","",VLOOKUP($A12,生徒情報入力!$A$9:$AA$158,8))</f>
        <v/>
      </c>
      <c r="O12" s="219" t="s">
        <v>6</v>
      </c>
      <c r="P12" s="219" t="str">
        <f>IF($A12="","",VLOOKUP($A12,生徒情報入力!$A$9:$AA$158,9))</f>
        <v/>
      </c>
      <c r="Q12" s="219" t="s">
        <v>6</v>
      </c>
      <c r="R12" s="219" t="str">
        <f>IF($A12="","",VLOOKUP($A12,生徒情報入力!$A$9:$AA$158,10))</f>
        <v/>
      </c>
      <c r="S12" s="942" t="str">
        <f>IF($A12="","",VLOOKUP($A12,生徒情報入力!$A$9:$AA$158,11))</f>
        <v/>
      </c>
      <c r="T12" s="943"/>
      <c r="U12" s="220" t="str">
        <f>IF($A12="","",VLOOKUP($A12,生徒情報入力!$A$9:$AA$158,12))</f>
        <v/>
      </c>
      <c r="V12" s="221"/>
      <c r="W12" s="222"/>
      <c r="X12" s="223" t="str">
        <f>IF($A12="","",VLOOKUP($A12,生徒情報入力!$A$9:$AA$158,13))</f>
        <v/>
      </c>
      <c r="Y12" s="224" t="str">
        <f>IF($A12="","",VLOOKUP($A12,生徒情報入力!$A$9:$AA$158,14))</f>
        <v/>
      </c>
      <c r="Z12" s="225" t="s">
        <v>6</v>
      </c>
      <c r="AA12" s="224" t="str">
        <f>IF($A12="","",VLOOKUP($A12,生徒情報入力!$A$9:$AA$158,15))</f>
        <v/>
      </c>
      <c r="AB12" s="224" t="s">
        <v>6</v>
      </c>
      <c r="AC12" s="226" t="str">
        <f>IF($A12="","",VLOOKUP($A12,生徒情報入力!$A$9:$AA$158,16))</f>
        <v/>
      </c>
      <c r="AD12" s="896" t="str">
        <f>IF($A12="","",VLOOKUP($A12,生徒情報入力!$A$9:$AA$158,17))</f>
        <v/>
      </c>
      <c r="AE12" s="897"/>
      <c r="AF12" s="227"/>
      <c r="AG12" s="944" t="str">
        <f>IF($A12="","",VLOOKUP($A12,生徒情報入力!$A$9:$AA$158,19))</f>
        <v/>
      </c>
      <c r="AH12" s="944"/>
      <c r="AI12" s="944"/>
      <c r="AJ12" s="944"/>
      <c r="AK12" s="945"/>
      <c r="AL12" s="894" t="str">
        <f>IF($A12="","",VLOOKUP($A12,生徒情報入力!$A$9:$AA$158,20))</f>
        <v/>
      </c>
      <c r="AM12" s="895"/>
      <c r="AN12" s="895"/>
      <c r="AO12" s="895"/>
      <c r="AP12" s="895"/>
      <c r="AQ12" s="874" t="str">
        <f>IF($A12="","",VLOOKUP($A12,生徒情報入力!$A$9:$AA$158,21))</f>
        <v/>
      </c>
      <c r="AR12" s="875"/>
      <c r="AS12" s="876"/>
      <c r="AT12" s="877" t="str">
        <f>IF($A12="","",VLOOKUP($A12,生徒情報入力!$A$9:$AA$158,22))</f>
        <v/>
      </c>
      <c r="AU12" s="878"/>
      <c r="AV12" s="878"/>
      <c r="AW12" s="878"/>
      <c r="AX12" s="878"/>
      <c r="AY12" s="878"/>
      <c r="AZ12" s="878"/>
      <c r="BA12" s="878"/>
      <c r="BB12" s="878"/>
      <c r="BC12" s="878"/>
      <c r="BD12" s="878"/>
      <c r="BE12" s="879"/>
      <c r="BF12" s="880" t="str">
        <f>IF($A12="","",VLOOKUP($A12,生徒情報入力!$A$9:$AA$158,23))</f>
        <v/>
      </c>
      <c r="BG12" s="881"/>
      <c r="BH12" s="228" t="s">
        <v>1872</v>
      </c>
      <c r="BI12" s="882" t="str">
        <f>IF($A12="","",VLOOKUP($A12,生徒情報入力!$A$9:$AA$158,25))</f>
        <v/>
      </c>
      <c r="BJ12" s="882"/>
      <c r="BK12" s="229" t="s">
        <v>1873</v>
      </c>
      <c r="BL12" s="883" t="str">
        <f>IF($A12="","",VLOOKUP($A12,生徒情報入力!$A$9:$AA$158,27))</f>
        <v/>
      </c>
      <c r="BM12" s="884"/>
      <c r="BN12" s="230"/>
      <c r="BT12" s="200">
        <v>6</v>
      </c>
    </row>
    <row r="13" spans="1:72" s="194" customFormat="1" ht="27" customHeight="1">
      <c r="A13" s="890" t="str">
        <f t="shared" si="0"/>
        <v/>
      </c>
      <c r="B13" s="891"/>
      <c r="C13" s="215"/>
      <c r="D13" s="892" t="str">
        <f>IF($A13="","",VLOOKUP($A13,生徒情報入力!$A$9:$AA$158,5))</f>
        <v/>
      </c>
      <c r="E13" s="892"/>
      <c r="F13" s="892"/>
      <c r="G13" s="892"/>
      <c r="H13" s="892"/>
      <c r="I13" s="892"/>
      <c r="J13" s="893"/>
      <c r="K13" s="231" t="str">
        <f>IF($A13="","",VLOOKUP($A13,生徒情報入力!$A$9:$AA$158,6))</f>
        <v/>
      </c>
      <c r="L13" s="217"/>
      <c r="M13" s="218" t="str">
        <f>IF($A13="","",VLOOKUP($A13,生徒情報入力!$A$9:$AA$158,7))</f>
        <v/>
      </c>
      <c r="N13" s="219" t="str">
        <f>IF($A13="","",VLOOKUP($A13,生徒情報入力!$A$9:$AA$158,8))</f>
        <v/>
      </c>
      <c r="O13" s="219" t="s">
        <v>6</v>
      </c>
      <c r="P13" s="219" t="str">
        <f>IF($A13="","",VLOOKUP($A13,生徒情報入力!$A$9:$AA$158,9))</f>
        <v/>
      </c>
      <c r="Q13" s="219" t="s">
        <v>6</v>
      </c>
      <c r="R13" s="219" t="str">
        <f>IF($A13="","",VLOOKUP($A13,生徒情報入力!$A$9:$AA$158,10))</f>
        <v/>
      </c>
      <c r="S13" s="942" t="str">
        <f>IF($A13="","",VLOOKUP($A13,生徒情報入力!$A$9:$AA$158,11))</f>
        <v/>
      </c>
      <c r="T13" s="943"/>
      <c r="U13" s="220" t="str">
        <f>IF($A13="","",VLOOKUP($A13,生徒情報入力!$A$9:$AA$158,12))</f>
        <v/>
      </c>
      <c r="V13" s="221"/>
      <c r="W13" s="222"/>
      <c r="X13" s="223" t="str">
        <f>IF($A13="","",VLOOKUP($A13,生徒情報入力!$A$9:$AA$158,13))</f>
        <v/>
      </c>
      <c r="Y13" s="224" t="str">
        <f>IF($A13="","",VLOOKUP($A13,生徒情報入力!$A$9:$AA$158,14))</f>
        <v/>
      </c>
      <c r="Z13" s="225" t="s">
        <v>6</v>
      </c>
      <c r="AA13" s="224" t="str">
        <f>IF($A13="","",VLOOKUP($A13,生徒情報入力!$A$9:$AA$158,15))</f>
        <v/>
      </c>
      <c r="AB13" s="224" t="s">
        <v>6</v>
      </c>
      <c r="AC13" s="226" t="str">
        <f>IF($A13="","",VLOOKUP($A13,生徒情報入力!$A$9:$AA$158,16))</f>
        <v/>
      </c>
      <c r="AD13" s="896" t="str">
        <f>IF($A13="","",VLOOKUP($A13,生徒情報入力!$A$9:$AA$158,17))</f>
        <v/>
      </c>
      <c r="AE13" s="897"/>
      <c r="AF13" s="227"/>
      <c r="AG13" s="944" t="str">
        <f>IF($A13="","",VLOOKUP($A13,生徒情報入力!$A$9:$AA$158,19))</f>
        <v/>
      </c>
      <c r="AH13" s="944"/>
      <c r="AI13" s="944"/>
      <c r="AJ13" s="944"/>
      <c r="AK13" s="945"/>
      <c r="AL13" s="894" t="str">
        <f>IF($A13="","",VLOOKUP($A13,生徒情報入力!$A$9:$AA$158,20))</f>
        <v/>
      </c>
      <c r="AM13" s="895"/>
      <c r="AN13" s="895"/>
      <c r="AO13" s="895"/>
      <c r="AP13" s="895"/>
      <c r="AQ13" s="874" t="str">
        <f>IF($A13="","",VLOOKUP($A13,生徒情報入力!$A$9:$AA$158,21))</f>
        <v/>
      </c>
      <c r="AR13" s="875"/>
      <c r="AS13" s="876"/>
      <c r="AT13" s="877" t="str">
        <f>IF($A13="","",VLOOKUP($A13,生徒情報入力!$A$9:$AA$158,22))</f>
        <v/>
      </c>
      <c r="AU13" s="878"/>
      <c r="AV13" s="878"/>
      <c r="AW13" s="878"/>
      <c r="AX13" s="878"/>
      <c r="AY13" s="878"/>
      <c r="AZ13" s="878"/>
      <c r="BA13" s="878"/>
      <c r="BB13" s="878"/>
      <c r="BC13" s="878"/>
      <c r="BD13" s="878"/>
      <c r="BE13" s="879"/>
      <c r="BF13" s="880" t="str">
        <f>IF($A13="","",VLOOKUP($A13,生徒情報入力!$A$9:$AA$158,23))</f>
        <v/>
      </c>
      <c r="BG13" s="881"/>
      <c r="BH13" s="228" t="s">
        <v>1872</v>
      </c>
      <c r="BI13" s="882" t="str">
        <f>IF($A13="","",VLOOKUP($A13,生徒情報入力!$A$9:$AA$158,25))</f>
        <v/>
      </c>
      <c r="BJ13" s="882"/>
      <c r="BK13" s="229" t="s">
        <v>1873</v>
      </c>
      <c r="BL13" s="883" t="str">
        <f>IF($A13="","",VLOOKUP($A13,生徒情報入力!$A$9:$AA$158,27))</f>
        <v/>
      </c>
      <c r="BM13" s="884"/>
      <c r="BN13" s="230"/>
      <c r="BT13" s="200">
        <v>7</v>
      </c>
    </row>
    <row r="14" spans="1:72" s="194" customFormat="1" ht="27" customHeight="1">
      <c r="A14" s="890" t="str">
        <f t="shared" si="0"/>
        <v/>
      </c>
      <c r="B14" s="891"/>
      <c r="C14" s="215" t="str">
        <f>IF($A14="","",VLOOKUP($A14,生徒情報入力!$A$9:$AA$158,4))</f>
        <v/>
      </c>
      <c r="D14" s="892" t="str">
        <f>IF($A14="","",VLOOKUP($A14,生徒情報入力!$A$9:$AA$158,5))</f>
        <v/>
      </c>
      <c r="E14" s="892"/>
      <c r="F14" s="892"/>
      <c r="G14" s="892"/>
      <c r="H14" s="892"/>
      <c r="I14" s="892"/>
      <c r="J14" s="893"/>
      <c r="K14" s="231" t="str">
        <f>IF($A14="","",VLOOKUP($A14,生徒情報入力!$A$9:$AA$158,6))</f>
        <v/>
      </c>
      <c r="L14" s="217"/>
      <c r="M14" s="218" t="str">
        <f>IF($A14="","",VLOOKUP($A14,生徒情報入力!$A$9:$AA$158,7))</f>
        <v/>
      </c>
      <c r="N14" s="219" t="str">
        <f>IF($A14="","",VLOOKUP($A14,生徒情報入力!$A$9:$AA$158,8))</f>
        <v/>
      </c>
      <c r="O14" s="219" t="s">
        <v>6</v>
      </c>
      <c r="P14" s="219" t="str">
        <f>IF($A14="","",VLOOKUP($A14,生徒情報入力!$A$9:$AA$158,9))</f>
        <v/>
      </c>
      <c r="Q14" s="219" t="s">
        <v>6</v>
      </c>
      <c r="R14" s="219" t="str">
        <f>IF($A14="","",VLOOKUP($A14,生徒情報入力!$A$9:$AA$158,10))</f>
        <v/>
      </c>
      <c r="S14" s="942" t="str">
        <f>IF($A14="","",VLOOKUP($A14,生徒情報入力!$A$9:$AA$158,11))</f>
        <v/>
      </c>
      <c r="T14" s="943"/>
      <c r="U14" s="220" t="str">
        <f>IF($A14="","",VLOOKUP($A14,生徒情報入力!$A$9:$AA$158,12))</f>
        <v/>
      </c>
      <c r="V14" s="221"/>
      <c r="W14" s="222"/>
      <c r="X14" s="223" t="str">
        <f>IF($A14="","",VLOOKUP($A14,生徒情報入力!$A$9:$AA$158,13))</f>
        <v/>
      </c>
      <c r="Y14" s="224" t="str">
        <f>IF($A14="","",VLOOKUP($A14,生徒情報入力!$A$9:$AA$158,14))</f>
        <v/>
      </c>
      <c r="Z14" s="225" t="s">
        <v>6</v>
      </c>
      <c r="AA14" s="224" t="str">
        <f>IF($A14="","",VLOOKUP($A14,生徒情報入力!$A$9:$AA$158,15))</f>
        <v/>
      </c>
      <c r="AB14" s="224" t="s">
        <v>6</v>
      </c>
      <c r="AC14" s="226" t="str">
        <f>IF($A14="","",VLOOKUP($A14,生徒情報入力!$A$9:$AA$158,16))</f>
        <v/>
      </c>
      <c r="AD14" s="896" t="str">
        <f>IF($A14="","",VLOOKUP($A14,生徒情報入力!$A$9:$AA$158,17))</f>
        <v/>
      </c>
      <c r="AE14" s="897"/>
      <c r="AF14" s="227"/>
      <c r="AG14" s="944" t="str">
        <f>IF($A14="","",VLOOKUP($A14,生徒情報入力!$A$9:$AA$158,19))</f>
        <v/>
      </c>
      <c r="AH14" s="944"/>
      <c r="AI14" s="944"/>
      <c r="AJ14" s="944"/>
      <c r="AK14" s="945"/>
      <c r="AL14" s="894" t="str">
        <f>IF($A14="","",VLOOKUP($A14,生徒情報入力!$A$9:$AA$158,20))</f>
        <v/>
      </c>
      <c r="AM14" s="895"/>
      <c r="AN14" s="895"/>
      <c r="AO14" s="895"/>
      <c r="AP14" s="895"/>
      <c r="AQ14" s="874" t="str">
        <f>IF($A14="","",VLOOKUP($A14,生徒情報入力!$A$9:$AA$158,21))</f>
        <v/>
      </c>
      <c r="AR14" s="875"/>
      <c r="AS14" s="876"/>
      <c r="AT14" s="877" t="str">
        <f>IF($A14="","",VLOOKUP($A14,生徒情報入力!$A$9:$AA$158,22))</f>
        <v/>
      </c>
      <c r="AU14" s="878"/>
      <c r="AV14" s="878"/>
      <c r="AW14" s="878"/>
      <c r="AX14" s="878"/>
      <c r="AY14" s="878"/>
      <c r="AZ14" s="878"/>
      <c r="BA14" s="878"/>
      <c r="BB14" s="878"/>
      <c r="BC14" s="878"/>
      <c r="BD14" s="878"/>
      <c r="BE14" s="879"/>
      <c r="BF14" s="880" t="str">
        <f>IF($A14="","",VLOOKUP($A14,生徒情報入力!$A$9:$AA$158,23))</f>
        <v/>
      </c>
      <c r="BG14" s="881"/>
      <c r="BH14" s="228" t="s">
        <v>1872</v>
      </c>
      <c r="BI14" s="882" t="str">
        <f>IF($A14="","",VLOOKUP($A14,生徒情報入力!$A$9:$AA$158,25))</f>
        <v/>
      </c>
      <c r="BJ14" s="882"/>
      <c r="BK14" s="229" t="s">
        <v>1873</v>
      </c>
      <c r="BL14" s="883" t="str">
        <f>IF($A14="","",VLOOKUP($A14,生徒情報入力!$A$9:$AA$158,27))</f>
        <v/>
      </c>
      <c r="BM14" s="884"/>
      <c r="BN14" s="230"/>
      <c r="BT14" s="200">
        <v>8</v>
      </c>
    </row>
    <row r="15" spans="1:72" s="194" customFormat="1" ht="27" customHeight="1">
      <c r="A15" s="890" t="str">
        <f t="shared" si="0"/>
        <v/>
      </c>
      <c r="B15" s="891"/>
      <c r="C15" s="215" t="str">
        <f>IF($A15="","",VLOOKUP($A15,生徒情報入力!$A$9:$AA$158,4))</f>
        <v/>
      </c>
      <c r="D15" s="892" t="str">
        <f>IF($A15="","",VLOOKUP($A15,生徒情報入力!$A$9:$AA$158,5))</f>
        <v/>
      </c>
      <c r="E15" s="892"/>
      <c r="F15" s="892"/>
      <c r="G15" s="892"/>
      <c r="H15" s="892"/>
      <c r="I15" s="892"/>
      <c r="J15" s="893"/>
      <c r="K15" s="231" t="str">
        <f>IF($A15="","",VLOOKUP($A15,生徒情報入力!$A$9:$AA$158,6))</f>
        <v/>
      </c>
      <c r="L15" s="217"/>
      <c r="M15" s="218" t="str">
        <f>IF($A15="","",VLOOKUP($A15,生徒情報入力!$A$9:$AA$158,7))</f>
        <v/>
      </c>
      <c r="N15" s="219" t="str">
        <f>IF($A15="","",VLOOKUP($A15,生徒情報入力!$A$9:$AA$158,8))</f>
        <v/>
      </c>
      <c r="O15" s="219" t="s">
        <v>6</v>
      </c>
      <c r="P15" s="219" t="str">
        <f>IF($A15="","",VLOOKUP($A15,生徒情報入力!$A$9:$AA$158,9))</f>
        <v/>
      </c>
      <c r="Q15" s="219" t="s">
        <v>6</v>
      </c>
      <c r="R15" s="219" t="str">
        <f>IF($A15="","",VLOOKUP($A15,生徒情報入力!$A$9:$AA$158,10))</f>
        <v/>
      </c>
      <c r="S15" s="942" t="str">
        <f>IF($A15="","",VLOOKUP($A15,生徒情報入力!$A$9:$AA$158,11))</f>
        <v/>
      </c>
      <c r="T15" s="943"/>
      <c r="U15" s="220" t="str">
        <f>IF($A15="","",VLOOKUP($A15,生徒情報入力!$A$9:$AA$158,12))</f>
        <v/>
      </c>
      <c r="V15" s="221"/>
      <c r="W15" s="222"/>
      <c r="X15" s="223" t="str">
        <f>IF($A15="","",VLOOKUP($A15,生徒情報入力!$A$9:$AA$158,13))</f>
        <v/>
      </c>
      <c r="Y15" s="224" t="str">
        <f>IF($A15="","",VLOOKUP($A15,生徒情報入力!$A$9:$AA$158,14))</f>
        <v/>
      </c>
      <c r="Z15" s="225" t="s">
        <v>6</v>
      </c>
      <c r="AA15" s="224" t="str">
        <f>IF($A15="","",VLOOKUP($A15,生徒情報入力!$A$9:$AA$158,15))</f>
        <v/>
      </c>
      <c r="AB15" s="224" t="s">
        <v>6</v>
      </c>
      <c r="AC15" s="226" t="str">
        <f>IF($A15="","",VLOOKUP($A15,生徒情報入力!$A$9:$AA$158,16))</f>
        <v/>
      </c>
      <c r="AD15" s="896" t="str">
        <f>IF($A15="","",VLOOKUP($A15,生徒情報入力!$A$9:$AA$158,17))</f>
        <v/>
      </c>
      <c r="AE15" s="897"/>
      <c r="AF15" s="227"/>
      <c r="AG15" s="944" t="str">
        <f>IF($A15="","",VLOOKUP($A15,生徒情報入力!$A$9:$AA$158,19))</f>
        <v/>
      </c>
      <c r="AH15" s="944"/>
      <c r="AI15" s="944"/>
      <c r="AJ15" s="944"/>
      <c r="AK15" s="945"/>
      <c r="AL15" s="894" t="str">
        <f>IF($A15="","",VLOOKUP($A15,生徒情報入力!$A$9:$AA$158,20))</f>
        <v/>
      </c>
      <c r="AM15" s="895"/>
      <c r="AN15" s="895"/>
      <c r="AO15" s="895"/>
      <c r="AP15" s="895"/>
      <c r="AQ15" s="874" t="str">
        <f>IF($A15="","",VLOOKUP($A15,生徒情報入力!$A$9:$AA$158,21))</f>
        <v/>
      </c>
      <c r="AR15" s="875"/>
      <c r="AS15" s="876"/>
      <c r="AT15" s="877" t="str">
        <f>IF($A15="","",VLOOKUP($A15,生徒情報入力!$A$9:$AA$158,22))</f>
        <v/>
      </c>
      <c r="AU15" s="878"/>
      <c r="AV15" s="878"/>
      <c r="AW15" s="878"/>
      <c r="AX15" s="878"/>
      <c r="AY15" s="878"/>
      <c r="AZ15" s="878"/>
      <c r="BA15" s="878"/>
      <c r="BB15" s="878"/>
      <c r="BC15" s="878"/>
      <c r="BD15" s="878"/>
      <c r="BE15" s="879"/>
      <c r="BF15" s="880" t="str">
        <f>IF($A15="","",VLOOKUP($A15,生徒情報入力!$A$9:$AA$158,23))</f>
        <v/>
      </c>
      <c r="BG15" s="881"/>
      <c r="BH15" s="228" t="s">
        <v>1872</v>
      </c>
      <c r="BI15" s="882" t="str">
        <f>IF($A15="","",VLOOKUP($A15,生徒情報入力!$A$9:$AA$158,25))</f>
        <v/>
      </c>
      <c r="BJ15" s="882"/>
      <c r="BK15" s="229" t="s">
        <v>1873</v>
      </c>
      <c r="BL15" s="883" t="str">
        <f>IF($A15="","",VLOOKUP($A15,生徒情報入力!$A$9:$AA$158,27))</f>
        <v/>
      </c>
      <c r="BM15" s="884"/>
      <c r="BN15" s="230"/>
      <c r="BT15" s="200">
        <v>9</v>
      </c>
    </row>
    <row r="16" spans="1:72" s="194" customFormat="1" ht="27" customHeight="1">
      <c r="A16" s="890" t="str">
        <f t="shared" si="0"/>
        <v/>
      </c>
      <c r="B16" s="891"/>
      <c r="C16" s="215" t="str">
        <f>IF($A16="","",VLOOKUP($A16,生徒情報入力!$A$9:$AA$158,4))</f>
        <v/>
      </c>
      <c r="D16" s="892" t="str">
        <f>IF($A16="","",VLOOKUP($A16,生徒情報入力!$A$9:$AA$158,5))</f>
        <v/>
      </c>
      <c r="E16" s="892"/>
      <c r="F16" s="892"/>
      <c r="G16" s="892"/>
      <c r="H16" s="892"/>
      <c r="I16" s="892"/>
      <c r="J16" s="893"/>
      <c r="K16" s="231" t="str">
        <f>IF($A16="","",VLOOKUP($A16,生徒情報入力!$A$9:$AA$158,6))</f>
        <v/>
      </c>
      <c r="L16" s="217"/>
      <c r="M16" s="218" t="str">
        <f>IF($A16="","",VLOOKUP($A16,生徒情報入力!$A$9:$AA$158,7))</f>
        <v/>
      </c>
      <c r="N16" s="219" t="str">
        <f>IF($A16="","",VLOOKUP($A16,生徒情報入力!$A$9:$AA$158,8))</f>
        <v/>
      </c>
      <c r="O16" s="219" t="s">
        <v>6</v>
      </c>
      <c r="P16" s="219" t="str">
        <f>IF($A16="","",VLOOKUP($A16,生徒情報入力!$A$9:$AA$158,9))</f>
        <v/>
      </c>
      <c r="Q16" s="219" t="s">
        <v>6</v>
      </c>
      <c r="R16" s="219" t="str">
        <f>IF($A16="","",VLOOKUP($A16,生徒情報入力!$A$9:$AA$158,10))</f>
        <v/>
      </c>
      <c r="S16" s="942" t="str">
        <f>IF($A16="","",VLOOKUP($A16,生徒情報入力!$A$9:$AA$158,11))</f>
        <v/>
      </c>
      <c r="T16" s="943"/>
      <c r="U16" s="220" t="str">
        <f>IF($A16="","",VLOOKUP($A16,生徒情報入力!$A$9:$AA$158,12))</f>
        <v/>
      </c>
      <c r="V16" s="221"/>
      <c r="W16" s="222"/>
      <c r="X16" s="223" t="str">
        <f>IF($A16="","",VLOOKUP($A16,生徒情報入力!$A$9:$AA$158,13))</f>
        <v/>
      </c>
      <c r="Y16" s="224" t="str">
        <f>IF($A16="","",VLOOKUP($A16,生徒情報入力!$A$9:$AA$158,14))</f>
        <v/>
      </c>
      <c r="Z16" s="225" t="s">
        <v>6</v>
      </c>
      <c r="AA16" s="224" t="str">
        <f>IF($A16="","",VLOOKUP($A16,生徒情報入力!$A$9:$AA$158,15))</f>
        <v/>
      </c>
      <c r="AB16" s="224" t="s">
        <v>6</v>
      </c>
      <c r="AC16" s="226" t="str">
        <f>IF($A16="","",VLOOKUP($A16,生徒情報入力!$A$9:$AA$158,16))</f>
        <v/>
      </c>
      <c r="AD16" s="896" t="str">
        <f>IF($A16="","",VLOOKUP($A16,生徒情報入力!$A$9:$AA$158,17))</f>
        <v/>
      </c>
      <c r="AE16" s="897"/>
      <c r="AF16" s="227"/>
      <c r="AG16" s="944" t="str">
        <f>IF($A16="","",VLOOKUP($A16,生徒情報入力!$A$9:$AA$158,19))</f>
        <v/>
      </c>
      <c r="AH16" s="944"/>
      <c r="AI16" s="944"/>
      <c r="AJ16" s="944"/>
      <c r="AK16" s="945"/>
      <c r="AL16" s="894" t="str">
        <f>IF($A16="","",VLOOKUP($A16,生徒情報入力!$A$9:$AA$158,20))</f>
        <v/>
      </c>
      <c r="AM16" s="895"/>
      <c r="AN16" s="895"/>
      <c r="AO16" s="895"/>
      <c r="AP16" s="895"/>
      <c r="AQ16" s="874" t="str">
        <f>IF($A16="","",VLOOKUP($A16,生徒情報入力!$A$9:$AA$158,21))</f>
        <v/>
      </c>
      <c r="AR16" s="875"/>
      <c r="AS16" s="876"/>
      <c r="AT16" s="877" t="str">
        <f>IF($A16="","",VLOOKUP($A16,生徒情報入力!$A$9:$AA$158,22))</f>
        <v/>
      </c>
      <c r="AU16" s="878"/>
      <c r="AV16" s="878"/>
      <c r="AW16" s="878"/>
      <c r="AX16" s="878"/>
      <c r="AY16" s="878"/>
      <c r="AZ16" s="878"/>
      <c r="BA16" s="878"/>
      <c r="BB16" s="878"/>
      <c r="BC16" s="878"/>
      <c r="BD16" s="878"/>
      <c r="BE16" s="879"/>
      <c r="BF16" s="880" t="str">
        <f>IF($A16="","",VLOOKUP($A16,生徒情報入力!$A$9:$AA$158,23))</f>
        <v/>
      </c>
      <c r="BG16" s="881"/>
      <c r="BH16" s="228" t="s">
        <v>1872</v>
      </c>
      <c r="BI16" s="882" t="str">
        <f>IF($A16="","",VLOOKUP($A16,生徒情報入力!$A$9:$AA$158,25))</f>
        <v/>
      </c>
      <c r="BJ16" s="882"/>
      <c r="BK16" s="229" t="s">
        <v>1873</v>
      </c>
      <c r="BL16" s="883" t="str">
        <f>IF($A16="","",VLOOKUP($A16,生徒情報入力!$A$9:$AA$158,27))</f>
        <v/>
      </c>
      <c r="BM16" s="884"/>
      <c r="BN16" s="230"/>
      <c r="BT16" s="200">
        <v>10</v>
      </c>
    </row>
    <row r="17" spans="1:72" s="194" customFormat="1" ht="27" customHeight="1">
      <c r="A17" s="890" t="str">
        <f t="shared" si="0"/>
        <v/>
      </c>
      <c r="B17" s="891"/>
      <c r="C17" s="215" t="str">
        <f>IF($A17="","",VLOOKUP($A17,生徒情報入力!$A$9:$AA$158,4))</f>
        <v/>
      </c>
      <c r="D17" s="892" t="str">
        <f>IF($A17="","",VLOOKUP($A17,生徒情報入力!$A$9:$AA$158,5))</f>
        <v/>
      </c>
      <c r="E17" s="892"/>
      <c r="F17" s="892"/>
      <c r="G17" s="892"/>
      <c r="H17" s="892"/>
      <c r="I17" s="892"/>
      <c r="J17" s="893"/>
      <c r="K17" s="231" t="str">
        <f>IF($A17="","",VLOOKUP($A17,生徒情報入力!$A$9:$AA$158,6))</f>
        <v/>
      </c>
      <c r="L17" s="217"/>
      <c r="M17" s="218" t="str">
        <f>IF($A17="","",VLOOKUP($A17,生徒情報入力!$A$9:$AA$158,7))</f>
        <v/>
      </c>
      <c r="N17" s="219" t="str">
        <f>IF($A17="","",VLOOKUP($A17,生徒情報入力!$A$9:$AA$158,8))</f>
        <v/>
      </c>
      <c r="O17" s="219" t="s">
        <v>6</v>
      </c>
      <c r="P17" s="219" t="str">
        <f>IF($A17="","",VLOOKUP($A17,生徒情報入力!$A$9:$AA$158,9))</f>
        <v/>
      </c>
      <c r="Q17" s="219" t="s">
        <v>6</v>
      </c>
      <c r="R17" s="219" t="str">
        <f>IF($A17="","",VLOOKUP($A17,生徒情報入力!$A$9:$AA$158,10))</f>
        <v/>
      </c>
      <c r="S17" s="942" t="str">
        <f>IF($A17="","",VLOOKUP($A17,生徒情報入力!$A$9:$AA$158,11))</f>
        <v/>
      </c>
      <c r="T17" s="943"/>
      <c r="U17" s="220" t="str">
        <f>IF($A17="","",VLOOKUP($A17,生徒情報入力!$A$9:$AA$158,12))</f>
        <v/>
      </c>
      <c r="V17" s="221"/>
      <c r="W17" s="222"/>
      <c r="X17" s="223" t="str">
        <f>IF($A17="","",VLOOKUP($A17,生徒情報入力!$A$9:$AA$158,13))</f>
        <v/>
      </c>
      <c r="Y17" s="224" t="str">
        <f>IF($A17="","",VLOOKUP($A17,生徒情報入力!$A$9:$AA$158,14))</f>
        <v/>
      </c>
      <c r="Z17" s="225" t="s">
        <v>6</v>
      </c>
      <c r="AA17" s="224" t="str">
        <f>IF($A17="","",VLOOKUP($A17,生徒情報入力!$A$9:$AA$158,15))</f>
        <v/>
      </c>
      <c r="AB17" s="224" t="s">
        <v>6</v>
      </c>
      <c r="AC17" s="226" t="str">
        <f>IF($A17="","",VLOOKUP($A17,生徒情報入力!$A$9:$AA$158,16))</f>
        <v/>
      </c>
      <c r="AD17" s="896" t="str">
        <f>IF($A17="","",VLOOKUP($A17,生徒情報入力!$A$9:$AA$158,17))</f>
        <v/>
      </c>
      <c r="AE17" s="897"/>
      <c r="AF17" s="227"/>
      <c r="AG17" s="944" t="str">
        <f>IF($A17="","",VLOOKUP($A17,生徒情報入力!$A$9:$AA$158,19))</f>
        <v/>
      </c>
      <c r="AH17" s="944"/>
      <c r="AI17" s="944"/>
      <c r="AJ17" s="944"/>
      <c r="AK17" s="945"/>
      <c r="AL17" s="894" t="str">
        <f>IF($A17="","",VLOOKUP($A17,生徒情報入力!$A$9:$AA$158,20))</f>
        <v/>
      </c>
      <c r="AM17" s="895"/>
      <c r="AN17" s="895"/>
      <c r="AO17" s="895"/>
      <c r="AP17" s="895"/>
      <c r="AQ17" s="874" t="str">
        <f>IF($A17="","",VLOOKUP($A17,生徒情報入力!$A$9:$AA$158,21))</f>
        <v/>
      </c>
      <c r="AR17" s="875"/>
      <c r="AS17" s="876"/>
      <c r="AT17" s="877" t="str">
        <f>IF($A17="","",VLOOKUP($A17,生徒情報入力!$A$9:$AA$158,22))</f>
        <v/>
      </c>
      <c r="AU17" s="878"/>
      <c r="AV17" s="878"/>
      <c r="AW17" s="878"/>
      <c r="AX17" s="878"/>
      <c r="AY17" s="878"/>
      <c r="AZ17" s="878"/>
      <c r="BA17" s="878"/>
      <c r="BB17" s="878"/>
      <c r="BC17" s="878"/>
      <c r="BD17" s="878"/>
      <c r="BE17" s="879"/>
      <c r="BF17" s="880" t="str">
        <f>IF($A17="","",VLOOKUP($A17,生徒情報入力!$A$9:$AA$158,23))</f>
        <v/>
      </c>
      <c r="BG17" s="881"/>
      <c r="BH17" s="228" t="s">
        <v>1872</v>
      </c>
      <c r="BI17" s="882" t="str">
        <f>IF($A17="","",VLOOKUP($A17,生徒情報入力!$A$9:$AA$158,25))</f>
        <v/>
      </c>
      <c r="BJ17" s="882"/>
      <c r="BK17" s="229" t="s">
        <v>1873</v>
      </c>
      <c r="BL17" s="883" t="str">
        <f>IF($A17="","",VLOOKUP($A17,生徒情報入力!$A$9:$AA$158,27))</f>
        <v/>
      </c>
      <c r="BM17" s="884"/>
      <c r="BN17" s="230"/>
      <c r="BT17" s="200">
        <v>11</v>
      </c>
    </row>
    <row r="18" spans="1:72" s="194" customFormat="1" ht="27" customHeight="1">
      <c r="A18" s="890" t="str">
        <f t="shared" si="0"/>
        <v/>
      </c>
      <c r="B18" s="891"/>
      <c r="C18" s="215" t="str">
        <f>IF($A18="","",VLOOKUP($A18,生徒情報入力!$A$9:$AA$158,4))</f>
        <v/>
      </c>
      <c r="D18" s="892" t="str">
        <f>IF($A18="","",VLOOKUP($A18,生徒情報入力!$A$9:$AA$158,5))</f>
        <v/>
      </c>
      <c r="E18" s="892"/>
      <c r="F18" s="892"/>
      <c r="G18" s="892"/>
      <c r="H18" s="892"/>
      <c r="I18" s="892"/>
      <c r="J18" s="893"/>
      <c r="K18" s="231" t="str">
        <f>IF($A18="","",VLOOKUP($A18,生徒情報入力!$A$9:$AA$158,6))</f>
        <v/>
      </c>
      <c r="L18" s="217"/>
      <c r="M18" s="218" t="str">
        <f>IF($A18="","",VLOOKUP($A18,生徒情報入力!$A$9:$AA$158,7))</f>
        <v/>
      </c>
      <c r="N18" s="219" t="str">
        <f>IF($A18="","",VLOOKUP($A18,生徒情報入力!$A$9:$AA$158,8))</f>
        <v/>
      </c>
      <c r="O18" s="219" t="s">
        <v>6</v>
      </c>
      <c r="P18" s="219" t="str">
        <f>IF($A18="","",VLOOKUP($A18,生徒情報入力!$A$9:$AA$158,9))</f>
        <v/>
      </c>
      <c r="Q18" s="219" t="s">
        <v>6</v>
      </c>
      <c r="R18" s="219" t="str">
        <f>IF($A18="","",VLOOKUP($A18,生徒情報入力!$A$9:$AA$158,10))</f>
        <v/>
      </c>
      <c r="S18" s="942" t="str">
        <f>IF($A18="","",VLOOKUP($A18,生徒情報入力!$A$9:$AA$158,11))</f>
        <v/>
      </c>
      <c r="T18" s="943"/>
      <c r="U18" s="220" t="str">
        <f>IF($A18="","",VLOOKUP($A18,生徒情報入力!$A$9:$AA$158,12))</f>
        <v/>
      </c>
      <c r="V18" s="221"/>
      <c r="W18" s="222"/>
      <c r="X18" s="223" t="str">
        <f>IF($A18="","",VLOOKUP($A18,生徒情報入力!$A$9:$AA$158,13))</f>
        <v/>
      </c>
      <c r="Y18" s="224" t="str">
        <f>IF($A18="","",VLOOKUP($A18,生徒情報入力!$A$9:$AA$158,14))</f>
        <v/>
      </c>
      <c r="Z18" s="225" t="s">
        <v>6</v>
      </c>
      <c r="AA18" s="224" t="str">
        <f>IF($A18="","",VLOOKUP($A18,生徒情報入力!$A$9:$AA$158,15))</f>
        <v/>
      </c>
      <c r="AB18" s="224" t="s">
        <v>6</v>
      </c>
      <c r="AC18" s="226" t="str">
        <f>IF($A18="","",VLOOKUP($A18,生徒情報入力!$A$9:$AA$158,16))</f>
        <v/>
      </c>
      <c r="AD18" s="896" t="str">
        <f>IF($A18="","",VLOOKUP($A18,生徒情報入力!$A$9:$AA$158,17))</f>
        <v/>
      </c>
      <c r="AE18" s="897"/>
      <c r="AF18" s="227"/>
      <c r="AG18" s="944" t="str">
        <f>IF($A18="","",VLOOKUP($A18,生徒情報入力!$A$9:$AA$158,19))</f>
        <v/>
      </c>
      <c r="AH18" s="944"/>
      <c r="AI18" s="944"/>
      <c r="AJ18" s="944"/>
      <c r="AK18" s="945"/>
      <c r="AL18" s="894" t="str">
        <f>IF($A18="","",VLOOKUP($A18,生徒情報入力!$A$9:$AA$158,20))</f>
        <v/>
      </c>
      <c r="AM18" s="895"/>
      <c r="AN18" s="895"/>
      <c r="AO18" s="895"/>
      <c r="AP18" s="895"/>
      <c r="AQ18" s="874" t="str">
        <f>IF($A18="","",VLOOKUP($A18,生徒情報入力!$A$9:$AA$158,21))</f>
        <v/>
      </c>
      <c r="AR18" s="875"/>
      <c r="AS18" s="876"/>
      <c r="AT18" s="877" t="str">
        <f>IF($A18="","",VLOOKUP($A18,生徒情報入力!$A$9:$AA$158,22))</f>
        <v/>
      </c>
      <c r="AU18" s="878"/>
      <c r="AV18" s="878"/>
      <c r="AW18" s="878"/>
      <c r="AX18" s="878"/>
      <c r="AY18" s="878"/>
      <c r="AZ18" s="878"/>
      <c r="BA18" s="878"/>
      <c r="BB18" s="878"/>
      <c r="BC18" s="878"/>
      <c r="BD18" s="878"/>
      <c r="BE18" s="879"/>
      <c r="BF18" s="880" t="str">
        <f>IF($A18="","",VLOOKUP($A18,生徒情報入力!$A$9:$AA$158,23))</f>
        <v/>
      </c>
      <c r="BG18" s="881"/>
      <c r="BH18" s="228" t="s">
        <v>1872</v>
      </c>
      <c r="BI18" s="882" t="str">
        <f>IF($A18="","",VLOOKUP($A18,生徒情報入力!$A$9:$AA$158,25))</f>
        <v/>
      </c>
      <c r="BJ18" s="882"/>
      <c r="BK18" s="229" t="s">
        <v>1873</v>
      </c>
      <c r="BL18" s="883" t="str">
        <f>IF($A18="","",VLOOKUP($A18,生徒情報入力!$A$9:$AA$158,27))</f>
        <v/>
      </c>
      <c r="BM18" s="884"/>
      <c r="BN18" s="230"/>
      <c r="BT18" s="200">
        <v>12</v>
      </c>
    </row>
    <row r="19" spans="1:72" s="194" customFormat="1" ht="27" customHeight="1">
      <c r="A19" s="890" t="str">
        <f t="shared" si="0"/>
        <v/>
      </c>
      <c r="B19" s="891"/>
      <c r="C19" s="215" t="str">
        <f>IF($A19="","",VLOOKUP($A19,生徒情報入力!$A$9:$AA$158,4))</f>
        <v/>
      </c>
      <c r="D19" s="892" t="str">
        <f>IF($A19="","",VLOOKUP($A19,生徒情報入力!$A$9:$AA$158,5))</f>
        <v/>
      </c>
      <c r="E19" s="892"/>
      <c r="F19" s="892"/>
      <c r="G19" s="892"/>
      <c r="H19" s="892"/>
      <c r="I19" s="892"/>
      <c r="J19" s="893"/>
      <c r="K19" s="231" t="str">
        <f>IF($A19="","",VLOOKUP($A19,生徒情報入力!$A$9:$AA$158,6))</f>
        <v/>
      </c>
      <c r="L19" s="217"/>
      <c r="M19" s="218" t="str">
        <f>IF($A19="","",VLOOKUP($A19,生徒情報入力!$A$9:$AA$158,7))</f>
        <v/>
      </c>
      <c r="N19" s="219" t="str">
        <f>IF($A19="","",VLOOKUP($A19,生徒情報入力!$A$9:$AA$158,8))</f>
        <v/>
      </c>
      <c r="O19" s="219" t="s">
        <v>6</v>
      </c>
      <c r="P19" s="219" t="str">
        <f>IF($A19="","",VLOOKUP($A19,生徒情報入力!$A$9:$AA$158,9))</f>
        <v/>
      </c>
      <c r="Q19" s="219" t="s">
        <v>6</v>
      </c>
      <c r="R19" s="219" t="str">
        <f>IF($A19="","",VLOOKUP($A19,生徒情報入力!$A$9:$AA$158,10))</f>
        <v/>
      </c>
      <c r="S19" s="942" t="str">
        <f>IF($A19="","",VLOOKUP($A19,生徒情報入力!$A$9:$AA$158,11))</f>
        <v/>
      </c>
      <c r="T19" s="943"/>
      <c r="U19" s="220" t="str">
        <f>IF($A19="","",VLOOKUP($A19,生徒情報入力!$A$9:$AA$158,12))</f>
        <v/>
      </c>
      <c r="V19" s="221"/>
      <c r="W19" s="222"/>
      <c r="X19" s="223" t="str">
        <f>IF($A19="","",VLOOKUP($A19,生徒情報入力!$A$9:$AA$158,13))</f>
        <v/>
      </c>
      <c r="Y19" s="224" t="str">
        <f>IF($A19="","",VLOOKUP($A19,生徒情報入力!$A$9:$AA$158,14))</f>
        <v/>
      </c>
      <c r="Z19" s="225" t="s">
        <v>6</v>
      </c>
      <c r="AA19" s="224" t="str">
        <f>IF($A19="","",VLOOKUP($A19,生徒情報入力!$A$9:$AA$158,15))</f>
        <v/>
      </c>
      <c r="AB19" s="224" t="s">
        <v>6</v>
      </c>
      <c r="AC19" s="226" t="str">
        <f>IF($A19="","",VLOOKUP($A19,生徒情報入力!$A$9:$AA$158,16))</f>
        <v/>
      </c>
      <c r="AD19" s="896" t="str">
        <f>IF($A19="","",VLOOKUP($A19,生徒情報入力!$A$9:$AA$158,17))</f>
        <v/>
      </c>
      <c r="AE19" s="897"/>
      <c r="AF19" s="227"/>
      <c r="AG19" s="944" t="str">
        <f>IF($A19="","",VLOOKUP($A19,生徒情報入力!$A$9:$AA$158,19))</f>
        <v/>
      </c>
      <c r="AH19" s="944"/>
      <c r="AI19" s="944"/>
      <c r="AJ19" s="944"/>
      <c r="AK19" s="945"/>
      <c r="AL19" s="894" t="str">
        <f>IF($A19="","",VLOOKUP($A19,生徒情報入力!$A$9:$AA$158,20))</f>
        <v/>
      </c>
      <c r="AM19" s="895"/>
      <c r="AN19" s="895"/>
      <c r="AO19" s="895"/>
      <c r="AP19" s="895"/>
      <c r="AQ19" s="874" t="str">
        <f>IF($A19="","",VLOOKUP($A19,生徒情報入力!$A$9:$AA$158,21))</f>
        <v/>
      </c>
      <c r="AR19" s="875"/>
      <c r="AS19" s="876"/>
      <c r="AT19" s="877" t="str">
        <f>IF($A19="","",VLOOKUP($A19,生徒情報入力!$A$9:$AA$158,22))</f>
        <v/>
      </c>
      <c r="AU19" s="878"/>
      <c r="AV19" s="878"/>
      <c r="AW19" s="878"/>
      <c r="AX19" s="878"/>
      <c r="AY19" s="878"/>
      <c r="AZ19" s="878"/>
      <c r="BA19" s="878"/>
      <c r="BB19" s="878"/>
      <c r="BC19" s="878"/>
      <c r="BD19" s="878"/>
      <c r="BE19" s="879"/>
      <c r="BF19" s="880" t="str">
        <f>IF($A19="","",VLOOKUP($A19,生徒情報入力!$A$9:$AA$158,23))</f>
        <v/>
      </c>
      <c r="BG19" s="881"/>
      <c r="BH19" s="228" t="s">
        <v>1872</v>
      </c>
      <c r="BI19" s="882" t="str">
        <f>IF($A19="","",VLOOKUP($A19,生徒情報入力!$A$9:$AA$158,25))</f>
        <v/>
      </c>
      <c r="BJ19" s="882"/>
      <c r="BK19" s="229" t="s">
        <v>1873</v>
      </c>
      <c r="BL19" s="883" t="str">
        <f>IF($A19="","",VLOOKUP($A19,生徒情報入力!$A$9:$AA$158,27))</f>
        <v/>
      </c>
      <c r="BM19" s="884"/>
      <c r="BN19" s="230"/>
      <c r="BT19" s="200">
        <v>13</v>
      </c>
    </row>
    <row r="20" spans="1:72" s="194" customFormat="1" ht="27" customHeight="1">
      <c r="A20" s="890" t="str">
        <f t="shared" si="0"/>
        <v/>
      </c>
      <c r="B20" s="891"/>
      <c r="C20" s="215" t="str">
        <f>IF($A20="","",VLOOKUP($A20,生徒情報入力!$A$9:$AA$158,4))</f>
        <v/>
      </c>
      <c r="D20" s="892" t="str">
        <f>IF($A20="","",VLOOKUP($A20,生徒情報入力!$A$9:$AA$158,5))</f>
        <v/>
      </c>
      <c r="E20" s="892"/>
      <c r="F20" s="892"/>
      <c r="G20" s="892"/>
      <c r="H20" s="892"/>
      <c r="I20" s="892"/>
      <c r="J20" s="893"/>
      <c r="K20" s="220" t="str">
        <f>IF($A20="","",VLOOKUP($A20,生徒情報入力!$A$9:$AA$158,6))</f>
        <v/>
      </c>
      <c r="L20" s="222"/>
      <c r="M20" s="218" t="str">
        <f>IF($A20="","",VLOOKUP($A20,生徒情報入力!$A$9:$AA$158,7))</f>
        <v/>
      </c>
      <c r="N20" s="219" t="str">
        <f>IF($A20="","",VLOOKUP($A20,生徒情報入力!$A$9:$AA$158,8))</f>
        <v/>
      </c>
      <c r="O20" s="219" t="s">
        <v>6</v>
      </c>
      <c r="P20" s="219" t="str">
        <f>IF($A20="","",VLOOKUP($A20,生徒情報入力!$A$9:$AA$158,9))</f>
        <v/>
      </c>
      <c r="Q20" s="219" t="s">
        <v>6</v>
      </c>
      <c r="R20" s="219" t="str">
        <f>IF($A20="","",VLOOKUP($A20,生徒情報入力!$A$9:$AA$158,10))</f>
        <v/>
      </c>
      <c r="S20" s="942" t="str">
        <f>IF($A20="","",VLOOKUP($A20,生徒情報入力!$A$9:$AA$158,11))</f>
        <v/>
      </c>
      <c r="T20" s="943"/>
      <c r="U20" s="220" t="str">
        <f>IF($A20="","",VLOOKUP($A20,生徒情報入力!$A$9:$AA$158,12))</f>
        <v/>
      </c>
      <c r="V20" s="221"/>
      <c r="W20" s="222"/>
      <c r="X20" s="223" t="str">
        <f>IF($A20="","",VLOOKUP($A20,生徒情報入力!$A$9:$AA$158,13))</f>
        <v/>
      </c>
      <c r="Y20" s="224" t="str">
        <f>IF($A20="","",VLOOKUP($A20,生徒情報入力!$A$9:$AA$158,14))</f>
        <v/>
      </c>
      <c r="Z20" s="225" t="s">
        <v>6</v>
      </c>
      <c r="AA20" s="224" t="str">
        <f>IF($A20="","",VLOOKUP($A20,生徒情報入力!$A$9:$AA$158,15))</f>
        <v/>
      </c>
      <c r="AB20" s="224" t="s">
        <v>6</v>
      </c>
      <c r="AC20" s="226" t="str">
        <f>IF($A20="","",VLOOKUP($A20,生徒情報入力!$A$9:$AA$158,16))</f>
        <v/>
      </c>
      <c r="AD20" s="896" t="str">
        <f>IF($A20="","",VLOOKUP($A20,生徒情報入力!$A$9:$AA$158,17))</f>
        <v/>
      </c>
      <c r="AE20" s="897"/>
      <c r="AF20" s="227"/>
      <c r="AG20" s="898" t="str">
        <f>IF($A20="","",VLOOKUP($A20,生徒情報入力!$A$9:$AA$158,19))</f>
        <v/>
      </c>
      <c r="AH20" s="898"/>
      <c r="AI20" s="898"/>
      <c r="AJ20" s="898"/>
      <c r="AK20" s="899"/>
      <c r="AL20" s="894" t="str">
        <f>IF($A20="","",VLOOKUP($A20,生徒情報入力!$A$9:$AA$158,20))</f>
        <v/>
      </c>
      <c r="AM20" s="895"/>
      <c r="AN20" s="895"/>
      <c r="AO20" s="895"/>
      <c r="AP20" s="895"/>
      <c r="AQ20" s="874" t="str">
        <f>IF($A20="","",VLOOKUP($A20,生徒情報入力!$A$9:$AA$158,21))</f>
        <v/>
      </c>
      <c r="AR20" s="875"/>
      <c r="AS20" s="876"/>
      <c r="AT20" s="877" t="str">
        <f>IF($A20="","",VLOOKUP($A20,生徒情報入力!$A$9:$AA$158,22))</f>
        <v/>
      </c>
      <c r="AU20" s="878"/>
      <c r="AV20" s="878"/>
      <c r="AW20" s="878"/>
      <c r="AX20" s="878"/>
      <c r="AY20" s="878"/>
      <c r="AZ20" s="878"/>
      <c r="BA20" s="878"/>
      <c r="BB20" s="878"/>
      <c r="BC20" s="878"/>
      <c r="BD20" s="878"/>
      <c r="BE20" s="879"/>
      <c r="BF20" s="880" t="str">
        <f>IF($A20="","",VLOOKUP($A20,生徒情報入力!$A$9:$AA$158,23))</f>
        <v/>
      </c>
      <c r="BG20" s="881"/>
      <c r="BH20" s="228" t="s">
        <v>1872</v>
      </c>
      <c r="BI20" s="882" t="str">
        <f>IF($A20="","",VLOOKUP($A20,生徒情報入力!$A$9:$AA$158,25))</f>
        <v/>
      </c>
      <c r="BJ20" s="882"/>
      <c r="BK20" s="229" t="s">
        <v>1873</v>
      </c>
      <c r="BL20" s="883" t="str">
        <f>IF($A20="","",VLOOKUP($A20,生徒情報入力!$A$9:$AA$158,27))</f>
        <v/>
      </c>
      <c r="BM20" s="884"/>
      <c r="BN20" s="230"/>
      <c r="BT20" s="200">
        <v>14</v>
      </c>
    </row>
    <row r="21" spans="1:72" s="194" customFormat="1" ht="27" customHeight="1">
      <c r="A21" s="890" t="str">
        <f t="shared" si="0"/>
        <v/>
      </c>
      <c r="B21" s="891"/>
      <c r="C21" s="215" t="str">
        <f>IF($A21="","",VLOOKUP($A21,生徒情報入力!$A$9:$AA$158,4))</f>
        <v/>
      </c>
      <c r="D21" s="892" t="str">
        <f>IF($A21="","",VLOOKUP($A21,生徒情報入力!$A$9:$AA$158,5))</f>
        <v/>
      </c>
      <c r="E21" s="892"/>
      <c r="F21" s="892"/>
      <c r="G21" s="892"/>
      <c r="H21" s="892"/>
      <c r="I21" s="892"/>
      <c r="J21" s="893"/>
      <c r="K21" s="220" t="str">
        <f>IF($A21="","",VLOOKUP($A21,生徒情報入力!$A$9:$AA$158,6))</f>
        <v/>
      </c>
      <c r="L21" s="222"/>
      <c r="M21" s="218" t="str">
        <f>IF($A21="","",VLOOKUP($A21,生徒情報入力!$A$9:$AA$158,7))</f>
        <v/>
      </c>
      <c r="N21" s="219" t="str">
        <f>IF($A21="","",VLOOKUP($A21,生徒情報入力!$A$9:$AA$158,8))</f>
        <v/>
      </c>
      <c r="O21" s="219" t="s">
        <v>6</v>
      </c>
      <c r="P21" s="219" t="str">
        <f>IF($A21="","",VLOOKUP($A21,生徒情報入力!$A$9:$AA$158,9))</f>
        <v/>
      </c>
      <c r="Q21" s="219" t="s">
        <v>6</v>
      </c>
      <c r="R21" s="219" t="str">
        <f>IF($A21="","",VLOOKUP($A21,生徒情報入力!$A$9:$AA$158,10))</f>
        <v/>
      </c>
      <c r="S21" s="942" t="str">
        <f>IF($A21="","",VLOOKUP($A21,生徒情報入力!$A$9:$AA$158,11))</f>
        <v/>
      </c>
      <c r="T21" s="943"/>
      <c r="U21" s="220" t="str">
        <f>IF($A21="","",VLOOKUP($A21,生徒情報入力!$A$9:$AA$158,12))</f>
        <v/>
      </c>
      <c r="V21" s="221"/>
      <c r="W21" s="222"/>
      <c r="X21" s="223" t="str">
        <f>IF($A21="","",VLOOKUP($A21,生徒情報入力!$A$9:$AA$158,13))</f>
        <v/>
      </c>
      <c r="Y21" s="224" t="str">
        <f>IF($A21="","",VLOOKUP($A21,生徒情報入力!$A$9:$AA$158,14))</f>
        <v/>
      </c>
      <c r="Z21" s="225" t="s">
        <v>6</v>
      </c>
      <c r="AA21" s="224" t="str">
        <f>IF($A21="","",VLOOKUP($A21,生徒情報入力!$A$9:$AA$158,15))</f>
        <v/>
      </c>
      <c r="AB21" s="224" t="s">
        <v>6</v>
      </c>
      <c r="AC21" s="226" t="str">
        <f>IF($A21="","",VLOOKUP($A21,生徒情報入力!$A$9:$AA$158,16))</f>
        <v/>
      </c>
      <c r="AD21" s="896" t="str">
        <f>IF($A21="","",VLOOKUP($A21,生徒情報入力!$A$9:$AA$158,17))</f>
        <v/>
      </c>
      <c r="AE21" s="897"/>
      <c r="AF21" s="227"/>
      <c r="AG21" s="898" t="str">
        <f>IF($A21="","",VLOOKUP($A21,生徒情報入力!$A$9:$AA$158,19))</f>
        <v/>
      </c>
      <c r="AH21" s="898"/>
      <c r="AI21" s="898"/>
      <c r="AJ21" s="898"/>
      <c r="AK21" s="899"/>
      <c r="AL21" s="894" t="str">
        <f>IF($A21="","",VLOOKUP($A21,生徒情報入力!$A$9:$AA$158,20))</f>
        <v/>
      </c>
      <c r="AM21" s="895"/>
      <c r="AN21" s="895"/>
      <c r="AO21" s="895"/>
      <c r="AP21" s="895"/>
      <c r="AQ21" s="874" t="str">
        <f>IF($A21="","",VLOOKUP($A21,生徒情報入力!$A$9:$AA$158,21))</f>
        <v/>
      </c>
      <c r="AR21" s="875"/>
      <c r="AS21" s="876"/>
      <c r="AT21" s="877" t="str">
        <f>IF($A21="","",VLOOKUP($A21,生徒情報入力!$A$9:$AA$158,22))</f>
        <v/>
      </c>
      <c r="AU21" s="878"/>
      <c r="AV21" s="878"/>
      <c r="AW21" s="878"/>
      <c r="AX21" s="878"/>
      <c r="AY21" s="878"/>
      <c r="AZ21" s="878"/>
      <c r="BA21" s="878"/>
      <c r="BB21" s="878"/>
      <c r="BC21" s="878"/>
      <c r="BD21" s="878"/>
      <c r="BE21" s="879"/>
      <c r="BF21" s="880" t="str">
        <f>IF($A21="","",VLOOKUP($A21,生徒情報入力!$A$9:$AA$158,23))</f>
        <v/>
      </c>
      <c r="BG21" s="881"/>
      <c r="BH21" s="228" t="s">
        <v>1872</v>
      </c>
      <c r="BI21" s="882" t="str">
        <f>IF($A21="","",VLOOKUP($A21,生徒情報入力!$A$9:$AA$158,25))</f>
        <v/>
      </c>
      <c r="BJ21" s="882"/>
      <c r="BK21" s="229" t="s">
        <v>1873</v>
      </c>
      <c r="BL21" s="883" t="str">
        <f>IF($A21="","",VLOOKUP($A21,生徒情報入力!$A$9:$AA$158,27))</f>
        <v/>
      </c>
      <c r="BM21" s="884"/>
      <c r="BN21" s="230"/>
      <c r="BT21" s="200">
        <v>15</v>
      </c>
    </row>
    <row r="22" spans="1:72" s="194" customFormat="1" ht="15.75" customHeight="1">
      <c r="A22" s="199"/>
      <c r="B22" s="199"/>
      <c r="C22" s="199"/>
      <c r="D22" s="199"/>
      <c r="E22" s="232"/>
      <c r="F22" s="232" t="s">
        <v>2745</v>
      </c>
      <c r="G22" s="232"/>
      <c r="H22" s="232"/>
      <c r="I22" s="232"/>
      <c r="J22" s="232"/>
      <c r="K22" s="232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232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T22" s="200"/>
    </row>
    <row r="23" spans="1:72" s="194" customFormat="1" ht="15.75" customHeight="1">
      <c r="A23" s="199"/>
      <c r="B23" s="199"/>
      <c r="C23" s="199"/>
      <c r="D23" s="199"/>
      <c r="E23" s="232"/>
      <c r="F23" s="232" t="s">
        <v>2746</v>
      </c>
      <c r="G23" s="232"/>
      <c r="H23" s="232"/>
      <c r="I23" s="232"/>
      <c r="J23" s="232"/>
      <c r="K23" s="232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T23" s="200"/>
    </row>
  </sheetData>
  <sheetProtection password="F282" sheet="1" objects="1" scenarios="1"/>
  <mergeCells count="201">
    <mergeCell ref="U1:AE1"/>
    <mergeCell ref="AF1:AG1"/>
    <mergeCell ref="AK1:AL1"/>
    <mergeCell ref="A5:B6"/>
    <mergeCell ref="C5:J6"/>
    <mergeCell ref="K5:L6"/>
    <mergeCell ref="M5:R6"/>
    <mergeCell ref="S5:T6"/>
    <mergeCell ref="U5:W5"/>
    <mergeCell ref="X5:AC5"/>
    <mergeCell ref="AD5:AK5"/>
    <mergeCell ref="A4:C4"/>
    <mergeCell ref="E4:AC4"/>
    <mergeCell ref="AG4:AJ4"/>
    <mergeCell ref="AK4:AN4"/>
    <mergeCell ref="AL5:AP6"/>
    <mergeCell ref="D2:E2"/>
    <mergeCell ref="G2:H2"/>
    <mergeCell ref="J2:K2"/>
    <mergeCell ref="AE3:AJ3"/>
    <mergeCell ref="AK3:AV3"/>
    <mergeCell ref="AQ5:AS6"/>
    <mergeCell ref="AT5:BE6"/>
    <mergeCell ref="BF5:BN6"/>
    <mergeCell ref="U6:W6"/>
    <mergeCell ref="X6:AC6"/>
    <mergeCell ref="AD6:AK6"/>
    <mergeCell ref="AX4:BB4"/>
    <mergeCell ref="BC4:BN4"/>
    <mergeCell ref="AP4:AR4"/>
    <mergeCell ref="AT4:AV4"/>
    <mergeCell ref="AW3:BB3"/>
    <mergeCell ref="BC3:BF3"/>
    <mergeCell ref="BG3:BI3"/>
    <mergeCell ref="BK3:BN3"/>
    <mergeCell ref="A8:B8"/>
    <mergeCell ref="D8:J8"/>
    <mergeCell ref="S8:T8"/>
    <mergeCell ref="AD8:AE8"/>
    <mergeCell ref="AG8:AK8"/>
    <mergeCell ref="A7:B7"/>
    <mergeCell ref="D7:J7"/>
    <mergeCell ref="S7:T7"/>
    <mergeCell ref="AD7:AE7"/>
    <mergeCell ref="AG7:AK7"/>
    <mergeCell ref="AL8:AP8"/>
    <mergeCell ref="AQ8:AS8"/>
    <mergeCell ref="AT8:BE8"/>
    <mergeCell ref="BF8:BG8"/>
    <mergeCell ref="BI8:BJ8"/>
    <mergeCell ref="BL8:BM8"/>
    <mergeCell ref="AQ7:AS7"/>
    <mergeCell ref="AT7:BE7"/>
    <mergeCell ref="BF7:BG7"/>
    <mergeCell ref="BI7:BJ7"/>
    <mergeCell ref="BL7:BM7"/>
    <mergeCell ref="AL7:AP7"/>
    <mergeCell ref="A10:B10"/>
    <mergeCell ref="D10:J10"/>
    <mergeCell ref="S10:T10"/>
    <mergeCell ref="AD10:AE10"/>
    <mergeCell ref="AG10:AK10"/>
    <mergeCell ref="A9:B9"/>
    <mergeCell ref="D9:J9"/>
    <mergeCell ref="S9:T9"/>
    <mergeCell ref="AD9:AE9"/>
    <mergeCell ref="AG9:AK9"/>
    <mergeCell ref="AL10:AP10"/>
    <mergeCell ref="AQ10:AS10"/>
    <mergeCell ref="AT10:BE10"/>
    <mergeCell ref="BF10:BG10"/>
    <mergeCell ref="BI10:BJ10"/>
    <mergeCell ref="BL10:BM10"/>
    <mergeCell ref="AQ9:AS9"/>
    <mergeCell ref="AT9:BE9"/>
    <mergeCell ref="BF9:BG9"/>
    <mergeCell ref="BI9:BJ9"/>
    <mergeCell ref="BL9:BM9"/>
    <mergeCell ref="AL9:AP9"/>
    <mergeCell ref="A12:B12"/>
    <mergeCell ref="D12:J12"/>
    <mergeCell ref="S12:T12"/>
    <mergeCell ref="AD12:AE12"/>
    <mergeCell ref="AG12:AK12"/>
    <mergeCell ref="A11:B11"/>
    <mergeCell ref="D11:J11"/>
    <mergeCell ref="S11:T11"/>
    <mergeCell ref="AD11:AE11"/>
    <mergeCell ref="AG11:AK11"/>
    <mergeCell ref="AL12:AP12"/>
    <mergeCell ref="AQ12:AS12"/>
    <mergeCell ref="AT12:BE12"/>
    <mergeCell ref="BF12:BG12"/>
    <mergeCell ref="BI12:BJ12"/>
    <mergeCell ref="BL12:BM12"/>
    <mergeCell ref="AQ11:AS11"/>
    <mergeCell ref="AT11:BE11"/>
    <mergeCell ref="BF11:BG11"/>
    <mergeCell ref="BI11:BJ11"/>
    <mergeCell ref="BL11:BM11"/>
    <mergeCell ref="AL11:AP11"/>
    <mergeCell ref="A14:B14"/>
    <mergeCell ref="D14:J14"/>
    <mergeCell ref="S14:T14"/>
    <mergeCell ref="AD14:AE14"/>
    <mergeCell ref="AG14:AK14"/>
    <mergeCell ref="A13:B13"/>
    <mergeCell ref="D13:J13"/>
    <mergeCell ref="S13:T13"/>
    <mergeCell ref="AD13:AE13"/>
    <mergeCell ref="AG13:AK13"/>
    <mergeCell ref="AL14:AP14"/>
    <mergeCell ref="AQ14:AS14"/>
    <mergeCell ref="AT14:BE14"/>
    <mergeCell ref="BF14:BG14"/>
    <mergeCell ref="BI14:BJ14"/>
    <mergeCell ref="BL14:BM14"/>
    <mergeCell ref="AQ13:AS13"/>
    <mergeCell ref="AT13:BE13"/>
    <mergeCell ref="BF13:BG13"/>
    <mergeCell ref="BI13:BJ13"/>
    <mergeCell ref="BL13:BM13"/>
    <mergeCell ref="AL13:AP13"/>
    <mergeCell ref="A16:B16"/>
    <mergeCell ref="D16:J16"/>
    <mergeCell ref="S16:T16"/>
    <mergeCell ref="AD16:AE16"/>
    <mergeCell ref="AG16:AK16"/>
    <mergeCell ref="A15:B15"/>
    <mergeCell ref="D15:J15"/>
    <mergeCell ref="S15:T15"/>
    <mergeCell ref="AD15:AE15"/>
    <mergeCell ref="AG15:AK15"/>
    <mergeCell ref="AL16:AP16"/>
    <mergeCell ref="AQ16:AS16"/>
    <mergeCell ref="AT16:BE16"/>
    <mergeCell ref="BF16:BG16"/>
    <mergeCell ref="BI16:BJ16"/>
    <mergeCell ref="BL16:BM16"/>
    <mergeCell ref="AQ15:AS15"/>
    <mergeCell ref="AT15:BE15"/>
    <mergeCell ref="BF15:BG15"/>
    <mergeCell ref="BI15:BJ15"/>
    <mergeCell ref="BL15:BM15"/>
    <mergeCell ref="AL15:AP15"/>
    <mergeCell ref="A18:B18"/>
    <mergeCell ref="D18:J18"/>
    <mergeCell ref="S18:T18"/>
    <mergeCell ref="AD18:AE18"/>
    <mergeCell ref="AG18:AK18"/>
    <mergeCell ref="A17:B17"/>
    <mergeCell ref="D17:J17"/>
    <mergeCell ref="S17:T17"/>
    <mergeCell ref="AD17:AE17"/>
    <mergeCell ref="AG17:AK17"/>
    <mergeCell ref="AL19:AP19"/>
    <mergeCell ref="AL18:AP18"/>
    <mergeCell ref="AQ18:AS18"/>
    <mergeCell ref="AT18:BE18"/>
    <mergeCell ref="BF18:BG18"/>
    <mergeCell ref="BI18:BJ18"/>
    <mergeCell ref="BL18:BM18"/>
    <mergeCell ref="AQ17:AS17"/>
    <mergeCell ref="AT17:BE17"/>
    <mergeCell ref="BF17:BG17"/>
    <mergeCell ref="BI17:BJ17"/>
    <mergeCell ref="BL17:BM17"/>
    <mergeCell ref="AL17:AP17"/>
    <mergeCell ref="D20:J20"/>
    <mergeCell ref="S20:T20"/>
    <mergeCell ref="AD20:AE20"/>
    <mergeCell ref="AG20:AK20"/>
    <mergeCell ref="A19:B19"/>
    <mergeCell ref="D19:J19"/>
    <mergeCell ref="S19:T19"/>
    <mergeCell ref="AD19:AE19"/>
    <mergeCell ref="AG19:AK19"/>
    <mergeCell ref="AQ21:AS21"/>
    <mergeCell ref="AT21:BE21"/>
    <mergeCell ref="BF21:BG21"/>
    <mergeCell ref="BI21:BJ21"/>
    <mergeCell ref="BL21:BM21"/>
    <mergeCell ref="U2:Y2"/>
    <mergeCell ref="A21:B21"/>
    <mergeCell ref="D21:J21"/>
    <mergeCell ref="S21:T21"/>
    <mergeCell ref="AD21:AE21"/>
    <mergeCell ref="AG21:AK21"/>
    <mergeCell ref="AL21:AP21"/>
    <mergeCell ref="AL20:AP20"/>
    <mergeCell ref="AQ20:AS20"/>
    <mergeCell ref="AT20:BE20"/>
    <mergeCell ref="BF20:BG20"/>
    <mergeCell ref="BI20:BJ20"/>
    <mergeCell ref="BL20:BM20"/>
    <mergeCell ref="AQ19:AS19"/>
    <mergeCell ref="AT19:BE19"/>
    <mergeCell ref="BF19:BG19"/>
    <mergeCell ref="BI19:BJ19"/>
    <mergeCell ref="BL19:BM19"/>
    <mergeCell ref="A20:B20"/>
  </mergeCells>
  <phoneticPr fontId="2"/>
  <dataValidations count="1">
    <dataValidation imeMode="off" allowBlank="1" showInputMessage="1" showErrorMessage="1" sqref="AF1:AG1 AK1:AL1"/>
  </dataValidations>
  <pageMargins left="0.70866141732283472" right="0.70866141732283472" top="0.74803149606299213" bottom="0.74803149606299213" header="0.31496062992125984" footer="0.31496062992125984"/>
  <pageSetup paperSize="9" scale="94" orientation="landscape" horizontalDpi="4294967293" verticalDpi="0" r:id="rId1"/>
  <colBreaks count="1" manualBreakCount="1">
    <brk id="66" max="1048575" man="1"/>
  </col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0"/>
  </sheetPr>
  <dimension ref="A1:AO39"/>
  <sheetViews>
    <sheetView view="pageBreakPreview" zoomScaleNormal="100" zoomScaleSheetLayoutView="100" workbookViewId="0"/>
  </sheetViews>
  <sheetFormatPr defaultRowHeight="13.5"/>
  <cols>
    <col min="1" max="41" width="2.375" style="351" customWidth="1"/>
    <col min="42" max="42" width="2.5" style="351" customWidth="1"/>
    <col min="43" max="62" width="2.125" style="351" customWidth="1"/>
    <col min="63" max="186" width="9" style="351"/>
    <col min="187" max="198" width="2.125" style="351" customWidth="1"/>
    <col min="199" max="204" width="2" style="351" customWidth="1"/>
    <col min="205" max="242" width="2.125" style="351" customWidth="1"/>
    <col min="243" max="243" width="3.5" style="351" customWidth="1"/>
    <col min="244" max="318" width="2.125" style="351" customWidth="1"/>
    <col min="319" max="442" width="9" style="351"/>
    <col min="443" max="454" width="2.125" style="351" customWidth="1"/>
    <col min="455" max="460" width="2" style="351" customWidth="1"/>
    <col min="461" max="498" width="2.125" style="351" customWidth="1"/>
    <col min="499" max="499" width="3.5" style="351" customWidth="1"/>
    <col min="500" max="574" width="2.125" style="351" customWidth="1"/>
    <col min="575" max="698" width="9" style="351"/>
    <col min="699" max="710" width="2.125" style="351" customWidth="1"/>
    <col min="711" max="716" width="2" style="351" customWidth="1"/>
    <col min="717" max="754" width="2.125" style="351" customWidth="1"/>
    <col min="755" max="755" width="3.5" style="351" customWidth="1"/>
    <col min="756" max="830" width="2.125" style="351" customWidth="1"/>
    <col min="831" max="954" width="9" style="351"/>
    <col min="955" max="966" width="2.125" style="351" customWidth="1"/>
    <col min="967" max="972" width="2" style="351" customWidth="1"/>
    <col min="973" max="1010" width="2.125" style="351" customWidth="1"/>
    <col min="1011" max="1011" width="3.5" style="351" customWidth="1"/>
    <col min="1012" max="1086" width="2.125" style="351" customWidth="1"/>
    <col min="1087" max="1210" width="9" style="351"/>
    <col min="1211" max="1222" width="2.125" style="351" customWidth="1"/>
    <col min="1223" max="1228" width="2" style="351" customWidth="1"/>
    <col min="1229" max="1266" width="2.125" style="351" customWidth="1"/>
    <col min="1267" max="1267" width="3.5" style="351" customWidth="1"/>
    <col min="1268" max="1342" width="2.125" style="351" customWidth="1"/>
    <col min="1343" max="1466" width="9" style="351"/>
    <col min="1467" max="1478" width="2.125" style="351" customWidth="1"/>
    <col min="1479" max="1484" width="2" style="351" customWidth="1"/>
    <col min="1485" max="1522" width="2.125" style="351" customWidth="1"/>
    <col min="1523" max="1523" width="3.5" style="351" customWidth="1"/>
    <col min="1524" max="1598" width="2.125" style="351" customWidth="1"/>
    <col min="1599" max="1722" width="9" style="351"/>
    <col min="1723" max="1734" width="2.125" style="351" customWidth="1"/>
    <col min="1735" max="1740" width="2" style="351" customWidth="1"/>
    <col min="1741" max="1778" width="2.125" style="351" customWidth="1"/>
    <col min="1779" max="1779" width="3.5" style="351" customWidth="1"/>
    <col min="1780" max="1854" width="2.125" style="351" customWidth="1"/>
    <col min="1855" max="1978" width="9" style="351"/>
    <col min="1979" max="1990" width="2.125" style="351" customWidth="1"/>
    <col min="1991" max="1996" width="2" style="351" customWidth="1"/>
    <col min="1997" max="2034" width="2.125" style="351" customWidth="1"/>
    <col min="2035" max="2035" width="3.5" style="351" customWidth="1"/>
    <col min="2036" max="2110" width="2.125" style="351" customWidth="1"/>
    <col min="2111" max="2234" width="9" style="351"/>
    <col min="2235" max="2246" width="2.125" style="351" customWidth="1"/>
    <col min="2247" max="2252" width="2" style="351" customWidth="1"/>
    <col min="2253" max="2290" width="2.125" style="351" customWidth="1"/>
    <col min="2291" max="2291" width="3.5" style="351" customWidth="1"/>
    <col min="2292" max="2366" width="2.125" style="351" customWidth="1"/>
    <col min="2367" max="2490" width="9" style="351"/>
    <col min="2491" max="2502" width="2.125" style="351" customWidth="1"/>
    <col min="2503" max="2508" width="2" style="351" customWidth="1"/>
    <col min="2509" max="2546" width="2.125" style="351" customWidth="1"/>
    <col min="2547" max="2547" width="3.5" style="351" customWidth="1"/>
    <col min="2548" max="2622" width="2.125" style="351" customWidth="1"/>
    <col min="2623" max="2746" width="9" style="351"/>
    <col min="2747" max="2758" width="2.125" style="351" customWidth="1"/>
    <col min="2759" max="2764" width="2" style="351" customWidth="1"/>
    <col min="2765" max="2802" width="2.125" style="351" customWidth="1"/>
    <col min="2803" max="2803" width="3.5" style="351" customWidth="1"/>
    <col min="2804" max="2878" width="2.125" style="351" customWidth="1"/>
    <col min="2879" max="3002" width="9" style="351"/>
    <col min="3003" max="3014" width="2.125" style="351" customWidth="1"/>
    <col min="3015" max="3020" width="2" style="351" customWidth="1"/>
    <col min="3021" max="3058" width="2.125" style="351" customWidth="1"/>
    <col min="3059" max="3059" width="3.5" style="351" customWidth="1"/>
    <col min="3060" max="3134" width="2.125" style="351" customWidth="1"/>
    <col min="3135" max="3258" width="9" style="351"/>
    <col min="3259" max="3270" width="2.125" style="351" customWidth="1"/>
    <col min="3271" max="3276" width="2" style="351" customWidth="1"/>
    <col min="3277" max="3314" width="2.125" style="351" customWidth="1"/>
    <col min="3315" max="3315" width="3.5" style="351" customWidth="1"/>
    <col min="3316" max="3390" width="2.125" style="351" customWidth="1"/>
    <col min="3391" max="3514" width="9" style="351"/>
    <col min="3515" max="3526" width="2.125" style="351" customWidth="1"/>
    <col min="3527" max="3532" width="2" style="351" customWidth="1"/>
    <col min="3533" max="3570" width="2.125" style="351" customWidth="1"/>
    <col min="3571" max="3571" width="3.5" style="351" customWidth="1"/>
    <col min="3572" max="3646" width="2.125" style="351" customWidth="1"/>
    <col min="3647" max="3770" width="9" style="351"/>
    <col min="3771" max="3782" width="2.125" style="351" customWidth="1"/>
    <col min="3783" max="3788" width="2" style="351" customWidth="1"/>
    <col min="3789" max="3826" width="2.125" style="351" customWidth="1"/>
    <col min="3827" max="3827" width="3.5" style="351" customWidth="1"/>
    <col min="3828" max="3902" width="2.125" style="351" customWidth="1"/>
    <col min="3903" max="4026" width="9" style="351"/>
    <col min="4027" max="4038" width="2.125" style="351" customWidth="1"/>
    <col min="4039" max="4044" width="2" style="351" customWidth="1"/>
    <col min="4045" max="4082" width="2.125" style="351" customWidth="1"/>
    <col min="4083" max="4083" width="3.5" style="351" customWidth="1"/>
    <col min="4084" max="4158" width="2.125" style="351" customWidth="1"/>
    <col min="4159" max="4282" width="9" style="351"/>
    <col min="4283" max="4294" width="2.125" style="351" customWidth="1"/>
    <col min="4295" max="4300" width="2" style="351" customWidth="1"/>
    <col min="4301" max="4338" width="2.125" style="351" customWidth="1"/>
    <col min="4339" max="4339" width="3.5" style="351" customWidth="1"/>
    <col min="4340" max="4414" width="2.125" style="351" customWidth="1"/>
    <col min="4415" max="4538" width="9" style="351"/>
    <col min="4539" max="4550" width="2.125" style="351" customWidth="1"/>
    <col min="4551" max="4556" width="2" style="351" customWidth="1"/>
    <col min="4557" max="4594" width="2.125" style="351" customWidth="1"/>
    <col min="4595" max="4595" width="3.5" style="351" customWidth="1"/>
    <col min="4596" max="4670" width="2.125" style="351" customWidth="1"/>
    <col min="4671" max="4794" width="9" style="351"/>
    <col min="4795" max="4806" width="2.125" style="351" customWidth="1"/>
    <col min="4807" max="4812" width="2" style="351" customWidth="1"/>
    <col min="4813" max="4850" width="2.125" style="351" customWidth="1"/>
    <col min="4851" max="4851" width="3.5" style="351" customWidth="1"/>
    <col min="4852" max="4926" width="2.125" style="351" customWidth="1"/>
    <col min="4927" max="5050" width="9" style="351"/>
    <col min="5051" max="5062" width="2.125" style="351" customWidth="1"/>
    <col min="5063" max="5068" width="2" style="351" customWidth="1"/>
    <col min="5069" max="5106" width="2.125" style="351" customWidth="1"/>
    <col min="5107" max="5107" width="3.5" style="351" customWidth="1"/>
    <col min="5108" max="5182" width="2.125" style="351" customWidth="1"/>
    <col min="5183" max="5306" width="9" style="351"/>
    <col min="5307" max="5318" width="2.125" style="351" customWidth="1"/>
    <col min="5319" max="5324" width="2" style="351" customWidth="1"/>
    <col min="5325" max="5362" width="2.125" style="351" customWidth="1"/>
    <col min="5363" max="5363" width="3.5" style="351" customWidth="1"/>
    <col min="5364" max="5438" width="2.125" style="351" customWidth="1"/>
    <col min="5439" max="5562" width="9" style="351"/>
    <col min="5563" max="5574" width="2.125" style="351" customWidth="1"/>
    <col min="5575" max="5580" width="2" style="351" customWidth="1"/>
    <col min="5581" max="5618" width="2.125" style="351" customWidth="1"/>
    <col min="5619" max="5619" width="3.5" style="351" customWidth="1"/>
    <col min="5620" max="5694" width="2.125" style="351" customWidth="1"/>
    <col min="5695" max="5818" width="9" style="351"/>
    <col min="5819" max="5830" width="2.125" style="351" customWidth="1"/>
    <col min="5831" max="5836" width="2" style="351" customWidth="1"/>
    <col min="5837" max="5874" width="2.125" style="351" customWidth="1"/>
    <col min="5875" max="5875" width="3.5" style="351" customWidth="1"/>
    <col min="5876" max="5950" width="2.125" style="351" customWidth="1"/>
    <col min="5951" max="6074" width="9" style="351"/>
    <col min="6075" max="6086" width="2.125" style="351" customWidth="1"/>
    <col min="6087" max="6092" width="2" style="351" customWidth="1"/>
    <col min="6093" max="6130" width="2.125" style="351" customWidth="1"/>
    <col min="6131" max="6131" width="3.5" style="351" customWidth="1"/>
    <col min="6132" max="6206" width="2.125" style="351" customWidth="1"/>
    <col min="6207" max="6330" width="9" style="351"/>
    <col min="6331" max="6342" width="2.125" style="351" customWidth="1"/>
    <col min="6343" max="6348" width="2" style="351" customWidth="1"/>
    <col min="6349" max="6386" width="2.125" style="351" customWidth="1"/>
    <col min="6387" max="6387" width="3.5" style="351" customWidth="1"/>
    <col min="6388" max="6462" width="2.125" style="351" customWidth="1"/>
    <col min="6463" max="6586" width="9" style="351"/>
    <col min="6587" max="6598" width="2.125" style="351" customWidth="1"/>
    <col min="6599" max="6604" width="2" style="351" customWidth="1"/>
    <col min="6605" max="6642" width="2.125" style="351" customWidth="1"/>
    <col min="6643" max="6643" width="3.5" style="351" customWidth="1"/>
    <col min="6644" max="6718" width="2.125" style="351" customWidth="1"/>
    <col min="6719" max="6842" width="9" style="351"/>
    <col min="6843" max="6854" width="2.125" style="351" customWidth="1"/>
    <col min="6855" max="6860" width="2" style="351" customWidth="1"/>
    <col min="6861" max="6898" width="2.125" style="351" customWidth="1"/>
    <col min="6899" max="6899" width="3.5" style="351" customWidth="1"/>
    <col min="6900" max="6974" width="2.125" style="351" customWidth="1"/>
    <col min="6975" max="7098" width="9" style="351"/>
    <col min="7099" max="7110" width="2.125" style="351" customWidth="1"/>
    <col min="7111" max="7116" width="2" style="351" customWidth="1"/>
    <col min="7117" max="7154" width="2.125" style="351" customWidth="1"/>
    <col min="7155" max="7155" width="3.5" style="351" customWidth="1"/>
    <col min="7156" max="7230" width="2.125" style="351" customWidth="1"/>
    <col min="7231" max="7354" width="9" style="351"/>
    <col min="7355" max="7366" width="2.125" style="351" customWidth="1"/>
    <col min="7367" max="7372" width="2" style="351" customWidth="1"/>
    <col min="7373" max="7410" width="2.125" style="351" customWidth="1"/>
    <col min="7411" max="7411" width="3.5" style="351" customWidth="1"/>
    <col min="7412" max="7486" width="2.125" style="351" customWidth="1"/>
    <col min="7487" max="7610" width="9" style="351"/>
    <col min="7611" max="7622" width="2.125" style="351" customWidth="1"/>
    <col min="7623" max="7628" width="2" style="351" customWidth="1"/>
    <col min="7629" max="7666" width="2.125" style="351" customWidth="1"/>
    <col min="7667" max="7667" width="3.5" style="351" customWidth="1"/>
    <col min="7668" max="7742" width="2.125" style="351" customWidth="1"/>
    <col min="7743" max="7866" width="9" style="351"/>
    <col min="7867" max="7878" width="2.125" style="351" customWidth="1"/>
    <col min="7879" max="7884" width="2" style="351" customWidth="1"/>
    <col min="7885" max="7922" width="2.125" style="351" customWidth="1"/>
    <col min="7923" max="7923" width="3.5" style="351" customWidth="1"/>
    <col min="7924" max="7998" width="2.125" style="351" customWidth="1"/>
    <col min="7999" max="8122" width="9" style="351"/>
    <col min="8123" max="8134" width="2.125" style="351" customWidth="1"/>
    <col min="8135" max="8140" width="2" style="351" customWidth="1"/>
    <col min="8141" max="8178" width="2.125" style="351" customWidth="1"/>
    <col min="8179" max="8179" width="3.5" style="351" customWidth="1"/>
    <col min="8180" max="8254" width="2.125" style="351" customWidth="1"/>
    <col min="8255" max="8378" width="9" style="351"/>
    <col min="8379" max="8390" width="2.125" style="351" customWidth="1"/>
    <col min="8391" max="8396" width="2" style="351" customWidth="1"/>
    <col min="8397" max="8434" width="2.125" style="351" customWidth="1"/>
    <col min="8435" max="8435" width="3.5" style="351" customWidth="1"/>
    <col min="8436" max="8510" width="2.125" style="351" customWidth="1"/>
    <col min="8511" max="8634" width="9" style="351"/>
    <col min="8635" max="8646" width="2.125" style="351" customWidth="1"/>
    <col min="8647" max="8652" width="2" style="351" customWidth="1"/>
    <col min="8653" max="8690" width="2.125" style="351" customWidth="1"/>
    <col min="8691" max="8691" width="3.5" style="351" customWidth="1"/>
    <col min="8692" max="8766" width="2.125" style="351" customWidth="1"/>
    <col min="8767" max="8890" width="9" style="351"/>
    <col min="8891" max="8902" width="2.125" style="351" customWidth="1"/>
    <col min="8903" max="8908" width="2" style="351" customWidth="1"/>
    <col min="8909" max="8946" width="2.125" style="351" customWidth="1"/>
    <col min="8947" max="8947" width="3.5" style="351" customWidth="1"/>
    <col min="8948" max="9022" width="2.125" style="351" customWidth="1"/>
    <col min="9023" max="9146" width="9" style="351"/>
    <col min="9147" max="9158" width="2.125" style="351" customWidth="1"/>
    <col min="9159" max="9164" width="2" style="351" customWidth="1"/>
    <col min="9165" max="9202" width="2.125" style="351" customWidth="1"/>
    <col min="9203" max="9203" width="3.5" style="351" customWidth="1"/>
    <col min="9204" max="9278" width="2.125" style="351" customWidth="1"/>
    <col min="9279" max="9402" width="9" style="351"/>
    <col min="9403" max="9414" width="2.125" style="351" customWidth="1"/>
    <col min="9415" max="9420" width="2" style="351" customWidth="1"/>
    <col min="9421" max="9458" width="2.125" style="351" customWidth="1"/>
    <col min="9459" max="9459" width="3.5" style="351" customWidth="1"/>
    <col min="9460" max="9534" width="2.125" style="351" customWidth="1"/>
    <col min="9535" max="9658" width="9" style="351"/>
    <col min="9659" max="9670" width="2.125" style="351" customWidth="1"/>
    <col min="9671" max="9676" width="2" style="351" customWidth="1"/>
    <col min="9677" max="9714" width="2.125" style="351" customWidth="1"/>
    <col min="9715" max="9715" width="3.5" style="351" customWidth="1"/>
    <col min="9716" max="9790" width="2.125" style="351" customWidth="1"/>
    <col min="9791" max="9914" width="9" style="351"/>
    <col min="9915" max="9926" width="2.125" style="351" customWidth="1"/>
    <col min="9927" max="9932" width="2" style="351" customWidth="1"/>
    <col min="9933" max="9970" width="2.125" style="351" customWidth="1"/>
    <col min="9971" max="9971" width="3.5" style="351" customWidth="1"/>
    <col min="9972" max="10046" width="2.125" style="351" customWidth="1"/>
    <col min="10047" max="10170" width="9" style="351"/>
    <col min="10171" max="10182" width="2.125" style="351" customWidth="1"/>
    <col min="10183" max="10188" width="2" style="351" customWidth="1"/>
    <col min="10189" max="10226" width="2.125" style="351" customWidth="1"/>
    <col min="10227" max="10227" width="3.5" style="351" customWidth="1"/>
    <col min="10228" max="10302" width="2.125" style="351" customWidth="1"/>
    <col min="10303" max="10426" width="9" style="351"/>
    <col min="10427" max="10438" width="2.125" style="351" customWidth="1"/>
    <col min="10439" max="10444" width="2" style="351" customWidth="1"/>
    <col min="10445" max="10482" width="2.125" style="351" customWidth="1"/>
    <col min="10483" max="10483" width="3.5" style="351" customWidth="1"/>
    <col min="10484" max="10558" width="2.125" style="351" customWidth="1"/>
    <col min="10559" max="10682" width="9" style="351"/>
    <col min="10683" max="10694" width="2.125" style="351" customWidth="1"/>
    <col min="10695" max="10700" width="2" style="351" customWidth="1"/>
    <col min="10701" max="10738" width="2.125" style="351" customWidth="1"/>
    <col min="10739" max="10739" width="3.5" style="351" customWidth="1"/>
    <col min="10740" max="10814" width="2.125" style="351" customWidth="1"/>
    <col min="10815" max="10938" width="9" style="351"/>
    <col min="10939" max="10950" width="2.125" style="351" customWidth="1"/>
    <col min="10951" max="10956" width="2" style="351" customWidth="1"/>
    <col min="10957" max="10994" width="2.125" style="351" customWidth="1"/>
    <col min="10995" max="10995" width="3.5" style="351" customWidth="1"/>
    <col min="10996" max="11070" width="2.125" style="351" customWidth="1"/>
    <col min="11071" max="11194" width="9" style="351"/>
    <col min="11195" max="11206" width="2.125" style="351" customWidth="1"/>
    <col min="11207" max="11212" width="2" style="351" customWidth="1"/>
    <col min="11213" max="11250" width="2.125" style="351" customWidth="1"/>
    <col min="11251" max="11251" width="3.5" style="351" customWidth="1"/>
    <col min="11252" max="11326" width="2.125" style="351" customWidth="1"/>
    <col min="11327" max="11450" width="9" style="351"/>
    <col min="11451" max="11462" width="2.125" style="351" customWidth="1"/>
    <col min="11463" max="11468" width="2" style="351" customWidth="1"/>
    <col min="11469" max="11506" width="2.125" style="351" customWidth="1"/>
    <col min="11507" max="11507" width="3.5" style="351" customWidth="1"/>
    <col min="11508" max="11582" width="2.125" style="351" customWidth="1"/>
    <col min="11583" max="11706" width="9" style="351"/>
    <col min="11707" max="11718" width="2.125" style="351" customWidth="1"/>
    <col min="11719" max="11724" width="2" style="351" customWidth="1"/>
    <col min="11725" max="11762" width="2.125" style="351" customWidth="1"/>
    <col min="11763" max="11763" width="3.5" style="351" customWidth="1"/>
    <col min="11764" max="11838" width="2.125" style="351" customWidth="1"/>
    <col min="11839" max="11962" width="9" style="351"/>
    <col min="11963" max="11974" width="2.125" style="351" customWidth="1"/>
    <col min="11975" max="11980" width="2" style="351" customWidth="1"/>
    <col min="11981" max="12018" width="2.125" style="351" customWidth="1"/>
    <col min="12019" max="12019" width="3.5" style="351" customWidth="1"/>
    <col min="12020" max="12094" width="2.125" style="351" customWidth="1"/>
    <col min="12095" max="12218" width="9" style="351"/>
    <col min="12219" max="12230" width="2.125" style="351" customWidth="1"/>
    <col min="12231" max="12236" width="2" style="351" customWidth="1"/>
    <col min="12237" max="12274" width="2.125" style="351" customWidth="1"/>
    <col min="12275" max="12275" width="3.5" style="351" customWidth="1"/>
    <col min="12276" max="12350" width="2.125" style="351" customWidth="1"/>
    <col min="12351" max="12474" width="9" style="351"/>
    <col min="12475" max="12486" width="2.125" style="351" customWidth="1"/>
    <col min="12487" max="12492" width="2" style="351" customWidth="1"/>
    <col min="12493" max="12530" width="2.125" style="351" customWidth="1"/>
    <col min="12531" max="12531" width="3.5" style="351" customWidth="1"/>
    <col min="12532" max="12606" width="2.125" style="351" customWidth="1"/>
    <col min="12607" max="12730" width="9" style="351"/>
    <col min="12731" max="12742" width="2.125" style="351" customWidth="1"/>
    <col min="12743" max="12748" width="2" style="351" customWidth="1"/>
    <col min="12749" max="12786" width="2.125" style="351" customWidth="1"/>
    <col min="12787" max="12787" width="3.5" style="351" customWidth="1"/>
    <col min="12788" max="12862" width="2.125" style="351" customWidth="1"/>
    <col min="12863" max="12986" width="9" style="351"/>
    <col min="12987" max="12998" width="2.125" style="351" customWidth="1"/>
    <col min="12999" max="13004" width="2" style="351" customWidth="1"/>
    <col min="13005" max="13042" width="2.125" style="351" customWidth="1"/>
    <col min="13043" max="13043" width="3.5" style="351" customWidth="1"/>
    <col min="13044" max="13118" width="2.125" style="351" customWidth="1"/>
    <col min="13119" max="13242" width="9" style="351"/>
    <col min="13243" max="13254" width="2.125" style="351" customWidth="1"/>
    <col min="13255" max="13260" width="2" style="351" customWidth="1"/>
    <col min="13261" max="13298" width="2.125" style="351" customWidth="1"/>
    <col min="13299" max="13299" width="3.5" style="351" customWidth="1"/>
    <col min="13300" max="13374" width="2.125" style="351" customWidth="1"/>
    <col min="13375" max="13498" width="9" style="351"/>
    <col min="13499" max="13510" width="2.125" style="351" customWidth="1"/>
    <col min="13511" max="13516" width="2" style="351" customWidth="1"/>
    <col min="13517" max="13554" width="2.125" style="351" customWidth="1"/>
    <col min="13555" max="13555" width="3.5" style="351" customWidth="1"/>
    <col min="13556" max="13630" width="2.125" style="351" customWidth="1"/>
    <col min="13631" max="13754" width="9" style="351"/>
    <col min="13755" max="13766" width="2.125" style="351" customWidth="1"/>
    <col min="13767" max="13772" width="2" style="351" customWidth="1"/>
    <col min="13773" max="13810" width="2.125" style="351" customWidth="1"/>
    <col min="13811" max="13811" width="3.5" style="351" customWidth="1"/>
    <col min="13812" max="13886" width="2.125" style="351" customWidth="1"/>
    <col min="13887" max="14010" width="9" style="351"/>
    <col min="14011" max="14022" width="2.125" style="351" customWidth="1"/>
    <col min="14023" max="14028" width="2" style="351" customWidth="1"/>
    <col min="14029" max="14066" width="2.125" style="351" customWidth="1"/>
    <col min="14067" max="14067" width="3.5" style="351" customWidth="1"/>
    <col min="14068" max="14142" width="2.125" style="351" customWidth="1"/>
    <col min="14143" max="14266" width="9" style="351"/>
    <col min="14267" max="14278" width="2.125" style="351" customWidth="1"/>
    <col min="14279" max="14284" width="2" style="351" customWidth="1"/>
    <col min="14285" max="14322" width="2.125" style="351" customWidth="1"/>
    <col min="14323" max="14323" width="3.5" style="351" customWidth="1"/>
    <col min="14324" max="14398" width="2.125" style="351" customWidth="1"/>
    <col min="14399" max="14522" width="9" style="351"/>
    <col min="14523" max="14534" width="2.125" style="351" customWidth="1"/>
    <col min="14535" max="14540" width="2" style="351" customWidth="1"/>
    <col min="14541" max="14578" width="2.125" style="351" customWidth="1"/>
    <col min="14579" max="14579" width="3.5" style="351" customWidth="1"/>
    <col min="14580" max="14654" width="2.125" style="351" customWidth="1"/>
    <col min="14655" max="14778" width="9" style="351"/>
    <col min="14779" max="14790" width="2.125" style="351" customWidth="1"/>
    <col min="14791" max="14796" width="2" style="351" customWidth="1"/>
    <col min="14797" max="14834" width="2.125" style="351" customWidth="1"/>
    <col min="14835" max="14835" width="3.5" style="351" customWidth="1"/>
    <col min="14836" max="14910" width="2.125" style="351" customWidth="1"/>
    <col min="14911" max="15034" width="9" style="351"/>
    <col min="15035" max="15046" width="2.125" style="351" customWidth="1"/>
    <col min="15047" max="15052" width="2" style="351" customWidth="1"/>
    <col min="15053" max="15090" width="2.125" style="351" customWidth="1"/>
    <col min="15091" max="15091" width="3.5" style="351" customWidth="1"/>
    <col min="15092" max="15166" width="2.125" style="351" customWidth="1"/>
    <col min="15167" max="15290" width="9" style="351"/>
    <col min="15291" max="15302" width="2.125" style="351" customWidth="1"/>
    <col min="15303" max="15308" width="2" style="351" customWidth="1"/>
    <col min="15309" max="15346" width="2.125" style="351" customWidth="1"/>
    <col min="15347" max="15347" width="3.5" style="351" customWidth="1"/>
    <col min="15348" max="15422" width="2.125" style="351" customWidth="1"/>
    <col min="15423" max="15546" width="9" style="351"/>
    <col min="15547" max="15558" width="2.125" style="351" customWidth="1"/>
    <col min="15559" max="15564" width="2" style="351" customWidth="1"/>
    <col min="15565" max="15602" width="2.125" style="351" customWidth="1"/>
    <col min="15603" max="15603" width="3.5" style="351" customWidth="1"/>
    <col min="15604" max="15678" width="2.125" style="351" customWidth="1"/>
    <col min="15679" max="15802" width="9" style="351"/>
    <col min="15803" max="15814" width="2.125" style="351" customWidth="1"/>
    <col min="15815" max="15820" width="2" style="351" customWidth="1"/>
    <col min="15821" max="15858" width="2.125" style="351" customWidth="1"/>
    <col min="15859" max="15859" width="3.5" style="351" customWidth="1"/>
    <col min="15860" max="15934" width="2.125" style="351" customWidth="1"/>
    <col min="15935" max="16058" width="9" style="351"/>
    <col min="16059" max="16070" width="2.125" style="351" customWidth="1"/>
    <col min="16071" max="16076" width="2" style="351" customWidth="1"/>
    <col min="16077" max="16114" width="2.125" style="351" customWidth="1"/>
    <col min="16115" max="16115" width="3.5" style="351" customWidth="1"/>
    <col min="16116" max="16190" width="2.125" style="351" customWidth="1"/>
    <col min="16191" max="16384" width="9" style="351"/>
  </cols>
  <sheetData>
    <row r="1" spans="1:41" s="194" customFormat="1" ht="27" customHeight="1">
      <c r="A1" s="199"/>
      <c r="B1" s="199"/>
      <c r="C1" s="199"/>
      <c r="D1" s="1067" t="s">
        <v>5</v>
      </c>
      <c r="E1" s="1067"/>
      <c r="F1" s="1067"/>
      <c r="G1" s="1067"/>
      <c r="H1" s="1204"/>
      <c r="I1" s="1204"/>
      <c r="J1" s="199"/>
      <c r="K1" s="199"/>
      <c r="L1" s="199"/>
      <c r="M1" s="199"/>
      <c r="N1" s="1007" t="s">
        <v>8</v>
      </c>
      <c r="O1" s="1007"/>
      <c r="P1" s="1007"/>
      <c r="Q1" s="1070"/>
      <c r="R1" s="1070"/>
      <c r="S1" s="199" t="s">
        <v>3</v>
      </c>
      <c r="T1" s="1070"/>
      <c r="U1" s="1070"/>
      <c r="V1" s="199" t="s">
        <v>4</v>
      </c>
      <c r="W1" s="268" t="s">
        <v>1872</v>
      </c>
      <c r="X1" s="269"/>
      <c r="Y1" s="199" t="s">
        <v>1873</v>
      </c>
      <c r="Z1" s="1007"/>
      <c r="AA1" s="1007"/>
      <c r="AB1" s="1007"/>
      <c r="AC1" s="1007"/>
      <c r="AD1" s="1007"/>
      <c r="AE1" s="1007"/>
      <c r="AF1" s="1007"/>
      <c r="AG1" s="1006"/>
      <c r="AH1" s="1006"/>
      <c r="AI1" s="1202"/>
      <c r="AJ1" s="1203"/>
      <c r="AK1" s="1203"/>
      <c r="AL1" s="1203"/>
      <c r="AM1" s="1203"/>
      <c r="AN1" s="1203"/>
      <c r="AO1" s="1203"/>
    </row>
    <row r="2" spans="1:41" s="194" customFormat="1" ht="27" customHeight="1">
      <c r="A2" s="199"/>
      <c r="B2" s="199"/>
      <c r="C2" s="199"/>
      <c r="D2" s="1205">
        <f>基本情報入力!B3</f>
        <v>0</v>
      </c>
      <c r="E2" s="1201"/>
      <c r="F2" s="1201"/>
      <c r="G2" s="316" t="s">
        <v>6</v>
      </c>
      <c r="H2" s="1201">
        <f>基本情報入力!D3</f>
        <v>0</v>
      </c>
      <c r="I2" s="1201"/>
      <c r="J2" s="1206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</row>
    <row r="3" spans="1:41" s="194" customFormat="1" ht="27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</row>
    <row r="4" spans="1:41" s="194" customFormat="1" ht="15.75" customHeight="1">
      <c r="A4" s="199"/>
      <c r="B4" s="199"/>
      <c r="C4" s="199"/>
      <c r="D4" s="199"/>
      <c r="E4" s="237" t="s">
        <v>0</v>
      </c>
      <c r="F4" s="293"/>
      <c r="G4" s="293"/>
      <c r="H4" s="1207">
        <v>28</v>
      </c>
      <c r="I4" s="1208"/>
      <c r="J4" s="237" t="s">
        <v>1981</v>
      </c>
      <c r="K4" s="293"/>
      <c r="L4" s="293"/>
      <c r="M4" s="270" t="s">
        <v>2102</v>
      </c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37"/>
      <c r="AJ4" s="318"/>
      <c r="AK4" s="318"/>
      <c r="AL4" s="318"/>
      <c r="AM4" s="318"/>
      <c r="AN4" s="237"/>
      <c r="AO4" s="199"/>
    </row>
    <row r="5" spans="1:41" s="194" customFormat="1" ht="15.75" customHeight="1">
      <c r="A5" s="199"/>
      <c r="B5" s="199"/>
      <c r="C5" s="199"/>
      <c r="D5" s="199"/>
      <c r="E5" s="237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</row>
    <row r="6" spans="1:41" s="194" customFormat="1" ht="27" customHeight="1">
      <c r="A6" s="199"/>
      <c r="B6" s="199"/>
      <c r="C6" s="199"/>
      <c r="D6" s="199"/>
      <c r="E6" s="199"/>
      <c r="F6" s="294" t="s">
        <v>10</v>
      </c>
      <c r="G6" s="294"/>
      <c r="H6" s="294"/>
      <c r="I6" s="294"/>
      <c r="J6" s="199"/>
      <c r="K6" s="1070" t="str">
        <f>基本情報入力!B5</f>
        <v/>
      </c>
      <c r="L6" s="1070"/>
      <c r="M6" s="1070"/>
      <c r="N6" s="1070"/>
      <c r="O6" s="1070"/>
      <c r="P6" s="1070"/>
      <c r="Q6" s="1070"/>
      <c r="R6" s="1070"/>
      <c r="S6" s="1070"/>
      <c r="T6" s="1070"/>
      <c r="U6" s="1070"/>
      <c r="V6" s="1070"/>
      <c r="W6" s="1070"/>
      <c r="X6" s="1070"/>
      <c r="Y6" s="1070"/>
      <c r="Z6" s="1070"/>
      <c r="AA6" s="1070"/>
      <c r="AB6" s="1070"/>
      <c r="AC6" s="1070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</row>
    <row r="7" spans="1:41" s="194" customFormat="1" ht="27" customHeight="1">
      <c r="A7" s="199"/>
      <c r="B7" s="199"/>
      <c r="C7" s="199"/>
      <c r="D7" s="199"/>
      <c r="E7" s="199"/>
      <c r="F7" s="294" t="s">
        <v>12</v>
      </c>
      <c r="G7" s="294"/>
      <c r="H7" s="294"/>
      <c r="I7" s="294"/>
      <c r="J7" s="199"/>
      <c r="K7" s="1070">
        <f>基本情報入力!B9</f>
        <v>0</v>
      </c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0"/>
      <c r="Y7" s="1070"/>
      <c r="Z7" s="1070"/>
      <c r="AA7" s="1070"/>
      <c r="AB7" s="1070"/>
      <c r="AC7" s="1070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</row>
    <row r="8" spans="1:41" s="194" customFormat="1" ht="27" customHeight="1">
      <c r="A8" s="199"/>
      <c r="B8" s="199"/>
      <c r="C8" s="199"/>
      <c r="D8" s="199"/>
      <c r="E8" s="199"/>
      <c r="F8" s="294" t="s">
        <v>1982</v>
      </c>
      <c r="G8" s="294"/>
      <c r="H8" s="294"/>
      <c r="I8" s="294"/>
      <c r="J8" s="199"/>
      <c r="K8" s="1070">
        <f>基本情報入力!B12</f>
        <v>0</v>
      </c>
      <c r="L8" s="1070"/>
      <c r="M8" s="1070"/>
      <c r="N8" s="1070"/>
      <c r="O8" s="1070"/>
      <c r="P8" s="1070"/>
      <c r="Q8" s="1070"/>
      <c r="R8" s="1070"/>
      <c r="S8" s="1070"/>
      <c r="T8" s="1070"/>
      <c r="U8" s="1070"/>
      <c r="V8" s="1070"/>
      <c r="W8" s="1070"/>
      <c r="X8" s="1070"/>
      <c r="Y8" s="1070"/>
      <c r="Z8" s="1070"/>
      <c r="AA8" s="1070"/>
      <c r="AB8" s="1070"/>
      <c r="AC8" s="1070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</row>
    <row r="9" spans="1:41" s="194" customFormat="1" ht="27" customHeight="1">
      <c r="A9" s="199"/>
      <c r="B9" s="199"/>
      <c r="C9" s="199"/>
      <c r="D9" s="313" t="s">
        <v>1983</v>
      </c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</row>
    <row r="10" spans="1:41" s="194" customFormat="1" ht="27" customHeight="1">
      <c r="A10" s="199"/>
      <c r="B10" s="199"/>
      <c r="C10" s="199"/>
      <c r="D10" s="1209"/>
      <c r="E10" s="1210"/>
      <c r="F10" s="1210"/>
      <c r="G10" s="1211"/>
      <c r="H10" s="1052" t="s">
        <v>1984</v>
      </c>
      <c r="I10" s="990"/>
      <c r="J10" s="990"/>
      <c r="K10" s="990"/>
      <c r="L10" s="990"/>
      <c r="M10" s="1212"/>
      <c r="N10" s="1052" t="s">
        <v>1985</v>
      </c>
      <c r="O10" s="1053"/>
      <c r="P10" s="1053"/>
      <c r="Q10" s="1053"/>
      <c r="R10" s="1053"/>
      <c r="S10" s="1053"/>
      <c r="T10" s="1054"/>
      <c r="U10" s="1052" t="s">
        <v>1986</v>
      </c>
      <c r="V10" s="990"/>
      <c r="W10" s="990"/>
      <c r="X10" s="990"/>
      <c r="Y10" s="990"/>
      <c r="Z10" s="990"/>
      <c r="AA10" s="1212"/>
      <c r="AB10" s="1052" t="s">
        <v>1987</v>
      </c>
      <c r="AC10" s="1053"/>
      <c r="AD10" s="1053"/>
      <c r="AE10" s="1053"/>
      <c r="AF10" s="1053"/>
      <c r="AG10" s="1053"/>
      <c r="AH10" s="1054"/>
      <c r="AI10" s="1052" t="s">
        <v>1988</v>
      </c>
      <c r="AJ10" s="1053"/>
      <c r="AK10" s="1053"/>
      <c r="AL10" s="1053"/>
      <c r="AM10" s="1053"/>
      <c r="AN10" s="1053"/>
      <c r="AO10" s="319"/>
    </row>
    <row r="11" spans="1:41" s="194" customFormat="1" ht="27" customHeight="1">
      <c r="A11" s="199"/>
      <c r="B11" s="199"/>
      <c r="C11" s="199"/>
      <c r="D11" s="1052" t="s">
        <v>31</v>
      </c>
      <c r="E11" s="990"/>
      <c r="F11" s="990"/>
      <c r="G11" s="1212"/>
      <c r="H11" s="1052">
        <f>SUM(K36:L39)</f>
        <v>0</v>
      </c>
      <c r="I11" s="1053"/>
      <c r="J11" s="1053"/>
      <c r="K11" s="1053"/>
      <c r="L11" s="1053"/>
      <c r="M11" s="1054"/>
      <c r="N11" s="1052">
        <f>SUM(M36:M39)</f>
        <v>0</v>
      </c>
      <c r="O11" s="1053"/>
      <c r="P11" s="1053"/>
      <c r="Q11" s="1053"/>
      <c r="R11" s="1053"/>
      <c r="S11" s="1053"/>
      <c r="T11" s="1054"/>
      <c r="U11" s="1052">
        <f>SUM(N36:N39)</f>
        <v>0</v>
      </c>
      <c r="V11" s="1053"/>
      <c r="W11" s="1053"/>
      <c r="X11" s="1053"/>
      <c r="Y11" s="1053"/>
      <c r="Z11" s="1053"/>
      <c r="AA11" s="1054"/>
      <c r="AB11" s="1052">
        <f>SUM(O36:O39)</f>
        <v>0</v>
      </c>
      <c r="AC11" s="1053"/>
      <c r="AD11" s="1053"/>
      <c r="AE11" s="1053"/>
      <c r="AF11" s="1053"/>
      <c r="AG11" s="1053"/>
      <c r="AH11" s="1054"/>
      <c r="AI11" s="1052">
        <f>SUM(H11:AH11)</f>
        <v>0</v>
      </c>
      <c r="AJ11" s="1053"/>
      <c r="AK11" s="1053"/>
      <c r="AL11" s="1053"/>
      <c r="AM11" s="1053"/>
      <c r="AN11" s="1053"/>
      <c r="AO11" s="320"/>
    </row>
    <row r="12" spans="1:41" s="194" customFormat="1" ht="27" customHeight="1">
      <c r="A12" s="199"/>
      <c r="B12" s="199"/>
      <c r="C12" s="199"/>
      <c r="D12" s="1052" t="s">
        <v>32</v>
      </c>
      <c r="E12" s="990"/>
      <c r="F12" s="990"/>
      <c r="G12" s="1212"/>
      <c r="H12" s="1052">
        <f>SUM(R36:S39)</f>
        <v>0</v>
      </c>
      <c r="I12" s="1053"/>
      <c r="J12" s="1053"/>
      <c r="K12" s="1053"/>
      <c r="L12" s="1053"/>
      <c r="M12" s="1054"/>
      <c r="N12" s="1052">
        <f>SUM(T36:T39)</f>
        <v>0</v>
      </c>
      <c r="O12" s="1053"/>
      <c r="P12" s="1053"/>
      <c r="Q12" s="1053"/>
      <c r="R12" s="1053"/>
      <c r="S12" s="1053"/>
      <c r="T12" s="1054"/>
      <c r="U12" s="1052">
        <f>SUM(U36:U39)</f>
        <v>0</v>
      </c>
      <c r="V12" s="1053"/>
      <c r="W12" s="1053"/>
      <c r="X12" s="1053"/>
      <c r="Y12" s="1053"/>
      <c r="Z12" s="1053"/>
      <c r="AA12" s="1054"/>
      <c r="AB12" s="1052">
        <f>SUM(V36:V39)</f>
        <v>0</v>
      </c>
      <c r="AC12" s="1053"/>
      <c r="AD12" s="1053"/>
      <c r="AE12" s="1053"/>
      <c r="AF12" s="1053"/>
      <c r="AG12" s="1053"/>
      <c r="AH12" s="1054"/>
      <c r="AI12" s="1052">
        <f>SUM(H12:AH12)</f>
        <v>0</v>
      </c>
      <c r="AJ12" s="1053"/>
      <c r="AK12" s="1053"/>
      <c r="AL12" s="1053"/>
      <c r="AM12" s="1053"/>
      <c r="AN12" s="1053"/>
      <c r="AO12" s="320"/>
    </row>
    <row r="13" spans="1:41" s="194" customFormat="1" ht="27" customHeight="1">
      <c r="A13" s="199"/>
      <c r="B13" s="199"/>
      <c r="C13" s="199"/>
      <c r="D13" s="1052" t="s">
        <v>1988</v>
      </c>
      <c r="E13" s="990"/>
      <c r="F13" s="990"/>
      <c r="G13" s="1212"/>
      <c r="H13" s="1052">
        <f>SUM(H11:M12)</f>
        <v>0</v>
      </c>
      <c r="I13" s="1053"/>
      <c r="J13" s="1053"/>
      <c r="K13" s="1053"/>
      <c r="L13" s="1053"/>
      <c r="M13" s="1054"/>
      <c r="N13" s="1052">
        <f>SUM(N11:T12)</f>
        <v>0</v>
      </c>
      <c r="O13" s="1053"/>
      <c r="P13" s="1053"/>
      <c r="Q13" s="1053"/>
      <c r="R13" s="1053"/>
      <c r="S13" s="1053"/>
      <c r="T13" s="1054"/>
      <c r="U13" s="1052">
        <f>SUM(U11:AA12)</f>
        <v>0</v>
      </c>
      <c r="V13" s="1053"/>
      <c r="W13" s="1053"/>
      <c r="X13" s="1053"/>
      <c r="Y13" s="1053"/>
      <c r="Z13" s="1053"/>
      <c r="AA13" s="1054"/>
      <c r="AB13" s="1052">
        <f>SUM(AB11:AH12)</f>
        <v>0</v>
      </c>
      <c r="AC13" s="1053"/>
      <c r="AD13" s="1053"/>
      <c r="AE13" s="1053"/>
      <c r="AF13" s="1053"/>
      <c r="AG13" s="1053"/>
      <c r="AH13" s="1054"/>
      <c r="AI13" s="1052">
        <f>SUM(AI11:AO12)</f>
        <v>0</v>
      </c>
      <c r="AJ13" s="1053"/>
      <c r="AK13" s="1053"/>
      <c r="AL13" s="1053"/>
      <c r="AM13" s="1053"/>
      <c r="AN13" s="1053"/>
      <c r="AO13" s="320"/>
    </row>
    <row r="14" spans="1:41" s="194" customFormat="1" ht="27" customHeight="1">
      <c r="A14" s="199"/>
      <c r="B14" s="199"/>
      <c r="C14" s="199"/>
      <c r="D14" s="199"/>
      <c r="E14" s="199"/>
      <c r="F14" s="199"/>
      <c r="G14" s="199"/>
      <c r="H14" s="1213" t="s">
        <v>1989</v>
      </c>
      <c r="I14" s="1213"/>
      <c r="J14" s="1213"/>
      <c r="K14" s="1213"/>
      <c r="L14" s="1213"/>
      <c r="M14" s="1214"/>
      <c r="N14" s="1052">
        <f>SUM(N13:AH13)</f>
        <v>0</v>
      </c>
      <c r="O14" s="1053"/>
      <c r="P14" s="1053"/>
      <c r="Q14" s="1053"/>
      <c r="R14" s="1053"/>
      <c r="S14" s="1053"/>
      <c r="T14" s="1053"/>
      <c r="U14" s="1053"/>
      <c r="V14" s="1053"/>
      <c r="W14" s="1053"/>
      <c r="X14" s="1053"/>
      <c r="Y14" s="1053"/>
      <c r="Z14" s="1053"/>
      <c r="AA14" s="1053"/>
      <c r="AB14" s="1053"/>
      <c r="AC14" s="1053"/>
      <c r="AD14" s="1053"/>
      <c r="AE14" s="1053"/>
      <c r="AF14" s="1053"/>
      <c r="AG14" s="1053"/>
      <c r="AH14" s="1054"/>
      <c r="AI14" s="199"/>
      <c r="AJ14" s="199"/>
      <c r="AK14" s="199"/>
      <c r="AL14" s="199"/>
      <c r="AM14" s="199"/>
      <c r="AN14" s="199"/>
      <c r="AO14" s="199"/>
    </row>
    <row r="15" spans="1:41" s="194" customFormat="1" ht="27" customHeight="1">
      <c r="A15" s="199"/>
      <c r="B15" s="199"/>
      <c r="C15" s="199"/>
      <c r="D15" s="313" t="s">
        <v>1990</v>
      </c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</row>
    <row r="16" spans="1:41" s="194" customFormat="1" ht="27" customHeight="1">
      <c r="A16" s="199"/>
      <c r="B16" s="199"/>
      <c r="C16" s="199"/>
      <c r="D16" s="199"/>
      <c r="E16" s="199"/>
      <c r="F16" s="199"/>
      <c r="G16" s="199" t="s">
        <v>1991</v>
      </c>
      <c r="H16" s="199"/>
      <c r="I16" s="199"/>
      <c r="J16" s="1052">
        <f>AI13</f>
        <v>0</v>
      </c>
      <c r="K16" s="1053"/>
      <c r="L16" s="1053"/>
      <c r="M16" s="1053"/>
      <c r="N16" s="1054"/>
      <c r="O16" s="199"/>
      <c r="P16" s="199" t="s">
        <v>1992</v>
      </c>
      <c r="Q16" s="199"/>
      <c r="R16" s="199"/>
      <c r="S16" s="199"/>
      <c r="T16" s="199"/>
      <c r="U16" s="199"/>
      <c r="V16" s="199"/>
      <c r="W16" s="199"/>
      <c r="X16" s="199"/>
      <c r="Y16" s="199"/>
      <c r="Z16" s="1215">
        <f>J16*1700</f>
        <v>0</v>
      </c>
      <c r="AA16" s="1053"/>
      <c r="AB16" s="1053"/>
      <c r="AC16" s="1053"/>
      <c r="AD16" s="1053"/>
      <c r="AE16" s="1054"/>
      <c r="AF16" s="199"/>
      <c r="AG16" s="199" t="s">
        <v>1993</v>
      </c>
      <c r="AH16" s="199"/>
      <c r="AI16" s="199"/>
      <c r="AJ16" s="199"/>
      <c r="AK16" s="199"/>
      <c r="AL16" s="199"/>
      <c r="AM16" s="199"/>
      <c r="AN16" s="199"/>
      <c r="AO16" s="199"/>
    </row>
    <row r="17" spans="1:41" s="194" customFormat="1" ht="27" customHeight="1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</row>
    <row r="18" spans="1:41" s="194" customFormat="1" ht="27" customHeight="1">
      <c r="A18" s="199"/>
      <c r="B18" s="199"/>
      <c r="C18" s="199"/>
      <c r="D18" s="199"/>
      <c r="E18" s="199"/>
      <c r="F18" s="199"/>
      <c r="G18" s="294" t="s">
        <v>1994</v>
      </c>
      <c r="H18" s="294"/>
      <c r="I18" s="199"/>
      <c r="J18" s="1052">
        <f>AI13</f>
        <v>0</v>
      </c>
      <c r="K18" s="1053"/>
      <c r="L18" s="1053"/>
      <c r="M18" s="1053"/>
      <c r="N18" s="1054"/>
      <c r="O18" s="199"/>
      <c r="P18" s="199" t="s">
        <v>1995</v>
      </c>
      <c r="Q18" s="199"/>
      <c r="R18" s="199"/>
      <c r="S18" s="199"/>
      <c r="T18" s="199"/>
      <c r="U18" s="199"/>
      <c r="V18" s="199"/>
      <c r="W18" s="199"/>
      <c r="X18" s="199"/>
      <c r="Y18" s="199"/>
      <c r="Z18" s="1215">
        <f>J18*300</f>
        <v>0</v>
      </c>
      <c r="AA18" s="1216"/>
      <c r="AB18" s="1216"/>
      <c r="AC18" s="1216"/>
      <c r="AD18" s="1216"/>
      <c r="AE18" s="1217"/>
      <c r="AF18" s="199"/>
      <c r="AG18" s="199" t="s">
        <v>1993</v>
      </c>
      <c r="AH18" s="199"/>
      <c r="AI18" s="199"/>
      <c r="AJ18" s="199"/>
      <c r="AK18" s="199"/>
      <c r="AL18" s="199"/>
      <c r="AM18" s="199"/>
      <c r="AN18" s="199"/>
      <c r="AO18" s="199"/>
    </row>
    <row r="19" spans="1:41" s="194" customFormat="1" ht="60" customHeight="1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</row>
    <row r="20" spans="1:41" s="194" customFormat="1" ht="27" customHeight="1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</row>
    <row r="21" spans="1:41" s="194" customFormat="1" ht="27" customHeight="1">
      <c r="A21" s="199"/>
      <c r="B21" s="1094" t="s">
        <v>1996</v>
      </c>
      <c r="C21" s="1095"/>
      <c r="D21" s="1095"/>
      <c r="E21" s="1218"/>
      <c r="F21" s="289"/>
      <c r="G21" s="289"/>
      <c r="H21" s="1221" t="str">
        <f>K6</f>
        <v/>
      </c>
      <c r="I21" s="1221"/>
      <c r="J21" s="1221"/>
      <c r="K21" s="1221"/>
      <c r="L21" s="1221"/>
      <c r="M21" s="1221"/>
      <c r="N21" s="1221"/>
      <c r="O21" s="1221"/>
      <c r="P21" s="1221"/>
      <c r="Q21" s="1221"/>
      <c r="R21" s="1221"/>
      <c r="S21" s="289"/>
      <c r="T21" s="289" t="s">
        <v>1997</v>
      </c>
      <c r="U21" s="289"/>
      <c r="V21" s="289"/>
      <c r="W21" s="289"/>
      <c r="X21" s="289"/>
      <c r="Y21" s="289"/>
      <c r="Z21" s="289"/>
      <c r="AA21" s="289"/>
      <c r="AB21" s="289"/>
      <c r="AC21" s="289" t="s">
        <v>0</v>
      </c>
      <c r="AD21" s="289"/>
      <c r="AE21" s="289"/>
      <c r="AF21" s="1221"/>
      <c r="AG21" s="1222"/>
      <c r="AH21" s="289" t="s">
        <v>2</v>
      </c>
      <c r="AI21" s="1221"/>
      <c r="AJ21" s="1222"/>
      <c r="AK21" s="289" t="s">
        <v>3</v>
      </c>
      <c r="AL21" s="1221"/>
      <c r="AM21" s="1222"/>
      <c r="AN21" s="289" t="s">
        <v>4</v>
      </c>
      <c r="AO21" s="290"/>
    </row>
    <row r="22" spans="1:41" s="194" customFormat="1" ht="27" customHeight="1">
      <c r="A22" s="199"/>
      <c r="B22" s="1096"/>
      <c r="C22" s="1097"/>
      <c r="D22" s="1097"/>
      <c r="E22" s="1219"/>
      <c r="F22" s="257"/>
      <c r="G22" s="257"/>
      <c r="H22" s="257" t="s">
        <v>1998</v>
      </c>
      <c r="I22" s="257"/>
      <c r="J22" s="257"/>
      <c r="K22" s="1223">
        <f>Z16</f>
        <v>0</v>
      </c>
      <c r="L22" s="1223"/>
      <c r="M22" s="1223"/>
      <c r="N22" s="1223"/>
      <c r="O22" s="1223"/>
      <c r="P22" s="1223"/>
      <c r="Q22" s="1223"/>
      <c r="R22" s="1223"/>
      <c r="S22" s="1223"/>
      <c r="T22" s="257" t="s">
        <v>1999</v>
      </c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91"/>
    </row>
    <row r="23" spans="1:41" s="194" customFormat="1" ht="27" customHeight="1">
      <c r="A23" s="199"/>
      <c r="B23" s="1096"/>
      <c r="C23" s="1097"/>
      <c r="D23" s="1097"/>
      <c r="E23" s="1219"/>
      <c r="F23" s="257"/>
      <c r="G23" s="257"/>
      <c r="H23" s="257"/>
      <c r="I23" s="257" t="s">
        <v>2000</v>
      </c>
      <c r="J23" s="257"/>
      <c r="K23" s="257"/>
      <c r="L23" s="257"/>
      <c r="M23" s="257"/>
      <c r="N23" s="257"/>
      <c r="O23" s="257"/>
      <c r="P23" s="1082">
        <f>J16</f>
        <v>0</v>
      </c>
      <c r="Q23" s="1082"/>
      <c r="R23" s="1082"/>
      <c r="S23" s="257" t="s">
        <v>2001</v>
      </c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91"/>
    </row>
    <row r="24" spans="1:41" s="194" customFormat="1" ht="27" customHeight="1">
      <c r="A24" s="199"/>
      <c r="B24" s="1096"/>
      <c r="C24" s="1097"/>
      <c r="D24" s="1097"/>
      <c r="E24" s="1219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1081" t="s">
        <v>1</v>
      </c>
      <c r="V24" s="1081"/>
      <c r="W24" s="1081"/>
      <c r="X24" s="1081"/>
      <c r="Y24" s="1081"/>
      <c r="Z24" s="1081"/>
      <c r="AA24" s="1081"/>
      <c r="AB24" s="1081"/>
      <c r="AC24" s="1081"/>
      <c r="AD24" s="1081"/>
      <c r="AE24" s="1081"/>
      <c r="AF24" s="1081"/>
      <c r="AG24" s="1081"/>
      <c r="AH24" s="1081"/>
      <c r="AI24" s="1081"/>
      <c r="AJ24" s="1081"/>
      <c r="AK24" s="257"/>
      <c r="AL24" s="257"/>
      <c r="AM24" s="257"/>
      <c r="AN24" s="257"/>
      <c r="AO24" s="291"/>
    </row>
    <row r="25" spans="1:41" s="194" customFormat="1" ht="27" customHeight="1">
      <c r="A25" s="199"/>
      <c r="B25" s="1096"/>
      <c r="C25" s="1097"/>
      <c r="D25" s="1097"/>
      <c r="E25" s="1219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1081" t="s">
        <v>27</v>
      </c>
      <c r="AA25" s="1224"/>
      <c r="AB25" s="1224"/>
      <c r="AC25" s="1224"/>
      <c r="AD25" s="1224"/>
      <c r="AE25" s="1224"/>
      <c r="AF25" s="1224"/>
      <c r="AG25" s="1224"/>
      <c r="AH25" s="1224"/>
      <c r="AI25" s="1224"/>
      <c r="AJ25" s="1224"/>
      <c r="AK25" s="257"/>
      <c r="AL25" s="257" t="s">
        <v>13</v>
      </c>
      <c r="AM25" s="257"/>
      <c r="AN25" s="257"/>
      <c r="AO25" s="291"/>
    </row>
    <row r="26" spans="1:41" s="194" customFormat="1" ht="27" customHeight="1">
      <c r="A26" s="199"/>
      <c r="B26" s="1098"/>
      <c r="C26" s="1099"/>
      <c r="D26" s="1099"/>
      <c r="E26" s="1220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1092" t="s">
        <v>28</v>
      </c>
      <c r="AA26" s="1092"/>
      <c r="AB26" s="1092"/>
      <c r="AC26" s="1092"/>
      <c r="AD26" s="1092"/>
      <c r="AE26" s="1092"/>
      <c r="AF26" s="1092"/>
      <c r="AG26" s="1092"/>
      <c r="AH26" s="1092"/>
      <c r="AI26" s="1092"/>
      <c r="AJ26" s="1092"/>
      <c r="AK26" s="263"/>
      <c r="AL26" s="263" t="s">
        <v>13</v>
      </c>
      <c r="AM26" s="263"/>
      <c r="AN26" s="263"/>
      <c r="AO26" s="273"/>
    </row>
    <row r="27" spans="1:41" s="194" customFormat="1" ht="15" customHeight="1">
      <c r="A27" s="199"/>
      <c r="B27" s="199"/>
      <c r="C27" s="199"/>
      <c r="D27" s="257"/>
      <c r="E27" s="257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</row>
    <row r="28" spans="1:41" s="194" customFormat="1" ht="27" customHeight="1">
      <c r="A28" s="199"/>
      <c r="B28" s="1094" t="s">
        <v>1996</v>
      </c>
      <c r="C28" s="1095"/>
      <c r="D28" s="1095"/>
      <c r="E28" s="1218"/>
      <c r="F28" s="289"/>
      <c r="G28" s="289"/>
      <c r="H28" s="1221" t="str">
        <f>K6</f>
        <v/>
      </c>
      <c r="I28" s="1221"/>
      <c r="J28" s="1221"/>
      <c r="K28" s="1221"/>
      <c r="L28" s="1221"/>
      <c r="M28" s="1221"/>
      <c r="N28" s="1221"/>
      <c r="O28" s="1221"/>
      <c r="P28" s="1221"/>
      <c r="Q28" s="1221"/>
      <c r="R28" s="1221"/>
      <c r="S28" s="289"/>
      <c r="T28" s="289" t="s">
        <v>1997</v>
      </c>
      <c r="U28" s="289"/>
      <c r="V28" s="289"/>
      <c r="W28" s="289"/>
      <c r="X28" s="289"/>
      <c r="Y28" s="289"/>
      <c r="Z28" s="289"/>
      <c r="AA28" s="289"/>
      <c r="AB28" s="289"/>
      <c r="AC28" s="289" t="s">
        <v>0</v>
      </c>
      <c r="AD28" s="289"/>
      <c r="AE28" s="289"/>
      <c r="AF28" s="1221"/>
      <c r="AG28" s="1222"/>
      <c r="AH28" s="289" t="s">
        <v>2</v>
      </c>
      <c r="AI28" s="1221"/>
      <c r="AJ28" s="1222"/>
      <c r="AK28" s="289" t="s">
        <v>3</v>
      </c>
      <c r="AL28" s="1221"/>
      <c r="AM28" s="1222"/>
      <c r="AN28" s="289" t="s">
        <v>4</v>
      </c>
      <c r="AO28" s="290"/>
    </row>
    <row r="29" spans="1:41" s="194" customFormat="1" ht="27" customHeight="1">
      <c r="A29" s="199"/>
      <c r="B29" s="1096"/>
      <c r="C29" s="1097"/>
      <c r="D29" s="1097"/>
      <c r="E29" s="1219"/>
      <c r="F29" s="257"/>
      <c r="G29" s="257"/>
      <c r="H29" s="257" t="s">
        <v>1998</v>
      </c>
      <c r="I29" s="257"/>
      <c r="J29" s="257"/>
      <c r="K29" s="1223">
        <f>Z18</f>
        <v>0</v>
      </c>
      <c r="L29" s="1223"/>
      <c r="M29" s="1223"/>
      <c r="N29" s="1223"/>
      <c r="O29" s="1223"/>
      <c r="P29" s="1223"/>
      <c r="Q29" s="1223"/>
      <c r="R29" s="1223"/>
      <c r="S29" s="1223"/>
      <c r="T29" s="257" t="s">
        <v>1999</v>
      </c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91"/>
    </row>
    <row r="30" spans="1:41" s="194" customFormat="1" ht="27" customHeight="1">
      <c r="A30" s="199"/>
      <c r="B30" s="1096"/>
      <c r="C30" s="1097"/>
      <c r="D30" s="1097"/>
      <c r="E30" s="1219"/>
      <c r="F30" s="257"/>
      <c r="G30" s="257"/>
      <c r="H30" s="257"/>
      <c r="I30" s="257" t="s">
        <v>2002</v>
      </c>
      <c r="J30" s="257"/>
      <c r="K30" s="257"/>
      <c r="L30" s="257"/>
      <c r="M30" s="257"/>
      <c r="N30" s="257"/>
      <c r="O30" s="257"/>
      <c r="P30" s="1082">
        <f>J18</f>
        <v>0</v>
      </c>
      <c r="Q30" s="1082"/>
      <c r="R30" s="1082"/>
      <c r="S30" s="257" t="s">
        <v>2001</v>
      </c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91"/>
    </row>
    <row r="31" spans="1:41" s="194" customFormat="1" ht="27" customHeight="1">
      <c r="A31" s="199"/>
      <c r="B31" s="1096"/>
      <c r="C31" s="1097"/>
      <c r="D31" s="1097"/>
      <c r="E31" s="1219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1081" t="s">
        <v>1</v>
      </c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257"/>
      <c r="AL31" s="257"/>
      <c r="AM31" s="257"/>
      <c r="AN31" s="257"/>
      <c r="AO31" s="291"/>
    </row>
    <row r="32" spans="1:41" s="194" customFormat="1" ht="27" customHeight="1">
      <c r="A32" s="199"/>
      <c r="B32" s="1096"/>
      <c r="C32" s="1097"/>
      <c r="D32" s="1097"/>
      <c r="E32" s="1219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1081" t="s">
        <v>27</v>
      </c>
      <c r="AA32" s="1224"/>
      <c r="AB32" s="1224"/>
      <c r="AC32" s="1224"/>
      <c r="AD32" s="1224"/>
      <c r="AE32" s="1224"/>
      <c r="AF32" s="1224"/>
      <c r="AG32" s="1224"/>
      <c r="AH32" s="1224"/>
      <c r="AI32" s="1224"/>
      <c r="AJ32" s="1224"/>
      <c r="AK32" s="257"/>
      <c r="AL32" s="257" t="s">
        <v>13</v>
      </c>
      <c r="AM32" s="257"/>
      <c r="AN32" s="257"/>
      <c r="AO32" s="291"/>
    </row>
    <row r="33" spans="1:41" s="194" customFormat="1" ht="27" customHeight="1">
      <c r="A33" s="199"/>
      <c r="B33" s="1098"/>
      <c r="C33" s="1099"/>
      <c r="D33" s="1099"/>
      <c r="E33" s="1220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092" t="s">
        <v>28</v>
      </c>
      <c r="AA33" s="1092"/>
      <c r="AB33" s="1092"/>
      <c r="AC33" s="1092"/>
      <c r="AD33" s="1092"/>
      <c r="AE33" s="1092"/>
      <c r="AF33" s="1092"/>
      <c r="AG33" s="1092"/>
      <c r="AH33" s="1092"/>
      <c r="AI33" s="1092"/>
      <c r="AJ33" s="1092"/>
      <c r="AK33" s="263"/>
      <c r="AL33" s="263" t="s">
        <v>13</v>
      </c>
      <c r="AM33" s="263"/>
      <c r="AN33" s="263"/>
      <c r="AO33" s="273"/>
    </row>
    <row r="34" spans="1:41" s="194" customFormat="1" ht="27" customHeight="1">
      <c r="E34" s="214"/>
      <c r="F34" s="214"/>
      <c r="G34" s="214"/>
      <c r="H34" s="214"/>
      <c r="I34" s="214"/>
      <c r="J34" s="1225" t="s">
        <v>2076</v>
      </c>
      <c r="K34" s="1225"/>
      <c r="L34" s="1225"/>
      <c r="M34" s="1225"/>
      <c r="N34" s="1225"/>
      <c r="O34" s="1225"/>
      <c r="P34" s="214"/>
      <c r="Q34" s="1225" t="s">
        <v>2085</v>
      </c>
      <c r="R34" s="1225"/>
      <c r="S34" s="1225"/>
      <c r="T34" s="1225"/>
      <c r="U34" s="1225"/>
      <c r="V34" s="1225"/>
      <c r="W34" s="214"/>
    </row>
    <row r="35" spans="1:41" s="194" customFormat="1" ht="27" customHeight="1">
      <c r="E35" s="214" t="s">
        <v>2099</v>
      </c>
      <c r="F35" s="214"/>
      <c r="G35" s="214"/>
      <c r="H35" s="214"/>
      <c r="I35" s="214"/>
      <c r="J35" s="214"/>
      <c r="K35" s="214" t="s">
        <v>2100</v>
      </c>
      <c r="L35" s="214" t="s">
        <v>2999</v>
      </c>
      <c r="M35" s="214" t="s">
        <v>3000</v>
      </c>
      <c r="N35" s="214" t="s">
        <v>1986</v>
      </c>
      <c r="O35" s="214" t="s">
        <v>1987</v>
      </c>
      <c r="P35" s="214"/>
      <c r="Q35" s="214"/>
      <c r="R35" s="214" t="s">
        <v>2100</v>
      </c>
      <c r="S35" s="214" t="s">
        <v>2999</v>
      </c>
      <c r="T35" s="214" t="s">
        <v>3000</v>
      </c>
      <c r="U35" s="214" t="s">
        <v>1986</v>
      </c>
      <c r="V35" s="214" t="s">
        <v>1987</v>
      </c>
      <c r="W35" s="214"/>
    </row>
    <row r="36" spans="1:41" s="194" customFormat="1" ht="27" customHeight="1">
      <c r="E36" s="214"/>
      <c r="F36" s="214"/>
      <c r="G36" s="214"/>
      <c r="H36" s="214">
        <v>1</v>
      </c>
      <c r="I36" s="1225"/>
      <c r="J36" s="1225"/>
      <c r="K36" s="214">
        <f>COUNTIFS(個人登録予備①!$K$7:$K$21,個人登録予備②!$J$34,個人登録予備①!$U$7:$U$21,個人登録予備②!K$35)</f>
        <v>0</v>
      </c>
      <c r="L36" s="214">
        <f>COUNTIFS(個人登録予備①!$K$7:$K$21,個人登録予備②!$J$34,個人登録予備①!$U$7:$U$21,個人登録予備②!L$35)</f>
        <v>0</v>
      </c>
      <c r="M36" s="214">
        <f>COUNTIFS(個人登録予備①!$K$7:$K$21,個人登録予備②!$J$34,個人登録予備①!$U$7:$U$21,個人登録予備②!M$35)</f>
        <v>0</v>
      </c>
      <c r="N36" s="214">
        <f>COUNTIFS(個人登録予備①!$K$7:$K$21,個人登録予備②!$J$34,個人登録予備①!$U$7:$U$21,個人登録予備②!N$35)</f>
        <v>0</v>
      </c>
      <c r="O36" s="214">
        <f>COUNTIFS(個人登録予備①!$K$7:$K$21,個人登録予備②!$J$34,個人登録予備①!$U$7:$U$21,個人登録予備②!O$35)</f>
        <v>0</v>
      </c>
      <c r="P36" s="214"/>
      <c r="Q36" s="214"/>
      <c r="R36" s="214">
        <f>COUNTIFS(個人登録予備①!$K$7:$K$21,個人登録予備②!$Q$34,個人登録予備①!$U$7:$U$21,個人登録予備②!R$35)</f>
        <v>0</v>
      </c>
      <c r="S36" s="214">
        <f>COUNTIFS(個人登録予備①!$K$7:$K$21,個人登録予備②!$Q$34,個人登録予備①!$U$7:$U$21,個人登録予備②!S$35)</f>
        <v>0</v>
      </c>
      <c r="T36" s="214">
        <f>COUNTIFS(個人登録予備①!$K$7:$K$21,個人登録予備②!$Q$34,個人登録予備①!$U$7:$U$21,個人登録予備②!T$35)</f>
        <v>0</v>
      </c>
      <c r="U36" s="214">
        <f>COUNTIFS(個人登録予備①!$K$7:$K$21,個人登録予備②!$Q$34,個人登録予備①!$U$7:$U$21,個人登録予備②!U$35)</f>
        <v>0</v>
      </c>
      <c r="V36" s="214">
        <f>COUNTIFS(個人登録予備①!$K$7:$K$21,個人登録予備②!$Q$34,個人登録予備①!$U$7:$U$21,個人登録予備②!V$35)</f>
        <v>0</v>
      </c>
      <c r="W36" s="214"/>
      <c r="Z36" s="1135"/>
      <c r="AA36" s="1135"/>
      <c r="AB36" s="1135"/>
      <c r="AC36" s="1135"/>
      <c r="AD36" s="1135"/>
      <c r="AE36" s="1135"/>
      <c r="AF36" s="1135"/>
      <c r="AG36" s="321"/>
      <c r="AH36" s="1135"/>
      <c r="AI36" s="1135"/>
      <c r="AJ36" s="1135"/>
      <c r="AK36" s="1135"/>
      <c r="AL36" s="1135"/>
    </row>
    <row r="37" spans="1:41" s="194" customFormat="1" ht="27" customHeight="1">
      <c r="E37" s="214"/>
      <c r="F37" s="214"/>
      <c r="G37" s="214"/>
      <c r="H37" s="214">
        <v>2</v>
      </c>
      <c r="I37" s="1225"/>
      <c r="J37" s="1225"/>
      <c r="K37" s="214">
        <f>COUNTIFS(個人登録予備①!$K$29:$K$43,個人登録予備②!$J$34,個人登録予備①!$U$29:$U$43,個人登録予備②!K$35)</f>
        <v>0</v>
      </c>
      <c r="L37" s="214">
        <f>COUNTIFS(個人登録予備①!$K$29:$K$43,個人登録予備②!$J$34,個人登録予備①!$U$29:$U$43,個人登録予備②!L$35)</f>
        <v>0</v>
      </c>
      <c r="M37" s="214">
        <f>COUNTIFS(個人登録予備①!$K$29:$K$43,個人登録予備②!$J$34,個人登録予備①!$U$29:$U$43,個人登録予備②!M$35)</f>
        <v>0</v>
      </c>
      <c r="N37" s="214">
        <f>COUNTIFS(個人登録予備①!$K$29:$K$43,個人登録予備②!$J$34,個人登録予備①!$U$29:$U$43,個人登録予備②!N$35)</f>
        <v>0</v>
      </c>
      <c r="O37" s="214">
        <f>COUNTIFS(個人登録予備①!$K$29:$K$43,個人登録予備②!$J$34,個人登録予備①!$U$29:$U$43,個人登録予備②!O$35)</f>
        <v>0</v>
      </c>
      <c r="P37" s="214"/>
      <c r="Q37" s="214"/>
      <c r="R37" s="214">
        <f>COUNTIFS(個人登録予備①!$K$29:$K$43,個人登録予備②!$Q$34,個人登録予備①!$U$29:$U$43,個人登録予備②!R$35)</f>
        <v>0</v>
      </c>
      <c r="S37" s="214">
        <f>COUNTIFS(個人登録予備①!$K$29:$K$43,個人登録予備②!$Q$34,個人登録予備①!$U$29:$U$43,個人登録予備②!S$35)</f>
        <v>0</v>
      </c>
      <c r="T37" s="214">
        <f>COUNTIFS(個人登録予備①!$K$29:$K$43,個人登録予備②!$Q$34,個人登録予備①!$U$29:$U$43,個人登録予備②!T$35)</f>
        <v>0</v>
      </c>
      <c r="U37" s="214">
        <f>COUNTIFS(個人登録予備①!$K$29:$K$43,個人登録予備②!$Q$34,個人登録予備①!$U$29:$U$43,個人登録予備②!U$35)</f>
        <v>0</v>
      </c>
      <c r="V37" s="214">
        <f>COUNTIFS(個人登録予備①!$K$29:$K$43,個人登録予備②!$Q$34,個人登録予備①!$U$29:$U$43,個人登録予備②!V$35)</f>
        <v>0</v>
      </c>
      <c r="W37" s="214"/>
    </row>
    <row r="38" spans="1:41" s="194" customFormat="1" ht="27" customHeight="1">
      <c r="E38" s="214"/>
      <c r="F38" s="214"/>
      <c r="G38" s="214"/>
      <c r="H38" s="214">
        <v>3</v>
      </c>
      <c r="I38" s="1225"/>
      <c r="J38" s="1225"/>
      <c r="K38" s="214">
        <f>COUNTIFS(個人登録予備①!$K$51:$K$65,個人登録予備②!$J$34,個人登録予備①!$U$51:$U$65,個人登録予備②!K$35)</f>
        <v>0</v>
      </c>
      <c r="L38" s="214">
        <f>COUNTIFS(個人登録予備①!$K$51:$K$65,個人登録予備②!$J$34,個人登録予備①!$U$51:$U$65,個人登録予備②!L$35)</f>
        <v>0</v>
      </c>
      <c r="M38" s="214">
        <f>COUNTIFS(個人登録予備①!$K$51:$K$65,個人登録予備②!$J$34,個人登録予備①!$U$51:$U$65,個人登録予備②!M$35)</f>
        <v>0</v>
      </c>
      <c r="N38" s="214">
        <f>COUNTIFS(個人登録予備①!$K$51:$K$65,個人登録予備②!$J$34,個人登録予備①!$U$51:$U$65,個人登録予備②!N$35)</f>
        <v>0</v>
      </c>
      <c r="O38" s="214">
        <f>COUNTIFS(個人登録予備①!$K$51:$K$65,個人登録予備②!$J$34,個人登録予備①!$U$51:$U$65,個人登録予備②!O$35)</f>
        <v>0</v>
      </c>
      <c r="P38" s="214"/>
      <c r="Q38" s="214"/>
      <c r="R38" s="214">
        <f>COUNTIFS(個人登録予備①!$K$51:$K$65,個人登録予備②!$Q$34,個人登録予備①!$U$51:$U$65,個人登録予備②!R$35)</f>
        <v>0</v>
      </c>
      <c r="S38" s="214">
        <f>COUNTIFS(個人登録予備①!$K$51:$K$65,個人登録予備②!$Q$34,個人登録予備①!$U$51:$U$65,個人登録予備②!S$35)</f>
        <v>0</v>
      </c>
      <c r="T38" s="214">
        <f>COUNTIFS(個人登録予備①!$K$51:$K$65,個人登録予備②!$Q$34,個人登録予備①!$U$51:$U$65,個人登録予備②!T$35)</f>
        <v>0</v>
      </c>
      <c r="U38" s="214">
        <f>COUNTIFS(個人登録予備①!$K$51:$K$65,個人登録予備②!$Q$34,個人登録予備①!$U$51:$U$65,個人登録予備②!U$35)</f>
        <v>0</v>
      </c>
      <c r="V38" s="214">
        <f>COUNTIFS(個人登録予備①!$K$51:$K$65,個人登録予備②!$Q$34,個人登録予備①!$U$51:$U$65,個人登録予備②!V$35)</f>
        <v>0</v>
      </c>
      <c r="W38" s="214"/>
    </row>
    <row r="39" spans="1:41" s="194" customFormat="1" ht="27" customHeight="1">
      <c r="E39" s="214"/>
      <c r="F39" s="214"/>
      <c r="G39" s="214"/>
      <c r="H39" s="214">
        <v>4</v>
      </c>
      <c r="I39" s="1225"/>
      <c r="J39" s="1225"/>
      <c r="K39" s="214">
        <f>COUNTIFS(個人登録予備①!$K$73:$K$87,個人登録予備②!$J$34,個人登録予備①!$U$73:$U$87,個人登録予備②!K$35)</f>
        <v>0</v>
      </c>
      <c r="L39" s="214">
        <f>COUNTIFS(個人登録予備①!$K$73:$K$87,個人登録予備②!$J$34,個人登録予備①!$U$73:$U$87,個人登録予備②!L$35)</f>
        <v>0</v>
      </c>
      <c r="M39" s="214">
        <f>COUNTIFS(個人登録予備①!$K$73:$K$87,個人登録予備②!$J$34,個人登録予備①!$U$73:$U$87,個人登録予備②!M$35)</f>
        <v>0</v>
      </c>
      <c r="N39" s="214">
        <f>COUNTIFS(個人登録予備①!$K$73:$K$87,個人登録予備②!$J$34,個人登録予備①!$U$73:$U$87,個人登録予備②!N$35)</f>
        <v>0</v>
      </c>
      <c r="O39" s="214">
        <f>COUNTIFS(個人登録予備①!$K$73:$K$87,個人登録予備②!$J$34,個人登録予備①!$U$73:$U$87,個人登録予備②!O$35)</f>
        <v>0</v>
      </c>
      <c r="P39" s="214"/>
      <c r="Q39" s="214"/>
      <c r="R39" s="214">
        <f>COUNTIFS(個人登録予備①!$K$73:$K$87,個人登録予備②!$Q$34,個人登録予備①!$U$73:$U$87,個人登録予備②!R$35)</f>
        <v>0</v>
      </c>
      <c r="S39" s="214">
        <f>COUNTIFS(個人登録予備①!$K$73:$K$87,個人登録予備②!$Q$34,個人登録予備①!$U$73:$U$87,個人登録予備②!S$35)</f>
        <v>0</v>
      </c>
      <c r="T39" s="214">
        <f>COUNTIFS(個人登録予備①!$K$73:$K$87,個人登録予備②!$Q$34,個人登録予備①!$U$73:$U$87,個人登録予備②!T$35)</f>
        <v>0</v>
      </c>
      <c r="U39" s="214">
        <f>COUNTIFS(個人登録予備①!$K$73:$K$87,個人登録予備②!$Q$34,個人登録予備①!$U$73:$U$87,個人登録予備②!U$35)</f>
        <v>0</v>
      </c>
      <c r="V39" s="214">
        <f>COUNTIFS(個人登録予備①!$K$73:$K$87,個人登録予備②!$Q$34,個人登録予備①!$U$73:$U$87,個人登録予備②!V$35)</f>
        <v>0</v>
      </c>
      <c r="W39" s="214"/>
    </row>
  </sheetData>
  <sheetProtection password="F282" sheet="1" objects="1" scenarios="1"/>
  <mergeCells count="70">
    <mergeCell ref="AI1:AO1"/>
    <mergeCell ref="K8:AC8"/>
    <mergeCell ref="D1:I1"/>
    <mergeCell ref="N1:P1"/>
    <mergeCell ref="Q1:R1"/>
    <mergeCell ref="T1:U1"/>
    <mergeCell ref="Z1:AH1"/>
    <mergeCell ref="D2:F2"/>
    <mergeCell ref="H2:J2"/>
    <mergeCell ref="H4:I4"/>
    <mergeCell ref="K6:AC6"/>
    <mergeCell ref="K7:AC7"/>
    <mergeCell ref="AI11:AN11"/>
    <mergeCell ref="D10:G10"/>
    <mergeCell ref="H10:M10"/>
    <mergeCell ref="N10:T10"/>
    <mergeCell ref="U10:AA10"/>
    <mergeCell ref="AB10:AH10"/>
    <mergeCell ref="AI10:AN10"/>
    <mergeCell ref="D11:G11"/>
    <mergeCell ref="H11:M11"/>
    <mergeCell ref="N11:T11"/>
    <mergeCell ref="U11:AA11"/>
    <mergeCell ref="AB11:AH11"/>
    <mergeCell ref="AI13:AN13"/>
    <mergeCell ref="D12:G12"/>
    <mergeCell ref="H12:M12"/>
    <mergeCell ref="N12:T12"/>
    <mergeCell ref="U12:AA12"/>
    <mergeCell ref="AB12:AH12"/>
    <mergeCell ref="AI12:AN12"/>
    <mergeCell ref="D13:G13"/>
    <mergeCell ref="H13:M13"/>
    <mergeCell ref="N13:T13"/>
    <mergeCell ref="U13:AA13"/>
    <mergeCell ref="AB13:AH13"/>
    <mergeCell ref="H14:M14"/>
    <mergeCell ref="N14:AH14"/>
    <mergeCell ref="J16:N16"/>
    <mergeCell ref="Z16:AE16"/>
    <mergeCell ref="J18:N18"/>
    <mergeCell ref="Z18:AE18"/>
    <mergeCell ref="B21:E26"/>
    <mergeCell ref="H21:R21"/>
    <mergeCell ref="AF21:AG21"/>
    <mergeCell ref="AI21:AJ21"/>
    <mergeCell ref="AL21:AM21"/>
    <mergeCell ref="K22:S22"/>
    <mergeCell ref="P23:R23"/>
    <mergeCell ref="U24:AJ24"/>
    <mergeCell ref="Z25:AJ25"/>
    <mergeCell ref="Z26:AJ26"/>
    <mergeCell ref="Z36:AF36"/>
    <mergeCell ref="AH36:AL36"/>
    <mergeCell ref="I37:J37"/>
    <mergeCell ref="B28:E33"/>
    <mergeCell ref="H28:R28"/>
    <mergeCell ref="AF28:AG28"/>
    <mergeCell ref="AI28:AJ28"/>
    <mergeCell ref="AL28:AM28"/>
    <mergeCell ref="K29:S29"/>
    <mergeCell ref="P30:R30"/>
    <mergeCell ref="U31:AJ31"/>
    <mergeCell ref="Z32:AJ32"/>
    <mergeCell ref="Z33:AJ33"/>
    <mergeCell ref="I38:J38"/>
    <mergeCell ref="I39:J39"/>
    <mergeCell ref="J34:O34"/>
    <mergeCell ref="Q34:V34"/>
    <mergeCell ref="I36:J36"/>
  </mergeCells>
  <phoneticPr fontId="2"/>
  <pageMargins left="0.7" right="0.7" top="0.75" bottom="0.75" header="0.3" footer="0.3"/>
  <pageSetup paperSize="9" scale="90" orientation="portrait" horizontalDpi="4294967293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421"/>
  <sheetViews>
    <sheetView workbookViewId="0">
      <selection activeCell="U247" sqref="U247"/>
    </sheetView>
  </sheetViews>
  <sheetFormatPr defaultRowHeight="13.5"/>
  <cols>
    <col min="1" max="2" width="9" style="2"/>
    <col min="3" max="3" width="9" style="1"/>
    <col min="4" max="5" width="9" style="2"/>
    <col min="6" max="6" width="35.875" style="2" bestFit="1" customWidth="1"/>
    <col min="7" max="7" width="27.625" style="2" bestFit="1" customWidth="1"/>
    <col min="8" max="8" width="9.5" style="591" bestFit="1" customWidth="1"/>
    <col min="9" max="9" width="28" style="2" bestFit="1" customWidth="1"/>
    <col min="10" max="11" width="9" style="2"/>
    <col min="12" max="12" width="9" style="5"/>
    <col min="13" max="16" width="9" style="2"/>
    <col min="17" max="17" width="14.375" style="2" bestFit="1" customWidth="1"/>
    <col min="18" max="16384" width="9" style="2"/>
  </cols>
  <sheetData>
    <row r="1" spans="1:21">
      <c r="A1" s="2" t="s">
        <v>1805</v>
      </c>
      <c r="B1" s="2" t="s">
        <v>1806</v>
      </c>
      <c r="C1" s="1" t="s">
        <v>1807</v>
      </c>
      <c r="D1" s="2" t="s">
        <v>1808</v>
      </c>
      <c r="E1" s="2" t="s">
        <v>33</v>
      </c>
      <c r="F1" s="2" t="s">
        <v>1809</v>
      </c>
      <c r="H1" s="591" t="s">
        <v>867</v>
      </c>
      <c r="I1" s="2" t="s">
        <v>868</v>
      </c>
      <c r="K1" s="2" t="s">
        <v>1810</v>
      </c>
      <c r="N1" s="2" t="s">
        <v>1810</v>
      </c>
      <c r="Q1" s="2" t="s">
        <v>1810</v>
      </c>
    </row>
    <row r="2" spans="1:21" ht="14.25">
      <c r="A2" s="2">
        <v>1</v>
      </c>
      <c r="B2" s="6" t="s">
        <v>3160</v>
      </c>
      <c r="C2" s="1" t="s">
        <v>3161</v>
      </c>
      <c r="D2" s="2" t="s">
        <v>34</v>
      </c>
      <c r="E2" s="2" t="s">
        <v>35</v>
      </c>
      <c r="F2" s="2" t="s">
        <v>36</v>
      </c>
      <c r="G2" s="2" t="s">
        <v>2104</v>
      </c>
      <c r="H2" s="592" t="s">
        <v>869</v>
      </c>
      <c r="I2" s="2" t="s">
        <v>3197</v>
      </c>
      <c r="K2" s="2" t="s">
        <v>1811</v>
      </c>
      <c r="L2" s="7" t="s">
        <v>1812</v>
      </c>
      <c r="N2" s="2" t="s">
        <v>1813</v>
      </c>
      <c r="O2" s="2" t="s">
        <v>1814</v>
      </c>
      <c r="Q2" s="2" t="s">
        <v>1815</v>
      </c>
      <c r="S2" s="38" t="s">
        <v>1388</v>
      </c>
      <c r="T2" s="38" t="s">
        <v>2113</v>
      </c>
      <c r="U2" s="2" t="str">
        <f>T2&amp;S2</f>
        <v>都上野</v>
      </c>
    </row>
    <row r="3" spans="1:21" ht="14.25">
      <c r="A3" s="2">
        <v>2</v>
      </c>
      <c r="B3" s="6" t="s">
        <v>3160</v>
      </c>
      <c r="C3" s="1" t="s">
        <v>3162</v>
      </c>
      <c r="D3" s="2" t="s">
        <v>37</v>
      </c>
      <c r="E3" s="2" t="s">
        <v>3177</v>
      </c>
      <c r="F3" s="2" t="s">
        <v>38</v>
      </c>
      <c r="G3" s="2" t="s">
        <v>1721</v>
      </c>
      <c r="H3" s="592" t="s">
        <v>870</v>
      </c>
      <c r="I3" s="2" t="s">
        <v>3198</v>
      </c>
      <c r="J3" s="38"/>
      <c r="S3" s="38" t="s">
        <v>1721</v>
      </c>
      <c r="T3" s="38"/>
      <c r="U3" s="38" t="str">
        <f t="shared" ref="U3:U66" si="0">T3&amp;S3</f>
        <v>上野学園</v>
      </c>
    </row>
    <row r="4" spans="1:21" ht="14.25">
      <c r="A4" s="2">
        <v>3</v>
      </c>
      <c r="B4" s="6" t="s">
        <v>3160</v>
      </c>
      <c r="C4" s="1" t="s">
        <v>3163</v>
      </c>
      <c r="D4" s="2" t="s">
        <v>39</v>
      </c>
      <c r="E4" s="2" t="s">
        <v>35</v>
      </c>
      <c r="F4" s="2" t="s">
        <v>40</v>
      </c>
      <c r="G4" s="2" t="s">
        <v>2105</v>
      </c>
      <c r="H4" s="592" t="s">
        <v>871</v>
      </c>
      <c r="I4" s="2" t="s">
        <v>3199</v>
      </c>
      <c r="J4" s="38"/>
      <c r="K4" s="2">
        <v>1</v>
      </c>
      <c r="L4" s="5" t="s">
        <v>1852</v>
      </c>
      <c r="N4" s="2" t="s">
        <v>1816</v>
      </c>
      <c r="O4" s="2" t="s">
        <v>1816</v>
      </c>
      <c r="Q4" s="2" t="s">
        <v>1817</v>
      </c>
      <c r="S4" s="38" t="s">
        <v>1389</v>
      </c>
      <c r="T4" s="38" t="s">
        <v>2113</v>
      </c>
      <c r="U4" s="38" t="str">
        <f t="shared" si="0"/>
        <v>都忍岡</v>
      </c>
    </row>
    <row r="5" spans="1:21" ht="14.25">
      <c r="A5" s="2">
        <v>4</v>
      </c>
      <c r="B5" s="6" t="s">
        <v>3160</v>
      </c>
      <c r="C5" s="1" t="s">
        <v>1931</v>
      </c>
      <c r="D5" s="2" t="s">
        <v>41</v>
      </c>
      <c r="E5" s="2" t="s">
        <v>35</v>
      </c>
      <c r="F5" s="2" t="s">
        <v>42</v>
      </c>
      <c r="G5" s="2" t="s">
        <v>2106</v>
      </c>
      <c r="H5" s="592">
        <v>1110041</v>
      </c>
      <c r="I5" s="2" t="s">
        <v>3200</v>
      </c>
      <c r="J5" s="38"/>
      <c r="K5" s="2">
        <v>2</v>
      </c>
      <c r="L5" s="5" t="s">
        <v>1850</v>
      </c>
      <c r="N5" s="2" t="s">
        <v>1818</v>
      </c>
      <c r="O5" s="2" t="s">
        <v>1818</v>
      </c>
      <c r="Q5" s="2" t="s">
        <v>1819</v>
      </c>
      <c r="S5" s="38" t="s">
        <v>1722</v>
      </c>
      <c r="T5" s="38" t="s">
        <v>2113</v>
      </c>
      <c r="U5" s="38" t="str">
        <f t="shared" si="0"/>
        <v>都白鷗</v>
      </c>
    </row>
    <row r="6" spans="1:21" ht="14.25">
      <c r="A6" s="2">
        <v>5</v>
      </c>
      <c r="B6" s="6" t="s">
        <v>3160</v>
      </c>
      <c r="C6" s="1" t="s">
        <v>1932</v>
      </c>
      <c r="D6" s="2" t="s">
        <v>43</v>
      </c>
      <c r="E6" s="2" t="s">
        <v>3177</v>
      </c>
      <c r="F6" s="2" t="s">
        <v>44</v>
      </c>
      <c r="G6" s="2" t="s">
        <v>1723</v>
      </c>
      <c r="H6" s="592" t="s">
        <v>872</v>
      </c>
      <c r="I6" s="2" t="s">
        <v>3201</v>
      </c>
      <c r="J6" s="38"/>
      <c r="K6" s="2">
        <v>3</v>
      </c>
      <c r="L6" s="5" t="s">
        <v>1851</v>
      </c>
      <c r="N6" s="2" t="s">
        <v>1820</v>
      </c>
      <c r="O6" s="2" t="s">
        <v>1820</v>
      </c>
      <c r="S6" s="38" t="s">
        <v>1723</v>
      </c>
      <c r="T6" s="38"/>
      <c r="U6" s="38" t="str">
        <f t="shared" si="0"/>
        <v>岩倉</v>
      </c>
    </row>
    <row r="7" spans="1:21" ht="14.25">
      <c r="A7" s="2">
        <v>6</v>
      </c>
      <c r="B7" s="6" t="s">
        <v>3160</v>
      </c>
      <c r="C7" s="1" t="s">
        <v>1933</v>
      </c>
      <c r="D7" s="2" t="s">
        <v>45</v>
      </c>
      <c r="E7" s="2" t="s">
        <v>35</v>
      </c>
      <c r="F7" s="2" t="s">
        <v>46</v>
      </c>
      <c r="G7" s="2" t="s">
        <v>2107</v>
      </c>
      <c r="H7" s="592">
        <v>1110051</v>
      </c>
      <c r="I7" s="2" t="s">
        <v>3202</v>
      </c>
      <c r="J7" s="38"/>
      <c r="K7" s="2">
        <v>4</v>
      </c>
      <c r="L7" s="5" t="s">
        <v>1853</v>
      </c>
      <c r="N7" s="2" t="s">
        <v>1821</v>
      </c>
      <c r="O7" s="2" t="s">
        <v>1821</v>
      </c>
      <c r="S7" s="38" t="s">
        <v>1390</v>
      </c>
      <c r="T7" s="38" t="s">
        <v>2113</v>
      </c>
      <c r="U7" s="38" t="str">
        <f t="shared" si="0"/>
        <v>都蔵前工業</v>
      </c>
    </row>
    <row r="8" spans="1:21" ht="14.25">
      <c r="A8" s="2">
        <v>7</v>
      </c>
      <c r="B8" s="6" t="s">
        <v>3160</v>
      </c>
      <c r="C8" s="1" t="s">
        <v>1934</v>
      </c>
      <c r="D8" s="2" t="s">
        <v>47</v>
      </c>
      <c r="E8" s="2" t="s">
        <v>35</v>
      </c>
      <c r="F8" s="2" t="s">
        <v>48</v>
      </c>
      <c r="G8" s="2" t="s">
        <v>2108</v>
      </c>
      <c r="H8" s="592">
        <v>1310032</v>
      </c>
      <c r="I8" s="2" t="s">
        <v>873</v>
      </c>
      <c r="J8" s="38"/>
      <c r="K8" s="2">
        <v>5</v>
      </c>
      <c r="L8" s="5" t="s">
        <v>1857</v>
      </c>
      <c r="N8" s="2" t="s">
        <v>1822</v>
      </c>
      <c r="O8" s="2" t="s">
        <v>1822</v>
      </c>
      <c r="S8" s="38" t="s">
        <v>1391</v>
      </c>
      <c r="T8" s="38" t="s">
        <v>2113</v>
      </c>
      <c r="U8" s="38" t="str">
        <f t="shared" si="0"/>
        <v>都墨田川</v>
      </c>
    </row>
    <row r="9" spans="1:21" ht="14.25">
      <c r="A9" s="2">
        <v>8</v>
      </c>
      <c r="B9" s="6" t="s">
        <v>3160</v>
      </c>
      <c r="C9" s="1" t="s">
        <v>1935</v>
      </c>
      <c r="D9" s="2" t="s">
        <v>49</v>
      </c>
      <c r="E9" s="2" t="s">
        <v>35</v>
      </c>
      <c r="F9" s="2" t="s">
        <v>50</v>
      </c>
      <c r="G9" s="2" t="s">
        <v>2109</v>
      </c>
      <c r="H9" s="592">
        <v>1310033</v>
      </c>
      <c r="I9" s="2" t="s">
        <v>874</v>
      </c>
      <c r="J9" s="38"/>
      <c r="K9" s="2">
        <v>6</v>
      </c>
      <c r="L9" s="5" t="s">
        <v>1859</v>
      </c>
      <c r="N9" s="2" t="s">
        <v>1823</v>
      </c>
      <c r="O9" s="2" t="s">
        <v>1823</v>
      </c>
      <c r="S9" s="38" t="s">
        <v>1392</v>
      </c>
      <c r="T9" s="38" t="s">
        <v>2113</v>
      </c>
      <c r="U9" s="38" t="str">
        <f t="shared" si="0"/>
        <v>都本所</v>
      </c>
    </row>
    <row r="10" spans="1:21" ht="14.25">
      <c r="A10" s="2">
        <v>9</v>
      </c>
      <c r="B10" s="6" t="s">
        <v>3160</v>
      </c>
      <c r="C10" s="1" t="s">
        <v>1936</v>
      </c>
      <c r="D10" s="2" t="s">
        <v>51</v>
      </c>
      <c r="E10" s="2" t="s">
        <v>35</v>
      </c>
      <c r="F10" s="2" t="s">
        <v>52</v>
      </c>
      <c r="G10" s="2" t="s">
        <v>2110</v>
      </c>
      <c r="H10" s="592" t="s">
        <v>875</v>
      </c>
      <c r="I10" s="2" t="s">
        <v>876</v>
      </c>
      <c r="J10" s="38"/>
      <c r="K10" s="2">
        <v>7</v>
      </c>
      <c r="L10" s="5" t="s">
        <v>1856</v>
      </c>
      <c r="N10" s="2" t="s">
        <v>1824</v>
      </c>
      <c r="O10" s="2" t="s">
        <v>1824</v>
      </c>
      <c r="S10" s="38" t="s">
        <v>1393</v>
      </c>
      <c r="T10" s="38" t="s">
        <v>2113</v>
      </c>
      <c r="U10" s="38" t="str">
        <f t="shared" si="0"/>
        <v>都両国</v>
      </c>
    </row>
    <row r="11" spans="1:21" ht="14.25">
      <c r="A11" s="2">
        <v>10</v>
      </c>
      <c r="B11" s="6" t="s">
        <v>3160</v>
      </c>
      <c r="C11" s="1" t="s">
        <v>1937</v>
      </c>
      <c r="D11" s="2" t="s">
        <v>53</v>
      </c>
      <c r="E11" s="2" t="s">
        <v>35</v>
      </c>
      <c r="F11" s="2" t="s">
        <v>54</v>
      </c>
      <c r="G11" s="2" t="s">
        <v>2111</v>
      </c>
      <c r="H11" s="592" t="s">
        <v>877</v>
      </c>
      <c r="I11" s="2" t="s">
        <v>3203</v>
      </c>
      <c r="J11" s="38"/>
      <c r="K11" s="2">
        <v>8</v>
      </c>
      <c r="L11" s="5" t="s">
        <v>1858</v>
      </c>
      <c r="N11" s="2" t="s">
        <v>1825</v>
      </c>
      <c r="O11" s="2" t="s">
        <v>1825</v>
      </c>
      <c r="S11" s="38" t="s">
        <v>1724</v>
      </c>
      <c r="T11" s="38" t="s">
        <v>2113</v>
      </c>
      <c r="U11" s="38" t="str">
        <f t="shared" si="0"/>
        <v>都橘</v>
      </c>
    </row>
    <row r="12" spans="1:21" ht="14.25">
      <c r="A12" s="2">
        <v>11</v>
      </c>
      <c r="B12" s="6" t="s">
        <v>3160</v>
      </c>
      <c r="C12" s="1" t="s">
        <v>1938</v>
      </c>
      <c r="D12" s="2" t="s">
        <v>55</v>
      </c>
      <c r="E12" s="2" t="s">
        <v>3177</v>
      </c>
      <c r="F12" s="2" t="s">
        <v>56</v>
      </c>
      <c r="G12" s="2" t="s">
        <v>1394</v>
      </c>
      <c r="H12" s="592" t="s">
        <v>878</v>
      </c>
      <c r="I12" s="2" t="s">
        <v>3204</v>
      </c>
      <c r="J12" s="38"/>
      <c r="L12" s="5" t="s">
        <v>1861</v>
      </c>
      <c r="N12" s="2" t="s">
        <v>1826</v>
      </c>
      <c r="O12" s="2" t="s">
        <v>1826</v>
      </c>
      <c r="S12" s="38" t="s">
        <v>1394</v>
      </c>
      <c r="T12" s="38"/>
      <c r="U12" s="38" t="str">
        <f t="shared" si="0"/>
        <v>日本大学第一</v>
      </c>
    </row>
    <row r="13" spans="1:21" ht="14.25">
      <c r="A13" s="2">
        <v>12</v>
      </c>
      <c r="B13" s="6" t="s">
        <v>3160</v>
      </c>
      <c r="C13" s="1" t="s">
        <v>1939</v>
      </c>
      <c r="D13" s="2" t="s">
        <v>57</v>
      </c>
      <c r="E13" s="2" t="s">
        <v>3177</v>
      </c>
      <c r="F13" s="2" t="s">
        <v>58</v>
      </c>
      <c r="G13" s="2" t="s">
        <v>1395</v>
      </c>
      <c r="H13" s="592" t="s">
        <v>879</v>
      </c>
      <c r="I13" s="2" t="s">
        <v>880</v>
      </c>
      <c r="J13" s="38"/>
      <c r="L13" s="5">
        <v>10</v>
      </c>
      <c r="O13" s="2" t="s">
        <v>1827</v>
      </c>
      <c r="S13" s="38" t="s">
        <v>1395</v>
      </c>
      <c r="T13" s="38"/>
      <c r="U13" s="38" t="str">
        <f t="shared" si="0"/>
        <v>安田学園</v>
      </c>
    </row>
    <row r="14" spans="1:21" ht="14.25">
      <c r="A14" s="2">
        <v>48</v>
      </c>
      <c r="B14" s="6" t="s">
        <v>3160</v>
      </c>
      <c r="C14" s="1" t="s">
        <v>1940</v>
      </c>
      <c r="D14" s="2" t="s">
        <v>59</v>
      </c>
      <c r="E14" s="2" t="s">
        <v>35</v>
      </c>
      <c r="F14" s="2" t="s">
        <v>60</v>
      </c>
      <c r="G14" s="2" t="s">
        <v>2112</v>
      </c>
      <c r="H14" s="592" t="s">
        <v>881</v>
      </c>
      <c r="I14" s="2" t="s">
        <v>3205</v>
      </c>
      <c r="J14" s="38"/>
      <c r="L14" s="5">
        <v>11</v>
      </c>
      <c r="O14" s="2" t="s">
        <v>1828</v>
      </c>
      <c r="S14" s="38" t="s">
        <v>1396</v>
      </c>
      <c r="T14" s="38" t="s">
        <v>2113</v>
      </c>
      <c r="U14" s="38" t="str">
        <f t="shared" si="0"/>
        <v>都日本橋</v>
      </c>
    </row>
    <row r="15" spans="1:21" ht="14.25">
      <c r="A15" s="2">
        <v>53</v>
      </c>
      <c r="B15" s="6" t="s">
        <v>3160</v>
      </c>
      <c r="C15" s="1" t="s">
        <v>1941</v>
      </c>
      <c r="D15" s="2" t="s">
        <v>61</v>
      </c>
      <c r="E15" s="2" t="s">
        <v>3177</v>
      </c>
      <c r="F15" s="2" t="s">
        <v>62</v>
      </c>
      <c r="G15" s="2" t="s">
        <v>1725</v>
      </c>
      <c r="H15" s="592" t="s">
        <v>3196</v>
      </c>
      <c r="I15" s="2" t="s">
        <v>3206</v>
      </c>
      <c r="J15" s="38"/>
      <c r="L15" s="5">
        <v>12</v>
      </c>
      <c r="O15" s="2" t="s">
        <v>1829</v>
      </c>
      <c r="S15" s="38" t="s">
        <v>1725</v>
      </c>
      <c r="T15" s="38"/>
      <c r="U15" s="38" t="str">
        <f t="shared" si="0"/>
        <v>立志舎</v>
      </c>
    </row>
    <row r="16" spans="1:21" ht="14.25">
      <c r="A16" s="2">
        <v>13</v>
      </c>
      <c r="B16" s="6" t="s">
        <v>3160</v>
      </c>
      <c r="C16" s="1" t="s">
        <v>1942</v>
      </c>
      <c r="D16" s="2" t="s">
        <v>63</v>
      </c>
      <c r="E16" s="2" t="s">
        <v>35</v>
      </c>
      <c r="F16" s="2" t="s">
        <v>64</v>
      </c>
      <c r="G16" s="2" t="s">
        <v>2118</v>
      </c>
      <c r="H16" s="592">
        <v>1360072</v>
      </c>
      <c r="I16" s="2" t="s">
        <v>883</v>
      </c>
      <c r="J16" s="38"/>
      <c r="L16" s="5">
        <v>13</v>
      </c>
      <c r="O16" s="2" t="s">
        <v>1830</v>
      </c>
      <c r="S16" s="38" t="s">
        <v>1397</v>
      </c>
      <c r="T16" s="38" t="s">
        <v>2113</v>
      </c>
      <c r="U16" s="38" t="str">
        <f t="shared" si="0"/>
        <v>都城東</v>
      </c>
    </row>
    <row r="17" spans="1:21" ht="14.25">
      <c r="A17" s="2">
        <v>14</v>
      </c>
      <c r="B17" s="6" t="s">
        <v>3160</v>
      </c>
      <c r="C17" s="1" t="s">
        <v>1943</v>
      </c>
      <c r="D17" s="2" t="s">
        <v>65</v>
      </c>
      <c r="E17" s="2" t="s">
        <v>35</v>
      </c>
      <c r="F17" s="2" t="s">
        <v>66</v>
      </c>
      <c r="G17" s="2" t="s">
        <v>2119</v>
      </c>
      <c r="H17" s="592">
        <v>1360074</v>
      </c>
      <c r="I17" s="2" t="s">
        <v>884</v>
      </c>
      <c r="J17" s="38"/>
      <c r="L17" s="5">
        <v>14</v>
      </c>
      <c r="O17" s="2" t="s">
        <v>1831</v>
      </c>
      <c r="S17" s="38" t="s">
        <v>1398</v>
      </c>
      <c r="T17" s="38" t="s">
        <v>2113</v>
      </c>
      <c r="U17" s="38" t="str">
        <f t="shared" si="0"/>
        <v>都東</v>
      </c>
    </row>
    <row r="18" spans="1:21" ht="14.25">
      <c r="A18" s="2">
        <v>15</v>
      </c>
      <c r="B18" s="6" t="s">
        <v>3160</v>
      </c>
      <c r="C18" s="1" t="s">
        <v>1944</v>
      </c>
      <c r="D18" s="2" t="s">
        <v>67</v>
      </c>
      <c r="E18" s="2" t="s">
        <v>35</v>
      </c>
      <c r="F18" s="2" t="s">
        <v>68</v>
      </c>
      <c r="G18" s="2" t="s">
        <v>2120</v>
      </c>
      <c r="H18" s="592">
        <v>1350016</v>
      </c>
      <c r="I18" s="2" t="s">
        <v>885</v>
      </c>
      <c r="J18" s="38"/>
      <c r="L18" s="5">
        <v>15</v>
      </c>
      <c r="S18" s="38" t="s">
        <v>1399</v>
      </c>
      <c r="T18" s="38" t="s">
        <v>2113</v>
      </c>
      <c r="U18" s="38" t="str">
        <f t="shared" si="0"/>
        <v>都深川</v>
      </c>
    </row>
    <row r="19" spans="1:21" ht="14.25">
      <c r="A19" s="2">
        <v>16</v>
      </c>
      <c r="B19" s="6" t="s">
        <v>3160</v>
      </c>
      <c r="C19" s="1" t="s">
        <v>1945</v>
      </c>
      <c r="D19" s="2" t="s">
        <v>69</v>
      </c>
      <c r="E19" s="2" t="s">
        <v>3177</v>
      </c>
      <c r="F19" s="2" t="s">
        <v>70</v>
      </c>
      <c r="G19" s="2" t="s">
        <v>1400</v>
      </c>
      <c r="H19" s="592" t="s">
        <v>886</v>
      </c>
      <c r="I19" s="2" t="s">
        <v>3207</v>
      </c>
      <c r="J19" s="38"/>
      <c r="L19" s="5">
        <v>16</v>
      </c>
      <c r="S19" s="38" t="s">
        <v>1400</v>
      </c>
      <c r="T19" s="38"/>
      <c r="U19" s="38" t="str">
        <f t="shared" si="0"/>
        <v>中村</v>
      </c>
    </row>
    <row r="20" spans="1:21" ht="14.25">
      <c r="A20" s="2">
        <v>17</v>
      </c>
      <c r="B20" s="6" t="s">
        <v>3160</v>
      </c>
      <c r="C20" s="1" t="s">
        <v>3164</v>
      </c>
      <c r="D20" s="2" t="s">
        <v>71</v>
      </c>
      <c r="E20" s="2" t="s">
        <v>35</v>
      </c>
      <c r="F20" s="2" t="s">
        <v>72</v>
      </c>
      <c r="G20" s="2" t="s">
        <v>2121</v>
      </c>
      <c r="H20" s="592">
        <v>1350004</v>
      </c>
      <c r="I20" s="2" t="s">
        <v>887</v>
      </c>
      <c r="J20" s="38"/>
      <c r="L20" s="5">
        <v>17</v>
      </c>
      <c r="N20" s="2" t="s">
        <v>1810</v>
      </c>
      <c r="P20" s="2" t="s">
        <v>1810</v>
      </c>
      <c r="S20" s="38" t="s">
        <v>1401</v>
      </c>
      <c r="T20" s="38" t="s">
        <v>2113</v>
      </c>
      <c r="U20" s="38" t="str">
        <f t="shared" si="0"/>
        <v>都墨田工業</v>
      </c>
    </row>
    <row r="21" spans="1:21" ht="14.25">
      <c r="A21" s="2">
        <v>18</v>
      </c>
      <c r="B21" s="6" t="s">
        <v>3160</v>
      </c>
      <c r="C21" s="1" t="s">
        <v>3165</v>
      </c>
      <c r="D21" s="2" t="s">
        <v>73</v>
      </c>
      <c r="E21" s="2" t="s">
        <v>35</v>
      </c>
      <c r="F21" s="2" t="s">
        <v>74</v>
      </c>
      <c r="G21" s="2" t="s">
        <v>2122</v>
      </c>
      <c r="H21" s="592" t="s">
        <v>882</v>
      </c>
      <c r="I21" s="2" t="s">
        <v>3208</v>
      </c>
      <c r="J21" s="38"/>
      <c r="L21" s="5">
        <v>18</v>
      </c>
      <c r="N21" s="2" t="s">
        <v>1383</v>
      </c>
      <c r="P21" s="2" t="s">
        <v>1832</v>
      </c>
      <c r="Q21" s="2" t="s">
        <v>1833</v>
      </c>
      <c r="R21" s="2" t="s">
        <v>1834</v>
      </c>
      <c r="S21" s="38" t="s">
        <v>1726</v>
      </c>
      <c r="T21" s="38" t="s">
        <v>2113</v>
      </c>
      <c r="U21" s="38" t="str">
        <f t="shared" si="0"/>
        <v>都科学技術</v>
      </c>
    </row>
    <row r="22" spans="1:21" ht="14.25">
      <c r="A22" s="2">
        <v>20</v>
      </c>
      <c r="B22" s="6" t="s">
        <v>3160</v>
      </c>
      <c r="C22" s="1" t="s">
        <v>3166</v>
      </c>
      <c r="D22" s="2" t="s">
        <v>75</v>
      </c>
      <c r="E22" s="2" t="s">
        <v>35</v>
      </c>
      <c r="F22" s="2" t="s">
        <v>76</v>
      </c>
      <c r="G22" s="2" t="s">
        <v>2123</v>
      </c>
      <c r="H22" s="592" t="s">
        <v>888</v>
      </c>
      <c r="I22" s="2" t="s">
        <v>3209</v>
      </c>
      <c r="J22" s="38"/>
      <c r="L22" s="5">
        <v>19</v>
      </c>
      <c r="S22" s="38" t="s">
        <v>1402</v>
      </c>
      <c r="T22" s="38" t="s">
        <v>2113</v>
      </c>
      <c r="U22" s="38" t="str">
        <f t="shared" si="0"/>
        <v>都江東商業</v>
      </c>
    </row>
    <row r="23" spans="1:21" ht="14.25">
      <c r="A23" s="2">
        <v>50</v>
      </c>
      <c r="B23" s="6" t="s">
        <v>3160</v>
      </c>
      <c r="C23" s="1" t="s">
        <v>3167</v>
      </c>
      <c r="D23" s="2" t="s">
        <v>77</v>
      </c>
      <c r="E23" s="2" t="s">
        <v>3177</v>
      </c>
      <c r="F23" s="2" t="s">
        <v>78</v>
      </c>
      <c r="G23" s="2" t="s">
        <v>1727</v>
      </c>
      <c r="H23" s="592" t="s">
        <v>888</v>
      </c>
      <c r="I23" s="2" t="s">
        <v>3210</v>
      </c>
      <c r="J23" s="38"/>
      <c r="L23" s="5">
        <v>20</v>
      </c>
      <c r="N23" s="2" t="s">
        <v>1835</v>
      </c>
      <c r="P23" s="2">
        <v>1</v>
      </c>
      <c r="Q23" s="2">
        <v>14</v>
      </c>
      <c r="R23" s="2" t="s">
        <v>1800</v>
      </c>
      <c r="S23" s="38" t="s">
        <v>1727</v>
      </c>
      <c r="T23" s="38"/>
      <c r="U23" s="38" t="str">
        <f t="shared" si="0"/>
        <v>中央学院大学中央</v>
      </c>
    </row>
    <row r="24" spans="1:21" ht="14.25">
      <c r="A24" s="2">
        <v>51</v>
      </c>
      <c r="B24" s="6" t="s">
        <v>3160</v>
      </c>
      <c r="C24" s="1" t="s">
        <v>3168</v>
      </c>
      <c r="D24" s="2" t="s">
        <v>79</v>
      </c>
      <c r="E24" s="2" t="s">
        <v>3177</v>
      </c>
      <c r="F24" s="2" t="s">
        <v>80</v>
      </c>
      <c r="G24" s="2" t="s">
        <v>1728</v>
      </c>
      <c r="H24" s="592" t="s">
        <v>889</v>
      </c>
      <c r="I24" s="2" t="s">
        <v>3211</v>
      </c>
      <c r="J24" s="38"/>
      <c r="L24" s="5">
        <v>21</v>
      </c>
      <c r="N24" s="2" t="s">
        <v>1836</v>
      </c>
      <c r="P24" s="2">
        <v>2</v>
      </c>
      <c r="Q24" s="2">
        <v>15</v>
      </c>
      <c r="R24" s="2" t="s">
        <v>1801</v>
      </c>
      <c r="S24" s="38" t="s">
        <v>1728</v>
      </c>
      <c r="T24" s="38"/>
      <c r="U24" s="38" t="str">
        <f t="shared" si="0"/>
        <v>かえつ有明</v>
      </c>
    </row>
    <row r="25" spans="1:21" ht="14.25">
      <c r="A25" s="2">
        <v>21</v>
      </c>
      <c r="B25" s="6" t="s">
        <v>3160</v>
      </c>
      <c r="C25" s="1">
        <v>24</v>
      </c>
      <c r="D25" s="2" t="s">
        <v>81</v>
      </c>
      <c r="E25" s="2" t="s">
        <v>35</v>
      </c>
      <c r="F25" s="2" t="s">
        <v>82</v>
      </c>
      <c r="G25" s="2" t="s">
        <v>2124</v>
      </c>
      <c r="H25" s="592" t="s">
        <v>890</v>
      </c>
      <c r="I25" s="2" t="s">
        <v>3212</v>
      </c>
      <c r="J25" s="38"/>
      <c r="L25" s="5">
        <v>22</v>
      </c>
      <c r="P25" s="2">
        <v>3</v>
      </c>
      <c r="Q25" s="2">
        <v>16</v>
      </c>
      <c r="R25" s="2" t="s">
        <v>1837</v>
      </c>
      <c r="S25" s="38" t="s">
        <v>1403</v>
      </c>
      <c r="T25" s="38" t="s">
        <v>2113</v>
      </c>
      <c r="U25" s="38" t="str">
        <f t="shared" si="0"/>
        <v>都青井</v>
      </c>
    </row>
    <row r="26" spans="1:21" ht="14.25">
      <c r="A26" s="2">
        <v>22</v>
      </c>
      <c r="B26" s="6" t="s">
        <v>3160</v>
      </c>
      <c r="C26" s="1">
        <v>25</v>
      </c>
      <c r="D26" s="2" t="s">
        <v>83</v>
      </c>
      <c r="E26" s="2" t="s">
        <v>35</v>
      </c>
      <c r="F26" s="2" t="s">
        <v>84</v>
      </c>
      <c r="G26" s="2" t="s">
        <v>2125</v>
      </c>
      <c r="H26" s="592" t="s">
        <v>891</v>
      </c>
      <c r="I26" s="2" t="s">
        <v>3213</v>
      </c>
      <c r="J26" s="38"/>
      <c r="L26" s="5">
        <v>23</v>
      </c>
      <c r="P26" s="2">
        <v>4</v>
      </c>
      <c r="Q26" s="2">
        <v>17</v>
      </c>
      <c r="R26" s="2" t="s">
        <v>1863</v>
      </c>
      <c r="S26" s="38" t="s">
        <v>1404</v>
      </c>
      <c r="T26" s="38" t="s">
        <v>2113</v>
      </c>
      <c r="U26" s="38" t="str">
        <f t="shared" si="0"/>
        <v>都足立</v>
      </c>
    </row>
    <row r="27" spans="1:21" ht="14.25">
      <c r="A27" s="2">
        <v>23</v>
      </c>
      <c r="B27" s="6" t="s">
        <v>3160</v>
      </c>
      <c r="C27" s="1">
        <v>26</v>
      </c>
      <c r="D27" s="2" t="s">
        <v>85</v>
      </c>
      <c r="E27" s="2" t="s">
        <v>35</v>
      </c>
      <c r="F27" s="2" t="s">
        <v>86</v>
      </c>
      <c r="G27" s="2" t="s">
        <v>2126</v>
      </c>
      <c r="H27" s="592" t="s">
        <v>892</v>
      </c>
      <c r="I27" s="2" t="s">
        <v>3214</v>
      </c>
      <c r="J27" s="38"/>
      <c r="L27" s="5">
        <v>24</v>
      </c>
      <c r="P27" s="2">
        <v>5</v>
      </c>
      <c r="Q27" s="2">
        <v>18</v>
      </c>
      <c r="R27" s="2" t="s">
        <v>1864</v>
      </c>
      <c r="S27" s="38" t="s">
        <v>1405</v>
      </c>
      <c r="T27" s="38" t="s">
        <v>2113</v>
      </c>
      <c r="U27" s="38" t="str">
        <f t="shared" si="0"/>
        <v>都足立新田</v>
      </c>
    </row>
    <row r="28" spans="1:21" ht="14.25">
      <c r="A28" s="2">
        <v>24</v>
      </c>
      <c r="B28" s="6" t="s">
        <v>3160</v>
      </c>
      <c r="C28" s="1">
        <v>27</v>
      </c>
      <c r="D28" s="2" t="s">
        <v>87</v>
      </c>
      <c r="E28" s="2" t="s">
        <v>35</v>
      </c>
      <c r="F28" s="2" t="s">
        <v>88</v>
      </c>
      <c r="G28" s="2" t="s">
        <v>2127</v>
      </c>
      <c r="H28" s="592" t="s">
        <v>893</v>
      </c>
      <c r="I28" s="2" t="s">
        <v>3215</v>
      </c>
      <c r="J28" s="38"/>
      <c r="L28" s="5">
        <v>25</v>
      </c>
      <c r="P28" s="2">
        <v>6</v>
      </c>
      <c r="Q28" s="2">
        <v>19</v>
      </c>
      <c r="S28" s="38" t="s">
        <v>1406</v>
      </c>
      <c r="T28" s="38" t="s">
        <v>2113</v>
      </c>
      <c r="U28" s="38" t="str">
        <f t="shared" si="0"/>
        <v>都足立西</v>
      </c>
    </row>
    <row r="29" spans="1:21" ht="14.25">
      <c r="A29" s="2">
        <v>26</v>
      </c>
      <c r="B29" s="6" t="s">
        <v>3160</v>
      </c>
      <c r="C29" s="1">
        <v>28</v>
      </c>
      <c r="D29" s="2" t="s">
        <v>89</v>
      </c>
      <c r="E29" s="2" t="s">
        <v>35</v>
      </c>
      <c r="F29" s="2" t="s">
        <v>90</v>
      </c>
      <c r="G29" s="2" t="s">
        <v>2128</v>
      </c>
      <c r="H29" s="592" t="s">
        <v>894</v>
      </c>
      <c r="I29" s="2" t="s">
        <v>3216</v>
      </c>
      <c r="J29" s="38"/>
      <c r="L29" s="5">
        <v>26</v>
      </c>
      <c r="Q29" s="2">
        <v>20</v>
      </c>
      <c r="S29" s="38" t="s">
        <v>1407</v>
      </c>
      <c r="T29" s="38" t="s">
        <v>2113</v>
      </c>
      <c r="U29" s="38" t="str">
        <f t="shared" si="0"/>
        <v>都江北</v>
      </c>
    </row>
    <row r="30" spans="1:21" ht="14.25">
      <c r="A30" s="2">
        <v>27</v>
      </c>
      <c r="B30" s="6" t="s">
        <v>3160</v>
      </c>
      <c r="C30" s="1">
        <v>29</v>
      </c>
      <c r="D30" s="2" t="s">
        <v>91</v>
      </c>
      <c r="E30" s="2" t="s">
        <v>35</v>
      </c>
      <c r="F30" s="2" t="s">
        <v>92</v>
      </c>
      <c r="G30" s="2" t="s">
        <v>2129</v>
      </c>
      <c r="H30" s="592">
        <v>1210063</v>
      </c>
      <c r="I30" s="2" t="s">
        <v>3217</v>
      </c>
      <c r="J30" s="38"/>
      <c r="L30" s="5">
        <v>27</v>
      </c>
      <c r="Q30" s="2">
        <v>21</v>
      </c>
      <c r="S30" s="38" t="s">
        <v>1408</v>
      </c>
      <c r="T30" s="38" t="s">
        <v>2113</v>
      </c>
      <c r="U30" s="38" t="str">
        <f t="shared" si="0"/>
        <v>都淵江</v>
      </c>
    </row>
    <row r="31" spans="1:21" ht="14.25">
      <c r="A31" s="2">
        <v>28</v>
      </c>
      <c r="B31" s="6" t="s">
        <v>3160</v>
      </c>
      <c r="C31" s="1">
        <v>30</v>
      </c>
      <c r="D31" s="2" t="s">
        <v>93</v>
      </c>
      <c r="E31" s="2" t="s">
        <v>3177</v>
      </c>
      <c r="F31" s="2" t="s">
        <v>94</v>
      </c>
      <c r="G31" s="2" t="s">
        <v>1409</v>
      </c>
      <c r="H31" s="592" t="s">
        <v>895</v>
      </c>
      <c r="I31" s="2" t="s">
        <v>3218</v>
      </c>
      <c r="J31" s="38"/>
      <c r="L31" s="5">
        <v>28</v>
      </c>
      <c r="Q31" s="2">
        <v>22</v>
      </c>
      <c r="S31" s="38" t="s">
        <v>1409</v>
      </c>
      <c r="T31" s="38"/>
      <c r="U31" s="38" t="str">
        <f t="shared" si="0"/>
        <v>足立学園</v>
      </c>
    </row>
    <row r="32" spans="1:21" ht="14.25">
      <c r="A32" s="2">
        <v>29</v>
      </c>
      <c r="B32" s="6" t="s">
        <v>3160</v>
      </c>
      <c r="C32" s="1">
        <v>31</v>
      </c>
      <c r="D32" s="2" t="s">
        <v>95</v>
      </c>
      <c r="E32" s="2" t="s">
        <v>3177</v>
      </c>
      <c r="F32" s="2" t="s">
        <v>96</v>
      </c>
      <c r="G32" s="2" t="s">
        <v>1410</v>
      </c>
      <c r="H32" s="592">
        <v>1200034</v>
      </c>
      <c r="I32" s="2" t="s">
        <v>3219</v>
      </c>
      <c r="J32" s="38"/>
      <c r="L32" s="5">
        <v>29</v>
      </c>
      <c r="Q32" s="2">
        <v>23</v>
      </c>
      <c r="S32" s="38" t="s">
        <v>1410</v>
      </c>
      <c r="T32" s="38"/>
      <c r="U32" s="38" t="str">
        <f t="shared" si="0"/>
        <v>潤徳女子</v>
      </c>
    </row>
    <row r="33" spans="1:21" ht="14.25">
      <c r="A33" s="2">
        <v>30</v>
      </c>
      <c r="B33" s="6" t="s">
        <v>3160</v>
      </c>
      <c r="C33" s="1" t="s">
        <v>2708</v>
      </c>
      <c r="D33" s="2" t="s">
        <v>97</v>
      </c>
      <c r="E33" s="2" t="s">
        <v>35</v>
      </c>
      <c r="F33" s="2" t="s">
        <v>98</v>
      </c>
      <c r="G33" s="2" t="s">
        <v>2130</v>
      </c>
      <c r="H33" s="592">
        <v>1230841</v>
      </c>
      <c r="I33" s="2" t="s">
        <v>3220</v>
      </c>
      <c r="J33" s="38"/>
      <c r="L33" s="5">
        <v>30</v>
      </c>
      <c r="Q33" s="2">
        <v>24</v>
      </c>
      <c r="S33" s="38" t="s">
        <v>1411</v>
      </c>
      <c r="T33" s="38" t="s">
        <v>2113</v>
      </c>
      <c r="U33" s="38" t="str">
        <f t="shared" si="0"/>
        <v>都足立工業</v>
      </c>
    </row>
    <row r="34" spans="1:21" ht="14.25">
      <c r="A34" s="2">
        <v>31</v>
      </c>
      <c r="B34" s="6" t="s">
        <v>3160</v>
      </c>
      <c r="C34" s="1" t="s">
        <v>2709</v>
      </c>
      <c r="D34" s="2" t="s">
        <v>99</v>
      </c>
      <c r="E34" s="2" t="s">
        <v>35</v>
      </c>
      <c r="F34" s="2" t="s">
        <v>100</v>
      </c>
      <c r="G34" s="2" t="s">
        <v>2131</v>
      </c>
      <c r="H34" s="592" t="s">
        <v>896</v>
      </c>
      <c r="I34" s="2" t="s">
        <v>3221</v>
      </c>
      <c r="J34" s="38"/>
      <c r="L34" s="5">
        <v>31</v>
      </c>
      <c r="Q34" s="2">
        <v>25</v>
      </c>
      <c r="S34" s="38" t="s">
        <v>1412</v>
      </c>
      <c r="T34" s="38" t="s">
        <v>2113</v>
      </c>
      <c r="U34" s="38" t="str">
        <f t="shared" si="0"/>
        <v>都荒川商業</v>
      </c>
    </row>
    <row r="35" spans="1:21" ht="14.25">
      <c r="A35" s="2">
        <v>32</v>
      </c>
      <c r="B35" s="6" t="s">
        <v>3160</v>
      </c>
      <c r="C35" s="1" t="s">
        <v>2710</v>
      </c>
      <c r="D35" s="2" t="s">
        <v>101</v>
      </c>
      <c r="E35" s="2" t="s">
        <v>35</v>
      </c>
      <c r="F35" s="2" t="s">
        <v>102</v>
      </c>
      <c r="G35" s="2" t="s">
        <v>2132</v>
      </c>
      <c r="H35" s="592" t="s">
        <v>897</v>
      </c>
      <c r="I35" s="2" t="s">
        <v>898</v>
      </c>
      <c r="J35" s="38"/>
      <c r="L35" s="5">
        <v>32</v>
      </c>
      <c r="S35" s="38" t="s">
        <v>1413</v>
      </c>
      <c r="T35" s="38" t="s">
        <v>2113</v>
      </c>
      <c r="U35" s="38" t="str">
        <f t="shared" si="0"/>
        <v>都葛飾野</v>
      </c>
    </row>
    <row r="36" spans="1:21" ht="14.25">
      <c r="A36" s="2">
        <v>34</v>
      </c>
      <c r="B36" s="6" t="s">
        <v>3160</v>
      </c>
      <c r="C36" s="1" t="s">
        <v>2711</v>
      </c>
      <c r="D36" s="2" t="s">
        <v>103</v>
      </c>
      <c r="E36" s="2" t="s">
        <v>35</v>
      </c>
      <c r="F36" s="2" t="s">
        <v>104</v>
      </c>
      <c r="G36" s="2" t="s">
        <v>2133</v>
      </c>
      <c r="H36" s="592">
        <v>1240012</v>
      </c>
      <c r="I36" s="2" t="s">
        <v>3222</v>
      </c>
      <c r="J36" s="38"/>
      <c r="L36" s="5">
        <v>33</v>
      </c>
      <c r="S36" s="38" t="s">
        <v>1414</v>
      </c>
      <c r="T36" s="38" t="s">
        <v>2113</v>
      </c>
      <c r="U36" s="38" t="str">
        <f t="shared" si="0"/>
        <v>都南葛飾</v>
      </c>
    </row>
    <row r="37" spans="1:21" ht="14.25">
      <c r="A37" s="2">
        <v>36</v>
      </c>
      <c r="B37" s="6" t="s">
        <v>3160</v>
      </c>
      <c r="C37" s="1" t="s">
        <v>2712</v>
      </c>
      <c r="D37" s="2" t="s">
        <v>105</v>
      </c>
      <c r="E37" s="2" t="s">
        <v>35</v>
      </c>
      <c r="F37" s="2" t="s">
        <v>106</v>
      </c>
      <c r="G37" s="2" t="s">
        <v>2134</v>
      </c>
      <c r="H37" s="592" t="s">
        <v>899</v>
      </c>
      <c r="I37" s="2" t="s">
        <v>3223</v>
      </c>
      <c r="J37" s="38"/>
      <c r="L37" s="5">
        <v>34</v>
      </c>
      <c r="N37" s="2" t="s">
        <v>1810</v>
      </c>
      <c r="O37" s="2" t="s">
        <v>1810</v>
      </c>
      <c r="P37" s="2" t="s">
        <v>1810</v>
      </c>
      <c r="S37" s="38" t="s">
        <v>1415</v>
      </c>
      <c r="T37" s="38" t="s">
        <v>2113</v>
      </c>
      <c r="U37" s="38" t="str">
        <f t="shared" si="0"/>
        <v>都葛飾商業</v>
      </c>
    </row>
    <row r="38" spans="1:21" ht="14.25">
      <c r="A38" s="2">
        <v>37</v>
      </c>
      <c r="B38" s="6" t="s">
        <v>3160</v>
      </c>
      <c r="C38" s="1" t="s">
        <v>2713</v>
      </c>
      <c r="D38" s="2" t="s">
        <v>107</v>
      </c>
      <c r="E38" s="2" t="s">
        <v>3177</v>
      </c>
      <c r="F38" s="2" t="s">
        <v>108</v>
      </c>
      <c r="G38" s="2" t="s">
        <v>1416</v>
      </c>
      <c r="H38" s="592">
        <v>1258507</v>
      </c>
      <c r="I38" s="2" t="s">
        <v>900</v>
      </c>
      <c r="J38" s="38"/>
      <c r="L38" s="5">
        <v>35</v>
      </c>
      <c r="N38" s="2" t="s">
        <v>1838</v>
      </c>
      <c r="O38" s="2" t="s">
        <v>1839</v>
      </c>
      <c r="P38" s="2" t="s">
        <v>1840</v>
      </c>
      <c r="S38" s="38" t="s">
        <v>1416</v>
      </c>
      <c r="T38" s="38"/>
      <c r="U38" s="38" t="str">
        <f t="shared" si="0"/>
        <v>修徳</v>
      </c>
    </row>
    <row r="39" spans="1:21" ht="14.25">
      <c r="A39" s="2">
        <v>49</v>
      </c>
      <c r="B39" s="6" t="s">
        <v>3160</v>
      </c>
      <c r="C39" s="1" t="s">
        <v>2714</v>
      </c>
      <c r="D39" s="2" t="s">
        <v>109</v>
      </c>
      <c r="E39" s="2" t="s">
        <v>3177</v>
      </c>
      <c r="F39" s="2" t="s">
        <v>110</v>
      </c>
      <c r="G39" s="2" t="s">
        <v>1417</v>
      </c>
      <c r="H39" s="592" t="s">
        <v>901</v>
      </c>
      <c r="I39" s="2" t="s">
        <v>3224</v>
      </c>
      <c r="J39" s="38"/>
      <c r="L39" s="5">
        <v>36</v>
      </c>
      <c r="S39" s="38" t="s">
        <v>1417</v>
      </c>
      <c r="T39" s="38"/>
      <c r="U39" s="38" t="str">
        <f t="shared" si="0"/>
        <v>共栄学園</v>
      </c>
    </row>
    <row r="40" spans="1:21" ht="14.25">
      <c r="A40" s="2">
        <v>38</v>
      </c>
      <c r="B40" s="6" t="s">
        <v>3160</v>
      </c>
      <c r="C40" s="1" t="s">
        <v>2715</v>
      </c>
      <c r="D40" s="2" t="s">
        <v>111</v>
      </c>
      <c r="E40" s="2" t="s">
        <v>35</v>
      </c>
      <c r="F40" s="2" t="s">
        <v>112</v>
      </c>
      <c r="G40" s="2" t="s">
        <v>2135</v>
      </c>
      <c r="H40" s="592">
        <v>1320031</v>
      </c>
      <c r="I40" s="2" t="s">
        <v>903</v>
      </c>
      <c r="J40" s="38"/>
      <c r="L40" s="5">
        <v>37</v>
      </c>
      <c r="N40" s="2" t="s">
        <v>1841</v>
      </c>
      <c r="O40" s="2" t="s">
        <v>1841</v>
      </c>
      <c r="P40" s="2" t="s">
        <v>1842</v>
      </c>
      <c r="S40" s="38" t="s">
        <v>1418</v>
      </c>
      <c r="T40" s="38" t="s">
        <v>2113</v>
      </c>
      <c r="U40" s="38" t="str">
        <f t="shared" si="0"/>
        <v>都江戸川</v>
      </c>
    </row>
    <row r="41" spans="1:21" ht="14.25">
      <c r="A41" s="2">
        <v>39</v>
      </c>
      <c r="B41" s="6" t="s">
        <v>3160</v>
      </c>
      <c r="C41" s="1" t="s">
        <v>2716</v>
      </c>
      <c r="D41" s="2" t="s">
        <v>113</v>
      </c>
      <c r="E41" s="2" t="s">
        <v>35</v>
      </c>
      <c r="F41" s="2" t="s">
        <v>114</v>
      </c>
      <c r="G41" s="2" t="s">
        <v>2136</v>
      </c>
      <c r="H41" s="592" t="s">
        <v>904</v>
      </c>
      <c r="I41" s="2" t="s">
        <v>3225</v>
      </c>
      <c r="J41" s="38"/>
      <c r="L41" s="5">
        <v>38</v>
      </c>
      <c r="N41" s="2" t="s">
        <v>1862</v>
      </c>
      <c r="O41" s="2" t="s">
        <v>1843</v>
      </c>
      <c r="P41" s="2" t="s">
        <v>1844</v>
      </c>
      <c r="S41" s="38" t="s">
        <v>1419</v>
      </c>
      <c r="T41" s="38" t="s">
        <v>2113</v>
      </c>
      <c r="U41" s="38" t="str">
        <f t="shared" si="0"/>
        <v>都葛西南</v>
      </c>
    </row>
    <row r="42" spans="1:21" ht="14.25">
      <c r="A42" s="2">
        <v>40</v>
      </c>
      <c r="B42" s="6" t="s">
        <v>3160</v>
      </c>
      <c r="C42" s="1" t="s">
        <v>2717</v>
      </c>
      <c r="D42" s="2" t="s">
        <v>115</v>
      </c>
      <c r="E42" s="2" t="s">
        <v>35</v>
      </c>
      <c r="F42" s="2" t="s">
        <v>116</v>
      </c>
      <c r="G42" s="2" t="s">
        <v>2137</v>
      </c>
      <c r="H42" s="592" t="s">
        <v>905</v>
      </c>
      <c r="I42" s="2" t="s">
        <v>3226</v>
      </c>
      <c r="J42" s="38"/>
      <c r="L42" s="5">
        <v>39</v>
      </c>
      <c r="N42" s="2" t="s">
        <v>1845</v>
      </c>
      <c r="O42" s="2" t="s">
        <v>1846</v>
      </c>
      <c r="S42" s="38" t="s">
        <v>1420</v>
      </c>
      <c r="T42" s="38" t="s">
        <v>2113</v>
      </c>
      <c r="U42" s="38" t="str">
        <f t="shared" si="0"/>
        <v>都小岩</v>
      </c>
    </row>
    <row r="43" spans="1:21" ht="14.25">
      <c r="A43" s="2">
        <v>41</v>
      </c>
      <c r="B43" s="6" t="s">
        <v>3160</v>
      </c>
      <c r="C43" s="1" t="s">
        <v>2718</v>
      </c>
      <c r="D43" s="2" t="s">
        <v>117</v>
      </c>
      <c r="E43" s="2" t="s">
        <v>35</v>
      </c>
      <c r="F43" s="2" t="s">
        <v>118</v>
      </c>
      <c r="G43" s="2" t="s">
        <v>2138</v>
      </c>
      <c r="H43" s="592">
        <v>1320035</v>
      </c>
      <c r="I43" s="2" t="s">
        <v>906</v>
      </c>
      <c r="J43" s="38"/>
      <c r="L43" s="5">
        <v>40</v>
      </c>
      <c r="N43" s="2" t="s">
        <v>1847</v>
      </c>
      <c r="O43" s="2" t="s">
        <v>1863</v>
      </c>
      <c r="S43" s="38" t="s">
        <v>1421</v>
      </c>
      <c r="T43" s="38" t="s">
        <v>2113</v>
      </c>
      <c r="U43" s="38" t="str">
        <f t="shared" si="0"/>
        <v>都小松川</v>
      </c>
    </row>
    <row r="44" spans="1:21" ht="14.25">
      <c r="A44" s="2">
        <v>42</v>
      </c>
      <c r="B44" s="6" t="s">
        <v>3160</v>
      </c>
      <c r="C44" s="1" t="s">
        <v>2719</v>
      </c>
      <c r="D44" s="2" t="s">
        <v>119</v>
      </c>
      <c r="E44" s="2" t="s">
        <v>3177</v>
      </c>
      <c r="F44" s="2" t="s">
        <v>120</v>
      </c>
      <c r="G44" s="2" t="s">
        <v>1422</v>
      </c>
      <c r="H44" s="592">
        <v>1338585</v>
      </c>
      <c r="I44" s="2" t="s">
        <v>907</v>
      </c>
      <c r="J44" s="38"/>
      <c r="L44" s="5">
        <v>41</v>
      </c>
      <c r="O44" s="2" t="s">
        <v>1864</v>
      </c>
      <c r="S44" s="38" t="s">
        <v>1422</v>
      </c>
      <c r="T44" s="38"/>
      <c r="U44" s="38" t="str">
        <f t="shared" si="0"/>
        <v>愛国</v>
      </c>
    </row>
    <row r="45" spans="1:21" ht="14.25">
      <c r="A45" s="2">
        <v>43</v>
      </c>
      <c r="B45" s="6" t="s">
        <v>3160</v>
      </c>
      <c r="C45" s="1" t="s">
        <v>2720</v>
      </c>
      <c r="D45" s="2" t="s">
        <v>121</v>
      </c>
      <c r="E45" s="2" t="s">
        <v>3177</v>
      </c>
      <c r="F45" s="2" t="s">
        <v>122</v>
      </c>
      <c r="G45" s="2" t="s">
        <v>1423</v>
      </c>
      <c r="H45" s="592">
        <v>1338552</v>
      </c>
      <c r="I45" s="2" t="s">
        <v>908</v>
      </c>
      <c r="J45" s="38"/>
      <c r="L45" s="5">
        <v>42</v>
      </c>
      <c r="O45" s="2" t="s">
        <v>1865</v>
      </c>
      <c r="S45" s="38" t="s">
        <v>1423</v>
      </c>
      <c r="T45" s="38"/>
      <c r="U45" s="38" t="str">
        <f t="shared" si="0"/>
        <v>江戸川女子</v>
      </c>
    </row>
    <row r="46" spans="1:21" ht="14.25">
      <c r="A46" s="2">
        <v>45</v>
      </c>
      <c r="B46" s="6" t="s">
        <v>3160</v>
      </c>
      <c r="C46" s="1" t="s">
        <v>2721</v>
      </c>
      <c r="D46" s="2" t="s">
        <v>123</v>
      </c>
      <c r="E46" s="2" t="s">
        <v>35</v>
      </c>
      <c r="F46" s="2" t="s">
        <v>124</v>
      </c>
      <c r="G46" s="2" t="s">
        <v>2139</v>
      </c>
      <c r="H46" s="592" t="s">
        <v>909</v>
      </c>
      <c r="I46" s="2" t="s">
        <v>3227</v>
      </c>
      <c r="J46" s="38"/>
      <c r="L46" s="5">
        <v>43</v>
      </c>
      <c r="O46" s="2" t="s">
        <v>1866</v>
      </c>
      <c r="S46" s="38" t="s">
        <v>1424</v>
      </c>
      <c r="T46" s="38" t="s">
        <v>2113</v>
      </c>
      <c r="U46" s="38" t="str">
        <f t="shared" si="0"/>
        <v>都紅葉川</v>
      </c>
    </row>
    <row r="47" spans="1:21" ht="14.25">
      <c r="A47" s="2">
        <v>46</v>
      </c>
      <c r="B47" s="6" t="s">
        <v>3160</v>
      </c>
      <c r="C47" s="1" t="s">
        <v>2722</v>
      </c>
      <c r="D47" s="2" t="s">
        <v>125</v>
      </c>
      <c r="E47" s="2" t="s">
        <v>35</v>
      </c>
      <c r="F47" s="2" t="s">
        <v>126</v>
      </c>
      <c r="G47" s="2" t="s">
        <v>2140</v>
      </c>
      <c r="H47" s="592">
        <v>1330063</v>
      </c>
      <c r="I47" s="2" t="s">
        <v>910</v>
      </c>
      <c r="J47" s="38"/>
      <c r="L47" s="5">
        <v>44</v>
      </c>
      <c r="O47" s="2" t="s">
        <v>1867</v>
      </c>
      <c r="S47" s="38" t="s">
        <v>1425</v>
      </c>
      <c r="T47" s="38" t="s">
        <v>2113</v>
      </c>
      <c r="U47" s="38" t="str">
        <f t="shared" si="0"/>
        <v>都篠崎</v>
      </c>
    </row>
    <row r="48" spans="1:21" ht="14.25">
      <c r="A48" s="2">
        <v>47</v>
      </c>
      <c r="B48" s="6" t="s">
        <v>3160</v>
      </c>
      <c r="C48" s="1" t="s">
        <v>2723</v>
      </c>
      <c r="D48" s="2" t="s">
        <v>127</v>
      </c>
      <c r="E48" s="2" t="s">
        <v>35</v>
      </c>
      <c r="F48" s="2" t="s">
        <v>128</v>
      </c>
      <c r="G48" s="2" t="s">
        <v>2141</v>
      </c>
      <c r="H48" s="592" t="s">
        <v>3190</v>
      </c>
      <c r="I48" s="2" t="s">
        <v>3228</v>
      </c>
      <c r="J48" s="38"/>
      <c r="L48" s="5">
        <v>45</v>
      </c>
      <c r="O48" s="2" t="s">
        <v>1868</v>
      </c>
      <c r="S48" s="38" t="s">
        <v>1426</v>
      </c>
      <c r="T48" s="38" t="s">
        <v>2113</v>
      </c>
      <c r="U48" s="38" t="str">
        <f t="shared" si="0"/>
        <v>都葛西工業</v>
      </c>
    </row>
    <row r="49" spans="1:21" ht="14.25">
      <c r="A49" s="2">
        <v>52</v>
      </c>
      <c r="B49" s="6" t="s">
        <v>3160</v>
      </c>
      <c r="C49" s="1" t="s">
        <v>2724</v>
      </c>
      <c r="D49" s="2" t="s">
        <v>129</v>
      </c>
      <c r="E49" s="2" t="s">
        <v>3177</v>
      </c>
      <c r="F49" s="2" t="s">
        <v>130</v>
      </c>
      <c r="G49" s="2" t="s">
        <v>1729</v>
      </c>
      <c r="H49" s="592" t="s">
        <v>911</v>
      </c>
      <c r="I49" s="2" t="s">
        <v>3229</v>
      </c>
      <c r="J49" s="38"/>
      <c r="L49" s="5">
        <v>46</v>
      </c>
      <c r="O49" s="2" t="s">
        <v>1869</v>
      </c>
      <c r="S49" s="38" t="s">
        <v>1729</v>
      </c>
      <c r="T49" s="38"/>
      <c r="U49" s="38" t="str">
        <f t="shared" si="0"/>
        <v>東京藝大音楽学部付属音楽</v>
      </c>
    </row>
    <row r="50" spans="1:21" ht="14.25">
      <c r="A50" s="2">
        <v>19</v>
      </c>
      <c r="B50" s="6" t="s">
        <v>3160</v>
      </c>
      <c r="C50" s="1" t="s">
        <v>2725</v>
      </c>
      <c r="D50" s="2" t="s">
        <v>131</v>
      </c>
      <c r="E50" s="2" t="s">
        <v>35</v>
      </c>
      <c r="F50" s="2" t="s">
        <v>132</v>
      </c>
      <c r="G50" s="2" t="s">
        <v>2142</v>
      </c>
      <c r="H50" s="592" t="s">
        <v>912</v>
      </c>
      <c r="I50" s="2" t="s">
        <v>913</v>
      </c>
      <c r="J50" s="38"/>
      <c r="L50" s="5">
        <v>47</v>
      </c>
      <c r="S50" s="38" t="s">
        <v>1427</v>
      </c>
      <c r="T50" s="38" t="s">
        <v>2113</v>
      </c>
      <c r="U50" s="38" t="str">
        <f t="shared" si="0"/>
        <v>都第三商業</v>
      </c>
    </row>
    <row r="51" spans="1:21" ht="14.25">
      <c r="A51" s="2">
        <v>25</v>
      </c>
      <c r="B51" s="6" t="s">
        <v>3160</v>
      </c>
      <c r="C51" s="1" t="s">
        <v>2726</v>
      </c>
      <c r="D51" s="2" t="s">
        <v>133</v>
      </c>
      <c r="E51" s="2" t="s">
        <v>35</v>
      </c>
      <c r="F51" s="2" t="s">
        <v>134</v>
      </c>
      <c r="G51" s="2" t="s">
        <v>2143</v>
      </c>
      <c r="H51" s="592" t="s">
        <v>914</v>
      </c>
      <c r="I51" s="2" t="s">
        <v>915</v>
      </c>
      <c r="J51" s="38"/>
      <c r="L51" s="5">
        <v>48</v>
      </c>
      <c r="S51" s="38" t="s">
        <v>1428</v>
      </c>
      <c r="T51" s="38" t="s">
        <v>2113</v>
      </c>
      <c r="U51" s="38" t="str">
        <f t="shared" si="0"/>
        <v>都足立東</v>
      </c>
    </row>
    <row r="52" spans="1:21" ht="14.25">
      <c r="A52" s="2">
        <v>33</v>
      </c>
      <c r="B52" s="6" t="s">
        <v>3160</v>
      </c>
      <c r="C52" s="1" t="s">
        <v>2727</v>
      </c>
      <c r="D52" s="2" t="s">
        <v>135</v>
      </c>
      <c r="E52" s="2" t="s">
        <v>35</v>
      </c>
      <c r="F52" s="2" t="s">
        <v>136</v>
      </c>
      <c r="G52" s="2" t="s">
        <v>2144</v>
      </c>
      <c r="H52" s="592" t="s">
        <v>916</v>
      </c>
      <c r="I52" s="2" t="s">
        <v>3230</v>
      </c>
      <c r="J52" s="38"/>
      <c r="L52" s="5">
        <v>49</v>
      </c>
      <c r="S52" s="38" t="s">
        <v>1730</v>
      </c>
      <c r="T52" s="38" t="s">
        <v>2113</v>
      </c>
      <c r="U52" s="38" t="str">
        <f t="shared" si="0"/>
        <v>都葛飾総合</v>
      </c>
    </row>
    <row r="53" spans="1:21" ht="14.25">
      <c r="A53" s="2">
        <v>35</v>
      </c>
      <c r="B53" s="6" t="s">
        <v>3160</v>
      </c>
      <c r="C53" s="1" t="s">
        <v>2728</v>
      </c>
      <c r="D53" s="2" t="s">
        <v>137</v>
      </c>
      <c r="E53" s="2" t="s">
        <v>35</v>
      </c>
      <c r="F53" s="2" t="s">
        <v>138</v>
      </c>
      <c r="G53" s="2" t="s">
        <v>2145</v>
      </c>
      <c r="H53" s="592" t="s">
        <v>917</v>
      </c>
      <c r="I53" s="2" t="s">
        <v>3231</v>
      </c>
      <c r="J53" s="38"/>
      <c r="L53" s="5">
        <v>50</v>
      </c>
      <c r="S53" s="38" t="s">
        <v>1731</v>
      </c>
      <c r="T53" s="38" t="s">
        <v>2113</v>
      </c>
      <c r="U53" s="38" t="str">
        <f t="shared" si="0"/>
        <v>都農産</v>
      </c>
    </row>
    <row r="54" spans="1:21" ht="14.25">
      <c r="A54" s="2">
        <v>44</v>
      </c>
      <c r="B54" s="6" t="s">
        <v>3160</v>
      </c>
      <c r="C54" s="1" t="s">
        <v>2729</v>
      </c>
      <c r="D54" s="2" t="s">
        <v>139</v>
      </c>
      <c r="E54" s="2" t="s">
        <v>3177</v>
      </c>
      <c r="F54" s="2" t="s">
        <v>140</v>
      </c>
      <c r="G54" s="2" t="s">
        <v>1429</v>
      </c>
      <c r="H54" s="592" t="s">
        <v>902</v>
      </c>
      <c r="I54" s="2" t="s">
        <v>918</v>
      </c>
      <c r="J54" s="38"/>
      <c r="L54" s="5">
        <v>51</v>
      </c>
      <c r="S54" s="38" t="s">
        <v>1429</v>
      </c>
      <c r="T54" s="38"/>
      <c r="U54" s="38" t="str">
        <f t="shared" si="0"/>
        <v>関東第一</v>
      </c>
    </row>
    <row r="55" spans="1:21" ht="14.25">
      <c r="A55" s="2">
        <v>54</v>
      </c>
      <c r="B55" s="6" t="s">
        <v>3169</v>
      </c>
      <c r="C55" s="1" t="s">
        <v>3161</v>
      </c>
      <c r="D55" s="2" t="s">
        <v>141</v>
      </c>
      <c r="E55" s="2" t="s">
        <v>3177</v>
      </c>
      <c r="F55" s="2" t="s">
        <v>3178</v>
      </c>
      <c r="G55" s="2" t="s">
        <v>2146</v>
      </c>
      <c r="H55" s="592" t="s">
        <v>3191</v>
      </c>
      <c r="I55" s="2" t="s">
        <v>3232</v>
      </c>
      <c r="J55" s="38"/>
      <c r="L55" s="5">
        <v>52</v>
      </c>
      <c r="S55" s="38" t="s">
        <v>1848</v>
      </c>
      <c r="T55" s="38"/>
      <c r="U55" s="38" t="str">
        <f t="shared" si="0"/>
        <v>東洋大学京北</v>
      </c>
    </row>
    <row r="56" spans="1:21" ht="14.25">
      <c r="A56" s="2">
        <v>55</v>
      </c>
      <c r="B56" s="6" t="s">
        <v>3169</v>
      </c>
      <c r="C56" s="1" t="s">
        <v>3162</v>
      </c>
      <c r="D56" s="2" t="s">
        <v>142</v>
      </c>
      <c r="E56" s="2" t="s">
        <v>3177</v>
      </c>
      <c r="F56" s="2" t="s">
        <v>143</v>
      </c>
      <c r="G56" s="2" t="s">
        <v>1732</v>
      </c>
      <c r="H56" s="592" t="s">
        <v>3191</v>
      </c>
      <c r="I56" s="2" t="s">
        <v>3232</v>
      </c>
      <c r="J56" s="38"/>
      <c r="L56" s="5">
        <v>53</v>
      </c>
      <c r="S56" s="38" t="s">
        <v>1732</v>
      </c>
      <c r="T56" s="38"/>
      <c r="U56" s="38" t="str">
        <f t="shared" si="0"/>
        <v>京北学園白山</v>
      </c>
    </row>
    <row r="57" spans="1:21" ht="14.25">
      <c r="A57" s="2">
        <v>56</v>
      </c>
      <c r="B57" s="6" t="s">
        <v>3169</v>
      </c>
      <c r="C57" s="1" t="s">
        <v>3163</v>
      </c>
      <c r="D57" s="2" t="s">
        <v>144</v>
      </c>
      <c r="E57" s="2" t="s">
        <v>3177</v>
      </c>
      <c r="F57" s="2" t="s">
        <v>145</v>
      </c>
      <c r="G57" s="2" t="s">
        <v>1430</v>
      </c>
      <c r="H57" s="592" t="s">
        <v>919</v>
      </c>
      <c r="I57" s="2" t="s">
        <v>3233</v>
      </c>
      <c r="J57" s="38"/>
      <c r="L57" s="5">
        <v>54</v>
      </c>
      <c r="S57" s="38" t="s">
        <v>1430</v>
      </c>
      <c r="T57" s="38"/>
      <c r="U57" s="38" t="str">
        <f t="shared" si="0"/>
        <v>淑徳SC</v>
      </c>
    </row>
    <row r="58" spans="1:21" ht="14.25">
      <c r="A58" s="2">
        <v>57</v>
      </c>
      <c r="B58" s="6" t="s">
        <v>3169</v>
      </c>
      <c r="C58" s="1" t="s">
        <v>1931</v>
      </c>
      <c r="D58" s="2" t="s">
        <v>146</v>
      </c>
      <c r="E58" s="2" t="s">
        <v>3177</v>
      </c>
      <c r="F58" s="2" t="s">
        <v>147</v>
      </c>
      <c r="G58" s="2" t="s">
        <v>1431</v>
      </c>
      <c r="H58" s="592">
        <v>1130033</v>
      </c>
      <c r="I58" s="2" t="s">
        <v>3234</v>
      </c>
      <c r="J58" s="38"/>
      <c r="L58" s="5">
        <v>55</v>
      </c>
      <c r="S58" s="38" t="s">
        <v>1431</v>
      </c>
      <c r="T58" s="38"/>
      <c r="U58" s="38" t="str">
        <f t="shared" si="0"/>
        <v>昭和第一</v>
      </c>
    </row>
    <row r="59" spans="1:21" ht="14.25">
      <c r="A59" s="2">
        <v>58</v>
      </c>
      <c r="B59" s="6" t="s">
        <v>3169</v>
      </c>
      <c r="C59" s="1" t="s">
        <v>1932</v>
      </c>
      <c r="D59" s="2" t="s">
        <v>148</v>
      </c>
      <c r="E59" s="2" t="s">
        <v>3177</v>
      </c>
      <c r="F59" s="2" t="s">
        <v>149</v>
      </c>
      <c r="G59" s="2" t="s">
        <v>1432</v>
      </c>
      <c r="H59" s="592" t="s">
        <v>921</v>
      </c>
      <c r="I59" s="2" t="s">
        <v>3235</v>
      </c>
      <c r="J59" s="38"/>
      <c r="L59" s="5">
        <v>56</v>
      </c>
      <c r="S59" s="38" t="s">
        <v>1432</v>
      </c>
      <c r="T59" s="38"/>
      <c r="U59" s="38" t="str">
        <f t="shared" si="0"/>
        <v>東洋女子</v>
      </c>
    </row>
    <row r="60" spans="1:21" ht="14.25">
      <c r="A60" s="2">
        <v>59</v>
      </c>
      <c r="B60" s="6" t="s">
        <v>3169</v>
      </c>
      <c r="C60" s="1" t="s">
        <v>1933</v>
      </c>
      <c r="D60" s="2" t="s">
        <v>150</v>
      </c>
      <c r="E60" s="2" t="s">
        <v>3177</v>
      </c>
      <c r="F60" s="2" t="s">
        <v>151</v>
      </c>
      <c r="G60" s="2" t="s">
        <v>1433</v>
      </c>
      <c r="H60" s="592" t="s">
        <v>922</v>
      </c>
      <c r="I60" s="2" t="s">
        <v>3236</v>
      </c>
      <c r="J60" s="38"/>
      <c r="L60" s="5">
        <v>57</v>
      </c>
      <c r="S60" s="38" t="s">
        <v>1433</v>
      </c>
      <c r="T60" s="38"/>
      <c r="U60" s="38" t="str">
        <f t="shared" si="0"/>
        <v>獨協</v>
      </c>
    </row>
    <row r="61" spans="1:21" ht="14.25">
      <c r="A61" s="2">
        <v>60</v>
      </c>
      <c r="B61" s="6" t="s">
        <v>3169</v>
      </c>
      <c r="C61" s="1" t="s">
        <v>1934</v>
      </c>
      <c r="D61" s="2" t="s">
        <v>152</v>
      </c>
      <c r="E61" s="2" t="s">
        <v>3177</v>
      </c>
      <c r="F61" s="2" t="s">
        <v>153</v>
      </c>
      <c r="G61" s="2" t="s">
        <v>1434</v>
      </c>
      <c r="H61" s="592">
        <v>1120012</v>
      </c>
      <c r="I61" s="2" t="s">
        <v>3237</v>
      </c>
      <c r="J61" s="38"/>
      <c r="L61" s="5">
        <v>58</v>
      </c>
      <c r="S61" s="38" t="s">
        <v>1434</v>
      </c>
      <c r="T61" s="38"/>
      <c r="U61" s="38" t="str">
        <f t="shared" si="0"/>
        <v>日本大学豊山</v>
      </c>
    </row>
    <row r="62" spans="1:21" ht="14.25">
      <c r="A62" s="2">
        <v>61</v>
      </c>
      <c r="B62" s="6" t="s">
        <v>3169</v>
      </c>
      <c r="C62" s="1" t="s">
        <v>1935</v>
      </c>
      <c r="D62" s="2" t="s">
        <v>154</v>
      </c>
      <c r="E62" s="2" t="s">
        <v>3177</v>
      </c>
      <c r="F62" s="2" t="s">
        <v>155</v>
      </c>
      <c r="G62" s="2" t="s">
        <v>1733</v>
      </c>
      <c r="H62" s="592">
        <v>1138667</v>
      </c>
      <c r="I62" s="2" t="s">
        <v>3238</v>
      </c>
      <c r="J62" s="38"/>
      <c r="L62" s="5">
        <v>59</v>
      </c>
      <c r="S62" s="38" t="s">
        <v>1733</v>
      </c>
      <c r="T62" s="38"/>
      <c r="U62" s="38" t="str">
        <f t="shared" si="0"/>
        <v>文京学院大学女子</v>
      </c>
    </row>
    <row r="63" spans="1:21" ht="14.25">
      <c r="A63" s="2">
        <v>62</v>
      </c>
      <c r="B63" s="6" t="s">
        <v>3169</v>
      </c>
      <c r="C63" s="1" t="s">
        <v>1936</v>
      </c>
      <c r="D63" s="2" t="s">
        <v>156</v>
      </c>
      <c r="E63" s="2" t="s">
        <v>3177</v>
      </c>
      <c r="F63" s="2" t="s">
        <v>157</v>
      </c>
      <c r="G63" s="2" t="s">
        <v>1435</v>
      </c>
      <c r="H63" s="592" t="s">
        <v>924</v>
      </c>
      <c r="I63" s="2" t="s">
        <v>3239</v>
      </c>
      <c r="J63" s="38"/>
      <c r="L63" s="5">
        <v>60</v>
      </c>
      <c r="S63" s="38" t="s">
        <v>1435</v>
      </c>
      <c r="T63" s="38"/>
      <c r="U63" s="38" t="str">
        <f t="shared" si="0"/>
        <v>村田女子</v>
      </c>
    </row>
    <row r="64" spans="1:21" ht="14.25">
      <c r="A64" s="2">
        <v>63</v>
      </c>
      <c r="B64" s="6" t="s">
        <v>3169</v>
      </c>
      <c r="C64" s="1" t="s">
        <v>1937</v>
      </c>
      <c r="D64" s="2" t="s">
        <v>158</v>
      </c>
      <c r="E64" s="2" t="s">
        <v>3177</v>
      </c>
      <c r="F64" s="2" t="s">
        <v>160</v>
      </c>
      <c r="G64" s="2" t="s">
        <v>1436</v>
      </c>
      <c r="H64" s="592">
        <v>1120012</v>
      </c>
      <c r="I64" s="2" t="s">
        <v>3240</v>
      </c>
      <c r="J64" s="38"/>
      <c r="L64" s="5">
        <v>61</v>
      </c>
      <c r="S64" s="38" t="s">
        <v>1436</v>
      </c>
      <c r="T64" s="38"/>
      <c r="U64" s="38" t="str">
        <f t="shared" si="0"/>
        <v>筑波大学附属</v>
      </c>
    </row>
    <row r="65" spans="1:21" ht="14.25">
      <c r="A65" s="2">
        <v>64</v>
      </c>
      <c r="B65" s="6" t="s">
        <v>3169</v>
      </c>
      <c r="C65" s="1" t="s">
        <v>1938</v>
      </c>
      <c r="D65" s="2" t="s">
        <v>161</v>
      </c>
      <c r="E65" s="2" t="s">
        <v>35</v>
      </c>
      <c r="F65" s="2" t="s">
        <v>162</v>
      </c>
      <c r="G65" s="2" t="s">
        <v>2147</v>
      </c>
      <c r="H65" s="592">
        <v>1120002</v>
      </c>
      <c r="I65" s="2" t="s">
        <v>3241</v>
      </c>
      <c r="J65" s="38"/>
      <c r="L65" s="5">
        <v>62</v>
      </c>
      <c r="S65" s="38" t="s">
        <v>1437</v>
      </c>
      <c r="T65" s="38" t="s">
        <v>2113</v>
      </c>
      <c r="U65" s="38" t="str">
        <f t="shared" si="0"/>
        <v>都竹早</v>
      </c>
    </row>
    <row r="66" spans="1:21" ht="14.25">
      <c r="A66" s="2">
        <v>65</v>
      </c>
      <c r="B66" s="6" t="s">
        <v>3169</v>
      </c>
      <c r="C66" s="1" t="s">
        <v>1939</v>
      </c>
      <c r="D66" s="2" t="s">
        <v>163</v>
      </c>
      <c r="E66" s="2" t="s">
        <v>35</v>
      </c>
      <c r="F66" s="2" t="s">
        <v>164</v>
      </c>
      <c r="G66" s="2" t="s">
        <v>2148</v>
      </c>
      <c r="H66" s="592">
        <v>1130023</v>
      </c>
      <c r="I66" s="2" t="s">
        <v>3242</v>
      </c>
      <c r="J66" s="38"/>
      <c r="L66" s="5">
        <v>63</v>
      </c>
      <c r="S66" s="38" t="s">
        <v>1438</v>
      </c>
      <c r="T66" s="38" t="s">
        <v>2113</v>
      </c>
      <c r="U66" s="38" t="str">
        <f t="shared" si="0"/>
        <v>都向丘</v>
      </c>
    </row>
    <row r="67" spans="1:21" ht="14.25">
      <c r="A67" s="2">
        <v>66</v>
      </c>
      <c r="B67" s="6" t="s">
        <v>3169</v>
      </c>
      <c r="C67" s="1" t="s">
        <v>1940</v>
      </c>
      <c r="D67" s="2" t="s">
        <v>165</v>
      </c>
      <c r="E67" s="2" t="s">
        <v>35</v>
      </c>
      <c r="F67" s="2" t="s">
        <v>166</v>
      </c>
      <c r="G67" s="2" t="s">
        <v>2149</v>
      </c>
      <c r="H67" s="592" t="s">
        <v>920</v>
      </c>
      <c r="I67" s="2" t="s">
        <v>3243</v>
      </c>
      <c r="J67" s="38"/>
      <c r="L67" s="5">
        <v>64</v>
      </c>
      <c r="S67" s="38" t="s">
        <v>1439</v>
      </c>
      <c r="T67" s="38" t="s">
        <v>2113</v>
      </c>
      <c r="U67" s="38" t="str">
        <f t="shared" ref="U67:U130" si="1">T67&amp;S67</f>
        <v>都工芸</v>
      </c>
    </row>
    <row r="68" spans="1:21" ht="14.25">
      <c r="A68" s="2">
        <v>67</v>
      </c>
      <c r="B68" s="6" t="s">
        <v>3169</v>
      </c>
      <c r="C68" s="1" t="s">
        <v>1941</v>
      </c>
      <c r="D68" s="2" t="s">
        <v>167</v>
      </c>
      <c r="E68" s="2" t="s">
        <v>3177</v>
      </c>
      <c r="F68" s="2" t="s">
        <v>168</v>
      </c>
      <c r="G68" s="2" t="s">
        <v>1440</v>
      </c>
      <c r="H68" s="592">
        <v>1128629</v>
      </c>
      <c r="I68" s="2" t="s">
        <v>3244</v>
      </c>
      <c r="J68" s="38"/>
      <c r="L68" s="5">
        <v>65</v>
      </c>
      <c r="S68" s="38" t="s">
        <v>1440</v>
      </c>
      <c r="T68" s="38"/>
      <c r="U68" s="38" t="str">
        <f t="shared" si="1"/>
        <v>跡見学園</v>
      </c>
    </row>
    <row r="69" spans="1:21" ht="14.25">
      <c r="A69" s="2">
        <v>68</v>
      </c>
      <c r="B69" s="6" t="s">
        <v>3169</v>
      </c>
      <c r="C69" s="1" t="s">
        <v>1942</v>
      </c>
      <c r="D69" s="2" t="s">
        <v>169</v>
      </c>
      <c r="E69" s="2" t="s">
        <v>3177</v>
      </c>
      <c r="F69" s="2" t="s">
        <v>170</v>
      </c>
      <c r="G69" s="2" t="s">
        <v>1441</v>
      </c>
      <c r="H69" s="592">
        <v>1130023</v>
      </c>
      <c r="I69" s="2" t="s">
        <v>951</v>
      </c>
      <c r="J69" s="38"/>
      <c r="L69" s="5">
        <v>66</v>
      </c>
      <c r="S69" s="38" t="s">
        <v>1441</v>
      </c>
      <c r="T69" s="38"/>
      <c r="U69" s="38" t="str">
        <f t="shared" si="1"/>
        <v>郁文館</v>
      </c>
    </row>
    <row r="70" spans="1:21" ht="14.25">
      <c r="A70" s="2">
        <v>70</v>
      </c>
      <c r="B70" s="6" t="s">
        <v>3169</v>
      </c>
      <c r="C70" s="1" t="s">
        <v>1943</v>
      </c>
      <c r="D70" s="2" t="s">
        <v>171</v>
      </c>
      <c r="E70" s="2" t="s">
        <v>3177</v>
      </c>
      <c r="F70" s="2" t="s">
        <v>172</v>
      </c>
      <c r="G70" s="2" t="s">
        <v>1442</v>
      </c>
      <c r="H70" s="592">
        <v>1128612</v>
      </c>
      <c r="I70" s="2" t="s">
        <v>3245</v>
      </c>
      <c r="J70" s="38"/>
      <c r="L70" s="5">
        <v>67</v>
      </c>
      <c r="S70" s="38" t="s">
        <v>1442</v>
      </c>
      <c r="T70" s="38"/>
      <c r="U70" s="38" t="str">
        <f t="shared" si="1"/>
        <v>京華</v>
      </c>
    </row>
    <row r="71" spans="1:21" ht="14.25">
      <c r="A71" s="2">
        <v>71</v>
      </c>
      <c r="B71" s="6" t="s">
        <v>3169</v>
      </c>
      <c r="C71" s="1" t="s">
        <v>1944</v>
      </c>
      <c r="D71" s="2" t="s">
        <v>173</v>
      </c>
      <c r="E71" s="2" t="s">
        <v>3177</v>
      </c>
      <c r="F71" s="2" t="s">
        <v>174</v>
      </c>
      <c r="G71" s="2" t="s">
        <v>1443</v>
      </c>
      <c r="H71" s="592" t="s">
        <v>926</v>
      </c>
      <c r="I71" s="2" t="s">
        <v>3245</v>
      </c>
      <c r="J71" s="38"/>
      <c r="L71" s="5">
        <v>68</v>
      </c>
      <c r="S71" s="38" t="s">
        <v>1443</v>
      </c>
      <c r="T71" s="38"/>
      <c r="U71" s="38" t="str">
        <f t="shared" si="1"/>
        <v>京華商業</v>
      </c>
    </row>
    <row r="72" spans="1:21" ht="14.25">
      <c r="A72" s="2">
        <v>72</v>
      </c>
      <c r="B72" s="6" t="s">
        <v>3169</v>
      </c>
      <c r="C72" s="1" t="s">
        <v>1945</v>
      </c>
      <c r="D72" s="2" t="s">
        <v>175</v>
      </c>
      <c r="E72" s="2" t="s">
        <v>3177</v>
      </c>
      <c r="F72" s="2" t="s">
        <v>176</v>
      </c>
      <c r="G72" s="2" t="s">
        <v>1444</v>
      </c>
      <c r="H72" s="592" t="s">
        <v>927</v>
      </c>
      <c r="I72" s="2" t="s">
        <v>3246</v>
      </c>
      <c r="J72" s="38"/>
      <c r="L72" s="5">
        <v>69</v>
      </c>
      <c r="S72" s="38" t="s">
        <v>1444</v>
      </c>
      <c r="T72" s="38"/>
      <c r="U72" s="38" t="str">
        <f t="shared" si="1"/>
        <v>京華女子</v>
      </c>
    </row>
    <row r="73" spans="1:21" ht="14.25">
      <c r="A73" s="2">
        <v>74</v>
      </c>
      <c r="B73" s="6" t="s">
        <v>3169</v>
      </c>
      <c r="C73" s="1" t="s">
        <v>3164</v>
      </c>
      <c r="D73" s="2" t="s">
        <v>177</v>
      </c>
      <c r="E73" s="2" t="s">
        <v>3177</v>
      </c>
      <c r="F73" s="2" t="s">
        <v>178</v>
      </c>
      <c r="G73" s="2" t="s">
        <v>1445</v>
      </c>
      <c r="H73" s="592">
        <v>1130022</v>
      </c>
      <c r="I73" s="2" t="s">
        <v>3247</v>
      </c>
      <c r="J73" s="38"/>
      <c r="L73" s="5">
        <v>70</v>
      </c>
      <c r="S73" s="38" t="s">
        <v>1445</v>
      </c>
      <c r="T73" s="38"/>
      <c r="U73" s="38" t="str">
        <f t="shared" si="1"/>
        <v>駒込</v>
      </c>
    </row>
    <row r="74" spans="1:21" ht="14.25">
      <c r="A74" s="2">
        <v>76</v>
      </c>
      <c r="B74" s="6" t="s">
        <v>3169</v>
      </c>
      <c r="C74" s="1" t="s">
        <v>3165</v>
      </c>
      <c r="D74" s="2" t="s">
        <v>179</v>
      </c>
      <c r="E74" s="2" t="s">
        <v>35</v>
      </c>
      <c r="F74" s="2" t="s">
        <v>180</v>
      </c>
      <c r="G74" s="38" t="s">
        <v>2286</v>
      </c>
      <c r="H74" s="592">
        <v>1130021</v>
      </c>
      <c r="I74" s="2" t="s">
        <v>3248</v>
      </c>
      <c r="J74" s="38"/>
      <c r="S74" s="38" t="s">
        <v>1734</v>
      </c>
      <c r="T74" s="38" t="s">
        <v>2113</v>
      </c>
      <c r="U74" s="38" t="str">
        <f t="shared" si="1"/>
        <v>都小石川</v>
      </c>
    </row>
    <row r="75" spans="1:21" ht="14.25">
      <c r="A75" s="2">
        <v>107</v>
      </c>
      <c r="B75" s="6" t="s">
        <v>3169</v>
      </c>
      <c r="C75" s="1" t="s">
        <v>3166</v>
      </c>
      <c r="D75" s="2" t="s">
        <v>181</v>
      </c>
      <c r="E75" s="2" t="s">
        <v>3177</v>
      </c>
      <c r="F75" s="2" t="s">
        <v>182</v>
      </c>
      <c r="G75" s="2" t="s">
        <v>1735</v>
      </c>
      <c r="H75" s="592" t="s">
        <v>928</v>
      </c>
      <c r="I75" s="2" t="s">
        <v>3249</v>
      </c>
      <c r="J75" s="38"/>
      <c r="S75" s="38" t="s">
        <v>1735</v>
      </c>
      <c r="T75" s="38"/>
      <c r="U75" s="38" t="str">
        <f t="shared" si="1"/>
        <v>中央大学</v>
      </c>
    </row>
    <row r="76" spans="1:21" ht="14.25">
      <c r="A76" s="2">
        <v>75</v>
      </c>
      <c r="B76" s="6" t="s">
        <v>3169</v>
      </c>
      <c r="C76" s="1" t="s">
        <v>3167</v>
      </c>
      <c r="D76" s="2" t="s">
        <v>183</v>
      </c>
      <c r="E76" s="2" t="s">
        <v>35</v>
      </c>
      <c r="F76" s="2" t="s">
        <v>184</v>
      </c>
      <c r="G76" s="2" t="s">
        <v>2150</v>
      </c>
      <c r="H76" s="592" t="s">
        <v>929</v>
      </c>
      <c r="I76" s="2" t="s">
        <v>3250</v>
      </c>
      <c r="J76" s="38"/>
      <c r="S76" s="38" t="s">
        <v>1446</v>
      </c>
      <c r="T76" s="38" t="s">
        <v>2113</v>
      </c>
      <c r="U76" s="38" t="str">
        <f t="shared" si="1"/>
        <v>都飛鳥</v>
      </c>
    </row>
    <row r="77" spans="1:21" ht="14.25">
      <c r="A77" s="2">
        <v>77</v>
      </c>
      <c r="B77" s="6" t="s">
        <v>3169</v>
      </c>
      <c r="C77" s="1" t="s">
        <v>3168</v>
      </c>
      <c r="D77" s="2" t="s">
        <v>185</v>
      </c>
      <c r="E77" s="2" t="s">
        <v>35</v>
      </c>
      <c r="F77" s="2" t="s">
        <v>186</v>
      </c>
      <c r="G77" s="2" t="s">
        <v>2151</v>
      </c>
      <c r="H77" s="592" t="s">
        <v>3192</v>
      </c>
      <c r="I77" s="2" t="s">
        <v>3251</v>
      </c>
      <c r="J77" s="38"/>
      <c r="S77" s="38" t="s">
        <v>1736</v>
      </c>
      <c r="T77" s="38" t="s">
        <v>2114</v>
      </c>
      <c r="U77" s="38" t="str">
        <f t="shared" si="1"/>
        <v>都王子総合</v>
      </c>
    </row>
    <row r="78" spans="1:21" ht="14.25">
      <c r="A78" s="2">
        <v>78</v>
      </c>
      <c r="B78" s="6" t="s">
        <v>3169</v>
      </c>
      <c r="C78" s="1" t="s">
        <v>3170</v>
      </c>
      <c r="D78" s="2" t="s">
        <v>187</v>
      </c>
      <c r="E78" s="2" t="s">
        <v>3177</v>
      </c>
      <c r="F78" s="2" t="s">
        <v>188</v>
      </c>
      <c r="G78" s="2" t="s">
        <v>1447</v>
      </c>
      <c r="H78" s="592" t="s">
        <v>930</v>
      </c>
      <c r="I78" s="2" t="s">
        <v>3252</v>
      </c>
      <c r="J78" s="38"/>
      <c r="S78" s="38" t="s">
        <v>1447</v>
      </c>
      <c r="T78" s="38"/>
      <c r="U78" s="38" t="str">
        <f t="shared" si="1"/>
        <v>女子聖学院</v>
      </c>
    </row>
    <row r="79" spans="1:21" ht="14.25">
      <c r="A79" s="2">
        <v>79</v>
      </c>
      <c r="B79" s="6" t="s">
        <v>3169</v>
      </c>
      <c r="C79" s="1" t="s">
        <v>2665</v>
      </c>
      <c r="D79" s="2" t="s">
        <v>189</v>
      </c>
      <c r="E79" s="2" t="s">
        <v>3177</v>
      </c>
      <c r="F79" s="2" t="s">
        <v>190</v>
      </c>
      <c r="G79" s="2" t="s">
        <v>1448</v>
      </c>
      <c r="H79" s="592" t="s">
        <v>931</v>
      </c>
      <c r="I79" s="2" t="s">
        <v>3253</v>
      </c>
      <c r="J79" s="38"/>
      <c r="S79" s="38" t="s">
        <v>1448</v>
      </c>
      <c r="T79" s="38"/>
      <c r="U79" s="38" t="str">
        <f t="shared" si="1"/>
        <v>桜丘</v>
      </c>
    </row>
    <row r="80" spans="1:21" ht="14.25">
      <c r="A80" s="2">
        <v>80</v>
      </c>
      <c r="B80" s="6" t="s">
        <v>3169</v>
      </c>
      <c r="C80" s="1" t="s">
        <v>2702</v>
      </c>
      <c r="D80" s="2" t="s">
        <v>191</v>
      </c>
      <c r="E80" s="2" t="s">
        <v>3177</v>
      </c>
      <c r="F80" s="2" t="s">
        <v>192</v>
      </c>
      <c r="G80" s="2" t="s">
        <v>1449</v>
      </c>
      <c r="H80" s="592">
        <v>1140022</v>
      </c>
      <c r="I80" s="2" t="s">
        <v>3254</v>
      </c>
      <c r="J80" s="38"/>
      <c r="S80" s="38" t="s">
        <v>1449</v>
      </c>
      <c r="T80" s="38"/>
      <c r="U80" s="38" t="str">
        <f t="shared" si="1"/>
        <v>順天</v>
      </c>
    </row>
    <row r="81" spans="1:21" ht="14.25">
      <c r="A81" s="2">
        <v>81</v>
      </c>
      <c r="B81" s="6" t="s">
        <v>3169</v>
      </c>
      <c r="C81" s="1" t="s">
        <v>2703</v>
      </c>
      <c r="D81" s="2" t="s">
        <v>193</v>
      </c>
      <c r="E81" s="2" t="s">
        <v>3177</v>
      </c>
      <c r="F81" s="2" t="s">
        <v>194</v>
      </c>
      <c r="G81" s="2" t="s">
        <v>1450</v>
      </c>
      <c r="H81" s="592" t="s">
        <v>932</v>
      </c>
      <c r="I81" s="2" t="s">
        <v>3255</v>
      </c>
      <c r="J81" s="38"/>
      <c r="L81" s="2"/>
      <c r="S81" s="38" t="s">
        <v>1450</v>
      </c>
      <c r="T81" s="38"/>
      <c r="U81" s="38" t="str">
        <f t="shared" si="1"/>
        <v>駿台学園</v>
      </c>
    </row>
    <row r="82" spans="1:21" ht="14.25">
      <c r="A82" s="2">
        <v>82</v>
      </c>
      <c r="B82" s="6" t="s">
        <v>3169</v>
      </c>
      <c r="C82" s="1" t="s">
        <v>2704</v>
      </c>
      <c r="D82" s="2" t="s">
        <v>195</v>
      </c>
      <c r="E82" s="2" t="s">
        <v>3177</v>
      </c>
      <c r="F82" s="2" t="s">
        <v>196</v>
      </c>
      <c r="G82" s="2" t="s">
        <v>1451</v>
      </c>
      <c r="H82" s="592" t="s">
        <v>933</v>
      </c>
      <c r="I82" s="2" t="s">
        <v>3256</v>
      </c>
      <c r="J82" s="38"/>
      <c r="L82" s="2"/>
      <c r="S82" s="38" t="s">
        <v>1451</v>
      </c>
      <c r="T82" s="38"/>
      <c r="U82" s="38" t="str">
        <f t="shared" si="1"/>
        <v>聖学院</v>
      </c>
    </row>
    <row r="83" spans="1:21" ht="14.25">
      <c r="A83" s="2">
        <v>83</v>
      </c>
      <c r="B83" s="6" t="s">
        <v>3169</v>
      </c>
      <c r="C83" s="1" t="s">
        <v>2705</v>
      </c>
      <c r="D83" s="2" t="s">
        <v>197</v>
      </c>
      <c r="E83" s="2" t="s">
        <v>3177</v>
      </c>
      <c r="F83" s="2" t="s">
        <v>198</v>
      </c>
      <c r="G83" s="2" t="s">
        <v>1737</v>
      </c>
      <c r="H83" s="592" t="s">
        <v>934</v>
      </c>
      <c r="I83" s="2" t="s">
        <v>3257</v>
      </c>
      <c r="J83" s="38"/>
      <c r="L83" s="2"/>
      <c r="S83" s="38" t="s">
        <v>1737</v>
      </c>
      <c r="T83" s="38"/>
      <c r="U83" s="38" t="str">
        <f t="shared" si="1"/>
        <v>成立学園</v>
      </c>
    </row>
    <row r="84" spans="1:21" ht="14.25">
      <c r="A84" s="2">
        <v>85</v>
      </c>
      <c r="B84" s="6" t="s">
        <v>3169</v>
      </c>
      <c r="C84" s="1" t="s">
        <v>2706</v>
      </c>
      <c r="D84" s="2" t="s">
        <v>199</v>
      </c>
      <c r="E84" s="2" t="s">
        <v>3177</v>
      </c>
      <c r="F84" s="2" t="s">
        <v>200</v>
      </c>
      <c r="G84" s="2" t="s">
        <v>1452</v>
      </c>
      <c r="H84" s="592">
        <v>1148526</v>
      </c>
      <c r="I84" s="2" t="s">
        <v>3258</v>
      </c>
      <c r="J84" s="38"/>
      <c r="L84" s="2"/>
      <c r="S84" s="38" t="s">
        <v>1452</v>
      </c>
      <c r="T84" s="38"/>
      <c r="U84" s="38" t="str">
        <f t="shared" si="1"/>
        <v>東京成徳大学</v>
      </c>
    </row>
    <row r="85" spans="1:21" ht="14.25">
      <c r="A85" s="2">
        <v>88</v>
      </c>
      <c r="B85" s="6" t="s">
        <v>3169</v>
      </c>
      <c r="C85" s="1" t="s">
        <v>2707</v>
      </c>
      <c r="D85" s="2" t="s">
        <v>201</v>
      </c>
      <c r="E85" s="2" t="s">
        <v>35</v>
      </c>
      <c r="F85" s="2" t="s">
        <v>202</v>
      </c>
      <c r="G85" s="2" t="s">
        <v>2152</v>
      </c>
      <c r="H85" s="592">
        <v>1730035</v>
      </c>
      <c r="I85" s="2" t="s">
        <v>935</v>
      </c>
      <c r="J85" s="38"/>
      <c r="L85" s="2"/>
      <c r="S85" s="38" t="s">
        <v>1453</v>
      </c>
      <c r="T85" s="38" t="s">
        <v>2113</v>
      </c>
      <c r="U85" s="38" t="str">
        <f t="shared" si="1"/>
        <v>都板橋</v>
      </c>
    </row>
    <row r="86" spans="1:21" ht="14.25">
      <c r="A86" s="2">
        <v>89</v>
      </c>
      <c r="B86" s="6" t="s">
        <v>3169</v>
      </c>
      <c r="C86" s="1" t="s">
        <v>2708</v>
      </c>
      <c r="D86" s="2" t="s">
        <v>203</v>
      </c>
      <c r="E86" s="2" t="s">
        <v>35</v>
      </c>
      <c r="F86" s="2" t="s">
        <v>204</v>
      </c>
      <c r="G86" s="2" t="s">
        <v>2153</v>
      </c>
      <c r="H86" s="592" t="s">
        <v>936</v>
      </c>
      <c r="I86" s="2" t="s">
        <v>937</v>
      </c>
      <c r="J86" s="38"/>
      <c r="L86" s="2"/>
      <c r="S86" s="38" t="s">
        <v>1454</v>
      </c>
      <c r="T86" s="38" t="s">
        <v>2113</v>
      </c>
      <c r="U86" s="38" t="str">
        <f t="shared" si="1"/>
        <v>都大山</v>
      </c>
    </row>
    <row r="87" spans="1:21" ht="14.25">
      <c r="A87" s="2">
        <v>90</v>
      </c>
      <c r="B87" s="6" t="s">
        <v>3169</v>
      </c>
      <c r="C87" s="1" t="s">
        <v>2709</v>
      </c>
      <c r="D87" s="2" t="s">
        <v>205</v>
      </c>
      <c r="E87" s="2" t="s">
        <v>35</v>
      </c>
      <c r="F87" s="2" t="s">
        <v>206</v>
      </c>
      <c r="G87" s="2" t="s">
        <v>2154</v>
      </c>
      <c r="H87" s="592">
        <v>1730004</v>
      </c>
      <c r="I87" s="2" t="s">
        <v>938</v>
      </c>
      <c r="J87" s="38"/>
      <c r="L87" s="2"/>
      <c r="S87" s="38" t="s">
        <v>1455</v>
      </c>
      <c r="T87" s="38" t="s">
        <v>2113</v>
      </c>
      <c r="U87" s="38" t="str">
        <f t="shared" si="1"/>
        <v>都北園</v>
      </c>
    </row>
    <row r="88" spans="1:21" ht="14.25">
      <c r="A88" s="2">
        <v>92</v>
      </c>
      <c r="B88" s="6" t="s">
        <v>3169</v>
      </c>
      <c r="C88" s="1" t="s">
        <v>2710</v>
      </c>
      <c r="D88" s="2" t="s">
        <v>207</v>
      </c>
      <c r="E88" s="2" t="s">
        <v>35</v>
      </c>
      <c r="F88" s="2" t="s">
        <v>208</v>
      </c>
      <c r="G88" s="2" t="s">
        <v>2155</v>
      </c>
      <c r="H88" s="592" t="s">
        <v>939</v>
      </c>
      <c r="I88" s="2" t="s">
        <v>3259</v>
      </c>
      <c r="J88" s="38"/>
      <c r="L88" s="2"/>
      <c r="S88" s="38" t="s">
        <v>1738</v>
      </c>
      <c r="T88" s="38" t="s">
        <v>2113</v>
      </c>
      <c r="U88" s="38" t="str">
        <f t="shared" si="1"/>
        <v>都板橋有徳</v>
      </c>
    </row>
    <row r="89" spans="1:21" ht="14.25">
      <c r="A89" s="2">
        <v>93</v>
      </c>
      <c r="B89" s="6" t="s">
        <v>3169</v>
      </c>
      <c r="C89" s="1" t="s">
        <v>2711</v>
      </c>
      <c r="D89" s="2" t="s">
        <v>209</v>
      </c>
      <c r="E89" s="2" t="s">
        <v>35</v>
      </c>
      <c r="F89" s="2" t="s">
        <v>210</v>
      </c>
      <c r="G89" s="2" t="s">
        <v>2156</v>
      </c>
      <c r="H89" s="592">
        <v>1750082</v>
      </c>
      <c r="I89" s="2" t="s">
        <v>940</v>
      </c>
      <c r="J89" s="38"/>
      <c r="L89" s="2"/>
      <c r="S89" s="38" t="s">
        <v>1456</v>
      </c>
      <c r="T89" s="38" t="s">
        <v>2113</v>
      </c>
      <c r="U89" s="38" t="str">
        <f t="shared" si="1"/>
        <v>都高島</v>
      </c>
    </row>
    <row r="90" spans="1:21" ht="14.25">
      <c r="A90" s="2">
        <v>94</v>
      </c>
      <c r="B90" s="6" t="s">
        <v>3169</v>
      </c>
      <c r="C90" s="1" t="s">
        <v>2712</v>
      </c>
      <c r="D90" s="2" t="s">
        <v>211</v>
      </c>
      <c r="E90" s="2" t="s">
        <v>3177</v>
      </c>
      <c r="F90" s="2" t="s">
        <v>212</v>
      </c>
      <c r="G90" s="2" t="s">
        <v>1457</v>
      </c>
      <c r="H90" s="592">
        <v>1748643</v>
      </c>
      <c r="I90" s="2" t="s">
        <v>941</v>
      </c>
      <c r="J90" s="38"/>
      <c r="L90" s="2"/>
      <c r="S90" s="38" t="s">
        <v>1457</v>
      </c>
      <c r="T90" s="38"/>
      <c r="U90" s="38" t="str">
        <f t="shared" si="1"/>
        <v>淑徳</v>
      </c>
    </row>
    <row r="91" spans="1:21" ht="14.25">
      <c r="A91" s="2">
        <v>95</v>
      </c>
      <c r="B91" s="6" t="s">
        <v>3169</v>
      </c>
      <c r="C91" s="1" t="s">
        <v>2713</v>
      </c>
      <c r="D91" s="2" t="s">
        <v>213</v>
      </c>
      <c r="E91" s="2" t="s">
        <v>3177</v>
      </c>
      <c r="F91" s="2" t="s">
        <v>214</v>
      </c>
      <c r="G91" s="2" t="s">
        <v>1458</v>
      </c>
      <c r="H91" s="592" t="s">
        <v>942</v>
      </c>
      <c r="I91" s="2" t="s">
        <v>943</v>
      </c>
      <c r="J91" s="38"/>
      <c r="L91" s="2"/>
      <c r="S91" s="38" t="s">
        <v>1458</v>
      </c>
      <c r="T91" s="38"/>
      <c r="U91" s="38" t="str">
        <f t="shared" si="1"/>
        <v>城北</v>
      </c>
    </row>
    <row r="92" spans="1:21" ht="14.25">
      <c r="A92" s="2">
        <v>96</v>
      </c>
      <c r="B92" s="6" t="s">
        <v>3169</v>
      </c>
      <c r="C92" s="1" t="s">
        <v>2714</v>
      </c>
      <c r="D92" s="2" t="s">
        <v>215</v>
      </c>
      <c r="E92" s="2" t="s">
        <v>3177</v>
      </c>
      <c r="F92" s="2" t="s">
        <v>216</v>
      </c>
      <c r="G92" s="2" t="s">
        <v>1459</v>
      </c>
      <c r="H92" s="592">
        <v>1758571</v>
      </c>
      <c r="I92" s="2" t="s">
        <v>944</v>
      </c>
      <c r="J92" s="38"/>
      <c r="L92" s="2"/>
      <c r="S92" s="38" t="s">
        <v>1459</v>
      </c>
      <c r="T92" s="38"/>
      <c r="U92" s="38" t="str">
        <f t="shared" si="1"/>
        <v>大東文化大学第一</v>
      </c>
    </row>
    <row r="93" spans="1:21" ht="14.25">
      <c r="A93" s="2">
        <v>97</v>
      </c>
      <c r="B93" s="6" t="s">
        <v>3169</v>
      </c>
      <c r="C93" s="1" t="s">
        <v>2715</v>
      </c>
      <c r="D93" s="2" t="s">
        <v>217</v>
      </c>
      <c r="E93" s="2" t="s">
        <v>3177</v>
      </c>
      <c r="F93" s="2" t="s">
        <v>218</v>
      </c>
      <c r="G93" s="2" t="s">
        <v>1460</v>
      </c>
      <c r="H93" s="592" t="s">
        <v>945</v>
      </c>
      <c r="I93" s="2" t="s">
        <v>3260</v>
      </c>
      <c r="J93" s="38"/>
      <c r="L93" s="2"/>
      <c r="S93" s="38" t="s">
        <v>1460</v>
      </c>
      <c r="T93" s="38"/>
      <c r="U93" s="38" t="str">
        <f t="shared" si="1"/>
        <v>帝京</v>
      </c>
    </row>
    <row r="94" spans="1:21" ht="14.25">
      <c r="A94" s="2">
        <v>98</v>
      </c>
      <c r="B94" s="6" t="s">
        <v>3169</v>
      </c>
      <c r="C94" s="1" t="s">
        <v>2716</v>
      </c>
      <c r="D94" s="2" t="s">
        <v>219</v>
      </c>
      <c r="E94" s="2" t="s">
        <v>3177</v>
      </c>
      <c r="F94" s="2" t="s">
        <v>220</v>
      </c>
      <c r="G94" s="2" t="s">
        <v>1461</v>
      </c>
      <c r="H94" s="592" t="s">
        <v>946</v>
      </c>
      <c r="I94" s="2" t="s">
        <v>3261</v>
      </c>
      <c r="J94" s="38"/>
      <c r="L94" s="2"/>
      <c r="S94" s="38" t="s">
        <v>1461</v>
      </c>
      <c r="T94" s="38"/>
      <c r="U94" s="38" t="str">
        <f t="shared" si="1"/>
        <v>東京家政大学附属女子</v>
      </c>
    </row>
    <row r="95" spans="1:21" ht="14.25">
      <c r="A95" s="2">
        <v>99</v>
      </c>
      <c r="B95" s="6" t="s">
        <v>3169</v>
      </c>
      <c r="C95" s="1" t="s">
        <v>2717</v>
      </c>
      <c r="D95" s="2" t="s">
        <v>221</v>
      </c>
      <c r="E95" s="2" t="s">
        <v>3177</v>
      </c>
      <c r="F95" s="2" t="s">
        <v>222</v>
      </c>
      <c r="G95" s="2" t="s">
        <v>1462</v>
      </c>
      <c r="H95" s="592">
        <v>1748524</v>
      </c>
      <c r="I95" s="2" t="s">
        <v>947</v>
      </c>
      <c r="J95" s="38"/>
      <c r="L95" s="2"/>
      <c r="S95" s="38" t="s">
        <v>1462</v>
      </c>
      <c r="T95" s="38"/>
      <c r="U95" s="38" t="str">
        <f t="shared" si="1"/>
        <v>芝浦工業大学</v>
      </c>
    </row>
    <row r="96" spans="1:21" ht="14.25">
      <c r="A96" s="2">
        <v>100</v>
      </c>
      <c r="B96" s="6" t="s">
        <v>3169</v>
      </c>
      <c r="C96" s="1" t="s">
        <v>2718</v>
      </c>
      <c r="D96" s="2" t="s">
        <v>223</v>
      </c>
      <c r="E96" s="2" t="s">
        <v>35</v>
      </c>
      <c r="F96" s="2" t="s">
        <v>224</v>
      </c>
      <c r="G96" s="2" t="s">
        <v>2157</v>
      </c>
      <c r="H96" s="592" t="s">
        <v>948</v>
      </c>
      <c r="I96" s="2" t="s">
        <v>3262</v>
      </c>
      <c r="J96" s="38"/>
      <c r="L96" s="2"/>
      <c r="S96" s="38" t="s">
        <v>1463</v>
      </c>
      <c r="T96" s="38" t="s">
        <v>2113</v>
      </c>
      <c r="U96" s="38" t="str">
        <f t="shared" si="1"/>
        <v>都北豊島工業</v>
      </c>
    </row>
    <row r="97" spans="1:21" ht="14.25">
      <c r="A97" s="2">
        <v>101</v>
      </c>
      <c r="B97" s="6" t="s">
        <v>3169</v>
      </c>
      <c r="C97" s="1" t="s">
        <v>2719</v>
      </c>
      <c r="D97" s="2" t="s">
        <v>225</v>
      </c>
      <c r="E97" s="2" t="s">
        <v>3177</v>
      </c>
      <c r="F97" s="2" t="s">
        <v>226</v>
      </c>
      <c r="G97" s="2" t="s">
        <v>1464</v>
      </c>
      <c r="H97" s="592">
        <v>1740064</v>
      </c>
      <c r="I97" s="2" t="s">
        <v>949</v>
      </c>
      <c r="J97" s="38"/>
      <c r="S97" s="38" t="s">
        <v>1464</v>
      </c>
      <c r="T97" s="38"/>
      <c r="U97" s="38" t="str">
        <f t="shared" si="1"/>
        <v>日本大学豊山女子</v>
      </c>
    </row>
    <row r="98" spans="1:21" ht="14.25">
      <c r="A98" s="2">
        <v>103</v>
      </c>
      <c r="B98" s="6" t="s">
        <v>3169</v>
      </c>
      <c r="C98" s="1" t="s">
        <v>2720</v>
      </c>
      <c r="D98" s="2" t="s">
        <v>227</v>
      </c>
      <c r="E98" s="2" t="s">
        <v>3177</v>
      </c>
      <c r="F98" s="2" t="s">
        <v>228</v>
      </c>
      <c r="G98" s="2" t="s">
        <v>1465</v>
      </c>
      <c r="H98" s="592">
        <v>1160013</v>
      </c>
      <c r="I98" s="2" t="s">
        <v>3263</v>
      </c>
      <c r="J98" s="38"/>
      <c r="S98" s="38" t="s">
        <v>1465</v>
      </c>
      <c r="T98" s="38"/>
      <c r="U98" s="38" t="str">
        <f t="shared" si="1"/>
        <v>開成</v>
      </c>
    </row>
    <row r="99" spans="1:21" ht="14.25">
      <c r="A99" s="2">
        <v>104</v>
      </c>
      <c r="B99" s="6" t="s">
        <v>3169</v>
      </c>
      <c r="C99" s="1" t="s">
        <v>2721</v>
      </c>
      <c r="D99" s="2" t="s">
        <v>229</v>
      </c>
      <c r="E99" s="2" t="s">
        <v>3177</v>
      </c>
      <c r="F99" s="2" t="s">
        <v>230</v>
      </c>
      <c r="G99" s="2" t="s">
        <v>1466</v>
      </c>
      <c r="H99" s="592" t="s">
        <v>950</v>
      </c>
      <c r="I99" s="2" t="s">
        <v>3264</v>
      </c>
      <c r="J99" s="38"/>
      <c r="S99" s="38" t="s">
        <v>1466</v>
      </c>
      <c r="T99" s="38"/>
      <c r="U99" s="38" t="str">
        <f t="shared" si="1"/>
        <v>北豊島</v>
      </c>
    </row>
    <row r="100" spans="1:21" ht="14.25">
      <c r="A100" s="2">
        <v>105</v>
      </c>
      <c r="B100" s="6" t="s">
        <v>3169</v>
      </c>
      <c r="C100" s="1" t="s">
        <v>2722</v>
      </c>
      <c r="D100" s="2" t="s">
        <v>231</v>
      </c>
      <c r="E100" s="2" t="s">
        <v>35</v>
      </c>
      <c r="F100" s="2" t="s">
        <v>232</v>
      </c>
      <c r="G100" s="2" t="s">
        <v>2158</v>
      </c>
      <c r="H100" s="592">
        <v>1160014</v>
      </c>
      <c r="I100" s="2" t="s">
        <v>3265</v>
      </c>
      <c r="J100" s="38"/>
      <c r="S100" s="38" t="s">
        <v>1467</v>
      </c>
      <c r="T100" s="38" t="s">
        <v>2113</v>
      </c>
      <c r="U100" s="38" t="str">
        <f t="shared" si="1"/>
        <v>都竹台</v>
      </c>
    </row>
    <row r="101" spans="1:21" ht="14.25">
      <c r="A101" s="2">
        <v>69</v>
      </c>
      <c r="B101" s="6" t="s">
        <v>3169</v>
      </c>
      <c r="C101" s="1" t="s">
        <v>2723</v>
      </c>
      <c r="D101" s="2" t="s">
        <v>233</v>
      </c>
      <c r="E101" s="2" t="s">
        <v>3177</v>
      </c>
      <c r="F101" s="2" t="s">
        <v>234</v>
      </c>
      <c r="G101" s="2" t="s">
        <v>1468</v>
      </c>
      <c r="H101" s="592" t="s">
        <v>925</v>
      </c>
      <c r="I101" s="2" t="s">
        <v>951</v>
      </c>
      <c r="J101" s="38"/>
      <c r="L101" s="4"/>
      <c r="S101" s="38" t="s">
        <v>1468</v>
      </c>
      <c r="T101" s="38"/>
      <c r="U101" s="38" t="str">
        <f t="shared" si="1"/>
        <v>郁文館ｸﾞﾛｰﾊﾞﾙ</v>
      </c>
    </row>
    <row r="102" spans="1:21" ht="14.25">
      <c r="A102" s="2">
        <v>73</v>
      </c>
      <c r="B102" s="6" t="s">
        <v>3169</v>
      </c>
      <c r="C102" s="1" t="s">
        <v>2724</v>
      </c>
      <c r="D102" s="2" t="s">
        <v>235</v>
      </c>
      <c r="E102" s="2" t="s">
        <v>3177</v>
      </c>
      <c r="F102" s="2" t="s">
        <v>236</v>
      </c>
      <c r="G102" s="2" t="s">
        <v>1739</v>
      </c>
      <c r="H102" s="592" t="s">
        <v>952</v>
      </c>
      <c r="I102" s="2" t="s">
        <v>3266</v>
      </c>
      <c r="J102" s="38"/>
      <c r="S102" s="38" t="s">
        <v>1739</v>
      </c>
      <c r="T102" s="38"/>
      <c r="U102" s="38" t="str">
        <f t="shared" si="1"/>
        <v>お茶の水女子大学附属</v>
      </c>
    </row>
    <row r="103" spans="1:21" ht="14.25">
      <c r="A103" s="2">
        <v>91</v>
      </c>
      <c r="B103" s="6" t="s">
        <v>3169</v>
      </c>
      <c r="C103" s="1" t="s">
        <v>2725</v>
      </c>
      <c r="D103" s="2" t="s">
        <v>237</v>
      </c>
      <c r="E103" s="2" t="s">
        <v>3177</v>
      </c>
      <c r="F103" s="2" t="s">
        <v>238</v>
      </c>
      <c r="G103" s="2" t="s">
        <v>1469</v>
      </c>
      <c r="H103" s="592" t="s">
        <v>922</v>
      </c>
      <c r="I103" s="2" t="s">
        <v>953</v>
      </c>
      <c r="J103" s="38"/>
      <c r="S103" s="38" t="s">
        <v>1469</v>
      </c>
      <c r="T103" s="38"/>
      <c r="U103" s="38" t="str">
        <f t="shared" si="1"/>
        <v>東京音楽大学付属</v>
      </c>
    </row>
    <row r="104" spans="1:21" ht="14.25">
      <c r="A104" s="2">
        <v>108</v>
      </c>
      <c r="B104" s="6" t="s">
        <v>3169</v>
      </c>
      <c r="C104" s="1" t="s">
        <v>2726</v>
      </c>
      <c r="D104" s="2" t="s">
        <v>239</v>
      </c>
      <c r="E104" s="2" t="s">
        <v>3177</v>
      </c>
      <c r="F104" s="2" t="s">
        <v>240</v>
      </c>
      <c r="G104" s="2" t="s">
        <v>1470</v>
      </c>
      <c r="H104" s="592" t="s">
        <v>920</v>
      </c>
      <c r="I104" s="2" t="s">
        <v>954</v>
      </c>
      <c r="J104" s="38"/>
      <c r="S104" s="38" t="s">
        <v>1470</v>
      </c>
      <c r="T104" s="38"/>
      <c r="U104" s="38" t="str">
        <f t="shared" si="1"/>
        <v>桜蔭</v>
      </c>
    </row>
    <row r="105" spans="1:21" ht="14.25">
      <c r="A105" s="2">
        <v>110</v>
      </c>
      <c r="B105" s="6" t="s">
        <v>3169</v>
      </c>
      <c r="C105" s="1" t="s">
        <v>2727</v>
      </c>
      <c r="D105" s="2" t="s">
        <v>241</v>
      </c>
      <c r="E105" s="2" t="s">
        <v>3177</v>
      </c>
      <c r="F105" s="2" t="s">
        <v>242</v>
      </c>
      <c r="G105" s="2" t="s">
        <v>1471</v>
      </c>
      <c r="H105" s="592" t="s">
        <v>955</v>
      </c>
      <c r="I105" s="2" t="s">
        <v>956</v>
      </c>
      <c r="J105" s="38"/>
      <c r="S105" s="38" t="s">
        <v>1471</v>
      </c>
      <c r="T105" s="38"/>
      <c r="U105" s="38" t="str">
        <f t="shared" si="1"/>
        <v>貞静学園</v>
      </c>
    </row>
    <row r="106" spans="1:21" ht="14.25">
      <c r="A106" s="2">
        <v>111</v>
      </c>
      <c r="B106" s="6" t="s">
        <v>3169</v>
      </c>
      <c r="C106" s="1" t="s">
        <v>2728</v>
      </c>
      <c r="D106" s="2" t="s">
        <v>243</v>
      </c>
      <c r="E106" s="2" t="s">
        <v>3177</v>
      </c>
      <c r="F106" s="2" t="s">
        <v>244</v>
      </c>
      <c r="G106" s="2" t="s">
        <v>1740</v>
      </c>
      <c r="H106" s="592" t="s">
        <v>923</v>
      </c>
      <c r="I106" s="2" t="s">
        <v>957</v>
      </c>
      <c r="J106" s="38"/>
      <c r="S106" s="38" t="s">
        <v>1740</v>
      </c>
      <c r="T106" s="38"/>
      <c r="U106" s="38" t="str">
        <f t="shared" si="1"/>
        <v>東邦音楽大学附属東邦</v>
      </c>
    </row>
    <row r="107" spans="1:21" ht="14.25">
      <c r="A107" s="2">
        <v>84</v>
      </c>
      <c r="B107" s="6" t="s">
        <v>3169</v>
      </c>
      <c r="C107" s="1" t="s">
        <v>2729</v>
      </c>
      <c r="D107" s="2" t="s">
        <v>245</v>
      </c>
      <c r="E107" s="2" t="s">
        <v>3177</v>
      </c>
      <c r="F107" s="2" t="s">
        <v>246</v>
      </c>
      <c r="G107" s="2" t="s">
        <v>1741</v>
      </c>
      <c r="H107" s="592" t="s">
        <v>958</v>
      </c>
      <c r="I107" s="2" t="s">
        <v>959</v>
      </c>
      <c r="J107" s="38"/>
      <c r="S107" s="38" t="s">
        <v>1741</v>
      </c>
      <c r="T107" s="38"/>
      <c r="U107" s="38" t="str">
        <f t="shared" si="1"/>
        <v>瀧野川女子学園</v>
      </c>
    </row>
    <row r="108" spans="1:21" ht="14.25">
      <c r="A108" s="2">
        <v>86</v>
      </c>
      <c r="B108" s="6" t="s">
        <v>3169</v>
      </c>
      <c r="C108" s="1" t="s">
        <v>2730</v>
      </c>
      <c r="D108" s="2" t="s">
        <v>247</v>
      </c>
      <c r="E108" s="2" t="s">
        <v>3177</v>
      </c>
      <c r="F108" s="2" t="s">
        <v>248</v>
      </c>
      <c r="G108" s="2" t="s">
        <v>1472</v>
      </c>
      <c r="H108" s="592" t="s">
        <v>960</v>
      </c>
      <c r="I108" s="2" t="s">
        <v>961</v>
      </c>
      <c r="J108" s="38"/>
      <c r="S108" s="38" t="s">
        <v>1472</v>
      </c>
      <c r="T108" s="38"/>
      <c r="U108" s="38" t="str">
        <f t="shared" si="1"/>
        <v>武蔵野</v>
      </c>
    </row>
    <row r="109" spans="1:21" ht="14.25">
      <c r="A109" s="2">
        <v>87</v>
      </c>
      <c r="B109" s="6" t="s">
        <v>3169</v>
      </c>
      <c r="C109" s="1" t="s">
        <v>2731</v>
      </c>
      <c r="D109" s="2" t="s">
        <v>249</v>
      </c>
      <c r="E109" s="2" t="s">
        <v>35</v>
      </c>
      <c r="F109" s="2" t="s">
        <v>250</v>
      </c>
      <c r="G109" s="2" t="s">
        <v>2159</v>
      </c>
      <c r="H109" s="592" t="s">
        <v>962</v>
      </c>
      <c r="I109" s="2" t="s">
        <v>963</v>
      </c>
      <c r="J109" s="38"/>
      <c r="S109" s="38" t="s">
        <v>1473</v>
      </c>
      <c r="T109" s="38" t="s">
        <v>2113</v>
      </c>
      <c r="U109" s="38" t="str">
        <f t="shared" si="1"/>
        <v>都赤羽商業</v>
      </c>
    </row>
    <row r="110" spans="1:21" ht="14.25">
      <c r="A110" s="2">
        <v>106</v>
      </c>
      <c r="B110" s="6" t="s">
        <v>3169</v>
      </c>
      <c r="C110" s="1" t="s">
        <v>2732</v>
      </c>
      <c r="D110" s="2" t="s">
        <v>251</v>
      </c>
      <c r="E110" s="2" t="s">
        <v>3177</v>
      </c>
      <c r="F110" s="2" t="s">
        <v>252</v>
      </c>
      <c r="G110" s="2" t="s">
        <v>1742</v>
      </c>
      <c r="H110" s="592" t="s">
        <v>964</v>
      </c>
      <c r="I110" s="2" t="s">
        <v>3267</v>
      </c>
      <c r="J110" s="38"/>
      <c r="S110" s="38" t="s">
        <v>1742</v>
      </c>
      <c r="T110" s="38"/>
      <c r="U110" s="38" t="str">
        <f t="shared" si="1"/>
        <v>安部学院</v>
      </c>
    </row>
    <row r="111" spans="1:21" ht="14.25">
      <c r="A111" s="2">
        <v>109</v>
      </c>
      <c r="B111" s="6" t="s">
        <v>3169</v>
      </c>
      <c r="C111" s="1" t="s">
        <v>2733</v>
      </c>
      <c r="D111" s="2" t="s">
        <v>253</v>
      </c>
      <c r="E111" s="2" t="s">
        <v>3177</v>
      </c>
      <c r="F111" s="2" t="s">
        <v>254</v>
      </c>
      <c r="G111" s="2" t="s">
        <v>1474</v>
      </c>
      <c r="H111" s="592" t="s">
        <v>965</v>
      </c>
      <c r="I111" s="2" t="s">
        <v>3268</v>
      </c>
      <c r="J111" s="38"/>
      <c r="S111" s="38" t="s">
        <v>1474</v>
      </c>
      <c r="T111" s="38"/>
      <c r="U111" s="38" t="str">
        <f t="shared" si="1"/>
        <v>星美学園</v>
      </c>
    </row>
    <row r="112" spans="1:21" ht="14.25">
      <c r="A112" s="2">
        <v>102</v>
      </c>
      <c r="B112" s="6" t="s">
        <v>3169</v>
      </c>
      <c r="C112" s="1" t="s">
        <v>2734</v>
      </c>
      <c r="D112" s="2" t="s">
        <v>255</v>
      </c>
      <c r="E112" s="2" t="s">
        <v>35</v>
      </c>
      <c r="F112" s="2" t="s">
        <v>256</v>
      </c>
      <c r="G112" s="2" t="s">
        <v>2160</v>
      </c>
      <c r="H112" s="592" t="s">
        <v>966</v>
      </c>
      <c r="I112" s="2" t="s">
        <v>967</v>
      </c>
      <c r="J112" s="38"/>
      <c r="S112" s="38" t="s">
        <v>1475</v>
      </c>
      <c r="T112" s="38" t="s">
        <v>2113</v>
      </c>
      <c r="U112" s="38" t="str">
        <f t="shared" si="1"/>
        <v>都荒川工業</v>
      </c>
    </row>
    <row r="113" spans="1:21" ht="14.25">
      <c r="A113" s="2">
        <v>112</v>
      </c>
      <c r="B113" s="6" t="s">
        <v>3171</v>
      </c>
      <c r="C113" s="1" t="s">
        <v>3161</v>
      </c>
      <c r="D113" s="2" t="s">
        <v>257</v>
      </c>
      <c r="E113" s="2" t="s">
        <v>3177</v>
      </c>
      <c r="F113" s="2" t="s">
        <v>258</v>
      </c>
      <c r="G113" s="38" t="s">
        <v>2287</v>
      </c>
      <c r="H113" s="592" t="s">
        <v>1017</v>
      </c>
      <c r="I113" s="2" t="s">
        <v>3269</v>
      </c>
      <c r="J113" s="38"/>
      <c r="L113" s="2"/>
      <c r="S113" s="38" t="s">
        <v>1743</v>
      </c>
      <c r="T113" s="38" t="s">
        <v>2117</v>
      </c>
      <c r="U113" s="38" t="str">
        <f t="shared" si="1"/>
        <v>区九段</v>
      </c>
    </row>
    <row r="114" spans="1:21" ht="14.25">
      <c r="A114" s="2">
        <v>113</v>
      </c>
      <c r="B114" s="6" t="s">
        <v>3171</v>
      </c>
      <c r="C114" s="1" t="s">
        <v>3162</v>
      </c>
      <c r="D114" s="2" t="s">
        <v>259</v>
      </c>
      <c r="E114" s="2" t="s">
        <v>35</v>
      </c>
      <c r="F114" s="2" t="s">
        <v>260</v>
      </c>
      <c r="G114" s="2" t="s">
        <v>2161</v>
      </c>
      <c r="H114" s="592">
        <v>1000014</v>
      </c>
      <c r="I114" s="2" t="s">
        <v>968</v>
      </c>
      <c r="J114" s="38"/>
      <c r="L114" s="2"/>
      <c r="S114" s="38" t="s">
        <v>1476</v>
      </c>
      <c r="T114" s="38" t="s">
        <v>2113</v>
      </c>
      <c r="U114" s="38" t="str">
        <f t="shared" si="1"/>
        <v>都日比谷</v>
      </c>
    </row>
    <row r="115" spans="1:21" ht="14.25">
      <c r="A115" s="2">
        <v>114</v>
      </c>
      <c r="B115" s="6" t="s">
        <v>3171</v>
      </c>
      <c r="C115" s="1" t="s">
        <v>3163</v>
      </c>
      <c r="D115" s="2" t="s">
        <v>261</v>
      </c>
      <c r="E115" s="2" t="s">
        <v>3177</v>
      </c>
      <c r="F115" s="2" t="s">
        <v>262</v>
      </c>
      <c r="G115" s="2" t="s">
        <v>1477</v>
      </c>
      <c r="H115" s="592" t="s">
        <v>969</v>
      </c>
      <c r="I115" s="2" t="s">
        <v>3270</v>
      </c>
      <c r="J115" s="38"/>
      <c r="L115" s="2"/>
      <c r="S115" s="38" t="s">
        <v>1477</v>
      </c>
      <c r="T115" s="38"/>
      <c r="U115" s="38" t="str">
        <f t="shared" si="1"/>
        <v>大妻</v>
      </c>
    </row>
    <row r="116" spans="1:21" ht="14.25">
      <c r="A116" s="2">
        <v>116</v>
      </c>
      <c r="B116" s="6" t="s">
        <v>3171</v>
      </c>
      <c r="C116" s="1" t="s">
        <v>1931</v>
      </c>
      <c r="D116" s="2" t="s">
        <v>263</v>
      </c>
      <c r="E116" s="2" t="s">
        <v>3177</v>
      </c>
      <c r="F116" s="2" t="s">
        <v>264</v>
      </c>
      <c r="G116" s="2" t="s">
        <v>1478</v>
      </c>
      <c r="H116" s="592">
        <v>1028133</v>
      </c>
      <c r="I116" s="2" t="s">
        <v>970</v>
      </c>
      <c r="J116" s="38"/>
      <c r="L116" s="2"/>
      <c r="S116" s="38" t="s">
        <v>1478</v>
      </c>
      <c r="T116" s="38"/>
      <c r="U116" s="38" t="str">
        <f t="shared" si="1"/>
        <v>暁星</v>
      </c>
    </row>
    <row r="117" spans="1:21" ht="14.25">
      <c r="A117" s="2">
        <v>117</v>
      </c>
      <c r="B117" s="6" t="s">
        <v>3171</v>
      </c>
      <c r="C117" s="1" t="s">
        <v>1932</v>
      </c>
      <c r="D117" s="2" t="s">
        <v>265</v>
      </c>
      <c r="E117" s="2" t="s">
        <v>3177</v>
      </c>
      <c r="F117" s="2" t="s">
        <v>266</v>
      </c>
      <c r="G117" s="2" t="s">
        <v>1479</v>
      </c>
      <c r="H117" s="592">
        <v>1010054</v>
      </c>
      <c r="I117" s="2" t="s">
        <v>3271</v>
      </c>
      <c r="J117" s="38"/>
      <c r="L117" s="2"/>
      <c r="S117" s="38" t="s">
        <v>1479</v>
      </c>
      <c r="T117" s="38"/>
      <c r="U117" s="38" t="str">
        <f t="shared" si="1"/>
        <v>錦城学園</v>
      </c>
    </row>
    <row r="118" spans="1:21" ht="14.25">
      <c r="A118" s="2">
        <v>118</v>
      </c>
      <c r="B118" s="6" t="s">
        <v>3171</v>
      </c>
      <c r="C118" s="1" t="s">
        <v>1933</v>
      </c>
      <c r="D118" s="2" t="s">
        <v>267</v>
      </c>
      <c r="E118" s="2" t="s">
        <v>3177</v>
      </c>
      <c r="F118" s="2" t="s">
        <v>268</v>
      </c>
      <c r="G118" s="2" t="s">
        <v>1480</v>
      </c>
      <c r="H118" s="592">
        <v>1020083</v>
      </c>
      <c r="I118" s="2" t="s">
        <v>3272</v>
      </c>
      <c r="J118" s="38"/>
      <c r="L118" s="2"/>
      <c r="S118" s="38" t="s">
        <v>1480</v>
      </c>
      <c r="T118" s="38"/>
      <c r="U118" s="38" t="str">
        <f t="shared" si="1"/>
        <v>麹町学園女子</v>
      </c>
    </row>
    <row r="119" spans="1:21" ht="14.25">
      <c r="A119" s="2">
        <v>119</v>
      </c>
      <c r="B119" s="6" t="s">
        <v>3171</v>
      </c>
      <c r="C119" s="1" t="s">
        <v>1934</v>
      </c>
      <c r="D119" s="2" t="s">
        <v>269</v>
      </c>
      <c r="E119" s="2" t="s">
        <v>3177</v>
      </c>
      <c r="F119" s="2" t="s">
        <v>270</v>
      </c>
      <c r="G119" s="2" t="s">
        <v>1481</v>
      </c>
      <c r="H119" s="592" t="s">
        <v>3193</v>
      </c>
      <c r="I119" s="2" t="s">
        <v>3273</v>
      </c>
      <c r="J119" s="38"/>
      <c r="L119" s="2"/>
      <c r="S119" s="38" t="s">
        <v>1481</v>
      </c>
      <c r="T119" s="38"/>
      <c r="U119" s="38" t="str">
        <f t="shared" si="1"/>
        <v>正則学園</v>
      </c>
    </row>
    <row r="120" spans="1:21" ht="14.25">
      <c r="A120" s="2">
        <v>120</v>
      </c>
      <c r="B120" s="6" t="s">
        <v>3171</v>
      </c>
      <c r="C120" s="1" t="s">
        <v>1935</v>
      </c>
      <c r="D120" s="2" t="s">
        <v>271</v>
      </c>
      <c r="E120" s="2" t="s">
        <v>3177</v>
      </c>
      <c r="F120" s="2" t="s">
        <v>272</v>
      </c>
      <c r="G120" s="2" t="s">
        <v>1482</v>
      </c>
      <c r="H120" s="592" t="s">
        <v>971</v>
      </c>
      <c r="I120" s="2" t="s">
        <v>972</v>
      </c>
      <c r="J120" s="38"/>
      <c r="L120" s="2"/>
      <c r="S120" s="38" t="s">
        <v>1482</v>
      </c>
      <c r="T120" s="38"/>
      <c r="U120" s="38" t="str">
        <f t="shared" si="1"/>
        <v>東京家政学院</v>
      </c>
    </row>
    <row r="121" spans="1:21" ht="14.25">
      <c r="A121" s="2">
        <v>121</v>
      </c>
      <c r="B121" s="6" t="s">
        <v>3171</v>
      </c>
      <c r="C121" s="1" t="s">
        <v>1936</v>
      </c>
      <c r="D121" s="2" t="s">
        <v>273</v>
      </c>
      <c r="E121" s="2" t="s">
        <v>3177</v>
      </c>
      <c r="F121" s="2" t="s">
        <v>274</v>
      </c>
      <c r="G121" s="2" t="s">
        <v>1483</v>
      </c>
      <c r="H121" s="592" t="s">
        <v>973</v>
      </c>
      <c r="I121" s="2" t="s">
        <v>3274</v>
      </c>
      <c r="J121" s="38"/>
      <c r="L121" s="2"/>
      <c r="S121" s="38" t="s">
        <v>1483</v>
      </c>
      <c r="T121" s="38"/>
      <c r="U121" s="38" t="str">
        <f t="shared" si="1"/>
        <v>東洋</v>
      </c>
    </row>
    <row r="122" spans="1:21" ht="14.25">
      <c r="A122" s="2">
        <v>122</v>
      </c>
      <c r="B122" s="6" t="s">
        <v>3171</v>
      </c>
      <c r="C122" s="1" t="s">
        <v>1937</v>
      </c>
      <c r="D122" s="2" t="s">
        <v>275</v>
      </c>
      <c r="E122" s="2" t="s">
        <v>3177</v>
      </c>
      <c r="F122" s="2" t="s">
        <v>276</v>
      </c>
      <c r="G122" s="2" t="s">
        <v>1744</v>
      </c>
      <c r="H122" s="592" t="s">
        <v>974</v>
      </c>
      <c r="I122" s="2" t="s">
        <v>3275</v>
      </c>
      <c r="J122" s="38"/>
      <c r="L122" s="2"/>
      <c r="S122" s="38" t="s">
        <v>1744</v>
      </c>
      <c r="T122" s="38"/>
      <c r="U122" s="38" t="str">
        <f t="shared" si="1"/>
        <v>二松学舎大学附属</v>
      </c>
    </row>
    <row r="123" spans="1:21" ht="14.25">
      <c r="A123" s="2">
        <v>161</v>
      </c>
      <c r="B123" s="6" t="s">
        <v>3171</v>
      </c>
      <c r="C123" s="1" t="s">
        <v>1938</v>
      </c>
      <c r="D123" s="2" t="s">
        <v>277</v>
      </c>
      <c r="E123" s="2" t="s">
        <v>3177</v>
      </c>
      <c r="F123" s="2" t="s">
        <v>278</v>
      </c>
      <c r="G123" s="2" t="s">
        <v>1484</v>
      </c>
      <c r="H123" s="592">
        <v>1018433</v>
      </c>
      <c r="I123" s="2" t="s">
        <v>975</v>
      </c>
      <c r="J123" s="38"/>
      <c r="L123" s="2"/>
      <c r="S123" s="38" t="s">
        <v>1484</v>
      </c>
      <c r="T123" s="38"/>
      <c r="U123" s="38" t="str">
        <f t="shared" si="1"/>
        <v>共立女子</v>
      </c>
    </row>
    <row r="124" spans="1:21" ht="14.25">
      <c r="A124" s="2">
        <v>125</v>
      </c>
      <c r="B124" s="6" t="s">
        <v>3171</v>
      </c>
      <c r="C124" s="1" t="s">
        <v>1939</v>
      </c>
      <c r="D124" s="2" t="s">
        <v>279</v>
      </c>
      <c r="E124" s="2" t="s">
        <v>35</v>
      </c>
      <c r="F124" s="2" t="s">
        <v>280</v>
      </c>
      <c r="G124" s="2" t="s">
        <v>2162</v>
      </c>
      <c r="H124" s="592">
        <v>1620052</v>
      </c>
      <c r="I124" s="2" t="s">
        <v>976</v>
      </c>
      <c r="J124" s="38"/>
      <c r="L124" s="2"/>
      <c r="S124" s="38" t="s">
        <v>1485</v>
      </c>
      <c r="T124" s="38" t="s">
        <v>2113</v>
      </c>
      <c r="U124" s="38" t="str">
        <f t="shared" si="1"/>
        <v>都戸山</v>
      </c>
    </row>
    <row r="125" spans="1:21" ht="14.25">
      <c r="A125" s="2">
        <v>128</v>
      </c>
      <c r="B125" s="6" t="s">
        <v>3171</v>
      </c>
      <c r="C125" s="1" t="s">
        <v>1940</v>
      </c>
      <c r="D125" s="2" t="s">
        <v>281</v>
      </c>
      <c r="E125" s="2" t="s">
        <v>3177</v>
      </c>
      <c r="F125" s="2" t="s">
        <v>282</v>
      </c>
      <c r="G125" s="2" t="s">
        <v>1486</v>
      </c>
      <c r="H125" s="592">
        <v>1690072</v>
      </c>
      <c r="I125" s="2" t="s">
        <v>978</v>
      </c>
      <c r="J125" s="38"/>
      <c r="L125" s="2"/>
      <c r="S125" s="38" t="s">
        <v>1486</v>
      </c>
      <c r="T125" s="38"/>
      <c r="U125" s="38" t="str">
        <f t="shared" si="1"/>
        <v>海城</v>
      </c>
    </row>
    <row r="126" spans="1:21" ht="14.25">
      <c r="A126" s="2">
        <v>129</v>
      </c>
      <c r="B126" s="6" t="s">
        <v>3171</v>
      </c>
      <c r="C126" s="1" t="s">
        <v>1941</v>
      </c>
      <c r="D126" s="2" t="s">
        <v>283</v>
      </c>
      <c r="E126" s="2" t="s">
        <v>3177</v>
      </c>
      <c r="F126" s="2" t="s">
        <v>284</v>
      </c>
      <c r="G126" s="2" t="s">
        <v>1487</v>
      </c>
      <c r="H126" s="592">
        <v>1628656</v>
      </c>
      <c r="I126" s="2" t="s">
        <v>979</v>
      </c>
      <c r="J126" s="38"/>
      <c r="L126" s="2"/>
      <c r="S126" s="38" t="s">
        <v>1487</v>
      </c>
      <c r="T126" s="38"/>
      <c r="U126" s="38" t="str">
        <f t="shared" si="1"/>
        <v>学習院女子</v>
      </c>
    </row>
    <row r="127" spans="1:21" ht="14.25">
      <c r="A127" s="2">
        <v>130</v>
      </c>
      <c r="B127" s="6" t="s">
        <v>3171</v>
      </c>
      <c r="C127" s="1" t="s">
        <v>1942</v>
      </c>
      <c r="D127" s="2" t="s">
        <v>285</v>
      </c>
      <c r="E127" s="2" t="s">
        <v>3177</v>
      </c>
      <c r="F127" s="2" t="s">
        <v>286</v>
      </c>
      <c r="G127" s="2" t="s">
        <v>1488</v>
      </c>
      <c r="H127" s="592" t="s">
        <v>980</v>
      </c>
      <c r="I127" s="2" t="s">
        <v>981</v>
      </c>
      <c r="J127" s="38"/>
      <c r="L127" s="2"/>
      <c r="S127" s="38" t="s">
        <v>1488</v>
      </c>
      <c r="T127" s="38"/>
      <c r="U127" s="38" t="str">
        <f t="shared" si="1"/>
        <v>成城</v>
      </c>
    </row>
    <row r="128" spans="1:21" ht="14.25">
      <c r="A128" s="2">
        <v>131</v>
      </c>
      <c r="B128" s="6" t="s">
        <v>3171</v>
      </c>
      <c r="C128" s="1" t="s">
        <v>1943</v>
      </c>
      <c r="D128" s="2" t="s">
        <v>287</v>
      </c>
      <c r="E128" s="2" t="s">
        <v>3177</v>
      </c>
      <c r="F128" s="2" t="s">
        <v>288</v>
      </c>
      <c r="G128" s="2" t="s">
        <v>1489</v>
      </c>
      <c r="H128" s="592" t="s">
        <v>977</v>
      </c>
      <c r="I128" s="2" t="s">
        <v>982</v>
      </c>
      <c r="J128" s="38"/>
      <c r="L128" s="2"/>
      <c r="S128" s="38" t="s">
        <v>1489</v>
      </c>
      <c r="T128" s="38"/>
      <c r="U128" s="38" t="str">
        <f t="shared" si="1"/>
        <v>保善</v>
      </c>
    </row>
    <row r="129" spans="1:21" ht="14.25">
      <c r="A129" s="2">
        <v>132</v>
      </c>
      <c r="B129" s="6" t="s">
        <v>3171</v>
      </c>
      <c r="C129" s="1" t="s">
        <v>1944</v>
      </c>
      <c r="D129" s="2" t="s">
        <v>289</v>
      </c>
      <c r="E129" s="2" t="s">
        <v>3177</v>
      </c>
      <c r="F129" s="2" t="s">
        <v>290</v>
      </c>
      <c r="G129" s="2" t="s">
        <v>1490</v>
      </c>
      <c r="H129" s="592">
        <v>1628654</v>
      </c>
      <c r="I129" s="2" t="s">
        <v>983</v>
      </c>
      <c r="J129" s="38"/>
      <c r="L129" s="2"/>
      <c r="S129" s="38" t="s">
        <v>1490</v>
      </c>
      <c r="T129" s="38"/>
      <c r="U129" s="38" t="str">
        <f t="shared" si="1"/>
        <v>早稲田</v>
      </c>
    </row>
    <row r="130" spans="1:21" ht="14.25">
      <c r="A130" s="2">
        <v>134</v>
      </c>
      <c r="B130" s="6" t="s">
        <v>3171</v>
      </c>
      <c r="C130" s="1" t="s">
        <v>1945</v>
      </c>
      <c r="D130" s="2" t="s">
        <v>291</v>
      </c>
      <c r="E130" s="2" t="s">
        <v>3177</v>
      </c>
      <c r="F130" s="2" t="s">
        <v>292</v>
      </c>
      <c r="G130" s="2" t="s">
        <v>1745</v>
      </c>
      <c r="H130" s="592" t="s">
        <v>984</v>
      </c>
      <c r="I130" s="2" t="s">
        <v>985</v>
      </c>
      <c r="J130" s="38"/>
      <c r="L130" s="2"/>
      <c r="S130" s="38" t="s">
        <v>1745</v>
      </c>
      <c r="T130" s="38"/>
      <c r="U130" s="38" t="str">
        <f t="shared" si="1"/>
        <v>目白研心</v>
      </c>
    </row>
    <row r="131" spans="1:21" ht="14.25">
      <c r="A131" s="2">
        <v>135</v>
      </c>
      <c r="B131" s="6" t="s">
        <v>3171</v>
      </c>
      <c r="C131" s="1" t="s">
        <v>3164</v>
      </c>
      <c r="D131" s="2" t="s">
        <v>293</v>
      </c>
      <c r="E131" s="2" t="s">
        <v>35</v>
      </c>
      <c r="F131" s="2" t="s">
        <v>294</v>
      </c>
      <c r="G131" s="2" t="s">
        <v>2163</v>
      </c>
      <c r="H131" s="592">
        <v>1600014</v>
      </c>
      <c r="I131" s="2" t="s">
        <v>3276</v>
      </c>
      <c r="J131" s="38"/>
      <c r="L131" s="2"/>
      <c r="S131" s="38" t="s">
        <v>1491</v>
      </c>
      <c r="T131" s="38" t="s">
        <v>2113</v>
      </c>
      <c r="U131" s="38" t="str">
        <f t="shared" ref="U131:U194" si="2">T131&amp;S131</f>
        <v>都新宿</v>
      </c>
    </row>
    <row r="132" spans="1:21" ht="14.25">
      <c r="A132" s="2">
        <v>137</v>
      </c>
      <c r="B132" s="6" t="s">
        <v>3171</v>
      </c>
      <c r="C132" s="1" t="s">
        <v>3165</v>
      </c>
      <c r="D132" s="2" t="s">
        <v>295</v>
      </c>
      <c r="E132" s="2" t="s">
        <v>3177</v>
      </c>
      <c r="F132" s="2" t="s">
        <v>296</v>
      </c>
      <c r="G132" s="2" t="s">
        <v>1492</v>
      </c>
      <c r="H132" s="592" t="s">
        <v>986</v>
      </c>
      <c r="I132" s="2" t="s">
        <v>987</v>
      </c>
      <c r="J132" s="38"/>
      <c r="L132" s="2"/>
      <c r="S132" s="38" t="s">
        <v>1492</v>
      </c>
      <c r="T132" s="38"/>
      <c r="U132" s="38" t="str">
        <f t="shared" si="2"/>
        <v>青山学院</v>
      </c>
    </row>
    <row r="133" spans="1:21" ht="14.25">
      <c r="A133" s="2">
        <v>138</v>
      </c>
      <c r="B133" s="6" t="s">
        <v>3171</v>
      </c>
      <c r="C133" s="1" t="s">
        <v>3166</v>
      </c>
      <c r="D133" s="2" t="s">
        <v>297</v>
      </c>
      <c r="E133" s="2" t="s">
        <v>3177</v>
      </c>
      <c r="F133" s="2" t="s">
        <v>298</v>
      </c>
      <c r="G133" s="2" t="s">
        <v>1493</v>
      </c>
      <c r="H133" s="592">
        <v>1510071</v>
      </c>
      <c r="I133" s="2" t="s">
        <v>988</v>
      </c>
      <c r="J133" s="38"/>
      <c r="L133" s="2"/>
      <c r="S133" s="38" t="s">
        <v>1493</v>
      </c>
      <c r="T133" s="38"/>
      <c r="U133" s="38" t="str">
        <f t="shared" si="2"/>
        <v>関東国際</v>
      </c>
    </row>
    <row r="134" spans="1:21" ht="14.25">
      <c r="A134" s="2">
        <v>139</v>
      </c>
      <c r="B134" s="6" t="s">
        <v>3171</v>
      </c>
      <c r="C134" s="1" t="s">
        <v>3167</v>
      </c>
      <c r="D134" s="2" t="s">
        <v>299</v>
      </c>
      <c r="E134" s="2" t="s">
        <v>3177</v>
      </c>
      <c r="F134" s="2" t="s">
        <v>300</v>
      </c>
      <c r="G134" s="2" t="s">
        <v>1494</v>
      </c>
      <c r="H134" s="592">
        <v>1500001</v>
      </c>
      <c r="I134" s="2" t="s">
        <v>989</v>
      </c>
      <c r="J134" s="38"/>
      <c r="L134" s="2"/>
      <c r="S134" s="38" t="s">
        <v>1494</v>
      </c>
      <c r="T134" s="38"/>
      <c r="U134" s="38" t="str">
        <f t="shared" si="2"/>
        <v>國學院</v>
      </c>
    </row>
    <row r="135" spans="1:21" ht="14.25">
      <c r="A135" s="2">
        <v>140</v>
      </c>
      <c r="B135" s="6" t="s">
        <v>3171</v>
      </c>
      <c r="C135" s="1" t="s">
        <v>3168</v>
      </c>
      <c r="D135" s="2" t="s">
        <v>301</v>
      </c>
      <c r="E135" s="2" t="s">
        <v>3177</v>
      </c>
      <c r="F135" s="2" t="s">
        <v>302</v>
      </c>
      <c r="G135" s="2" t="s">
        <v>1495</v>
      </c>
      <c r="H135" s="592">
        <v>1500011</v>
      </c>
      <c r="I135" s="2" t="s">
        <v>991</v>
      </c>
      <c r="J135" s="38"/>
      <c r="L135" s="2"/>
      <c r="S135" s="38" t="s">
        <v>1495</v>
      </c>
      <c r="T135" s="38"/>
      <c r="U135" s="38" t="str">
        <f t="shared" si="2"/>
        <v>実践女子学園</v>
      </c>
    </row>
    <row r="136" spans="1:21" ht="14.25">
      <c r="A136" s="2">
        <v>141</v>
      </c>
      <c r="B136" s="6" t="s">
        <v>3171</v>
      </c>
      <c r="C136" s="1" t="s">
        <v>3170</v>
      </c>
      <c r="D136" s="2" t="s">
        <v>303</v>
      </c>
      <c r="E136" s="2" t="s">
        <v>3177</v>
      </c>
      <c r="F136" s="2" t="s">
        <v>304</v>
      </c>
      <c r="G136" s="2" t="s">
        <v>1746</v>
      </c>
      <c r="H136" s="592" t="s">
        <v>992</v>
      </c>
      <c r="I136" s="2" t="s">
        <v>3277</v>
      </c>
      <c r="J136" s="38"/>
      <c r="L136" s="2"/>
      <c r="S136" s="38" t="s">
        <v>1746</v>
      </c>
      <c r="T136" s="38"/>
      <c r="U136" s="38" t="str">
        <f t="shared" si="2"/>
        <v>渋谷教育学園渋谷</v>
      </c>
    </row>
    <row r="137" spans="1:21" ht="14.25">
      <c r="A137" s="2">
        <v>142</v>
      </c>
      <c r="B137" s="6" t="s">
        <v>3171</v>
      </c>
      <c r="C137" s="1" t="s">
        <v>2665</v>
      </c>
      <c r="D137" s="2" t="s">
        <v>305</v>
      </c>
      <c r="E137" s="2" t="s">
        <v>3177</v>
      </c>
      <c r="F137" s="2" t="s">
        <v>306</v>
      </c>
      <c r="G137" s="2" t="s">
        <v>1496</v>
      </c>
      <c r="H137" s="592">
        <v>1510073</v>
      </c>
      <c r="I137" s="2" t="s">
        <v>993</v>
      </c>
      <c r="J137" s="38"/>
      <c r="L137" s="2"/>
      <c r="S137" s="38" t="s">
        <v>1496</v>
      </c>
      <c r="T137" s="38"/>
      <c r="U137" s="38" t="str">
        <f t="shared" si="2"/>
        <v>富士見丘</v>
      </c>
    </row>
    <row r="138" spans="1:21" ht="14.25">
      <c r="A138" s="2">
        <v>143</v>
      </c>
      <c r="B138" s="6" t="s">
        <v>3171</v>
      </c>
      <c r="C138" s="1" t="s">
        <v>2702</v>
      </c>
      <c r="D138" s="2" t="s">
        <v>307</v>
      </c>
      <c r="E138" s="2" t="s">
        <v>35</v>
      </c>
      <c r="F138" s="2" t="s">
        <v>308</v>
      </c>
      <c r="G138" s="2" t="s">
        <v>2164</v>
      </c>
      <c r="H138" s="592">
        <v>1500001</v>
      </c>
      <c r="I138" s="2" t="s">
        <v>994</v>
      </c>
      <c r="J138" s="38"/>
      <c r="L138" s="2"/>
      <c r="S138" s="38" t="s">
        <v>1497</v>
      </c>
      <c r="T138" s="38" t="s">
        <v>2113</v>
      </c>
      <c r="U138" s="38" t="str">
        <f t="shared" si="2"/>
        <v>都青山</v>
      </c>
    </row>
    <row r="139" spans="1:21" ht="14.25">
      <c r="A139" s="2">
        <v>144</v>
      </c>
      <c r="B139" s="6" t="s">
        <v>3171</v>
      </c>
      <c r="C139" s="1" t="s">
        <v>2703</v>
      </c>
      <c r="D139" s="2" t="s">
        <v>309</v>
      </c>
      <c r="E139" s="2" t="s">
        <v>3177</v>
      </c>
      <c r="F139" s="2" t="s">
        <v>310</v>
      </c>
      <c r="G139" s="2" t="s">
        <v>1498</v>
      </c>
      <c r="H139" s="592">
        <v>1500012</v>
      </c>
      <c r="I139" s="2" t="s">
        <v>995</v>
      </c>
      <c r="J139" s="38"/>
      <c r="L139" s="2"/>
      <c r="S139" s="38" t="s">
        <v>1498</v>
      </c>
      <c r="T139" s="38"/>
      <c r="U139" s="38" t="str">
        <f t="shared" si="2"/>
        <v>東京女学館</v>
      </c>
    </row>
    <row r="140" spans="1:21" ht="14.25">
      <c r="A140" s="2">
        <v>147</v>
      </c>
      <c r="B140" s="6" t="s">
        <v>3171</v>
      </c>
      <c r="C140" s="1" t="s">
        <v>2704</v>
      </c>
      <c r="D140" s="2" t="s">
        <v>311</v>
      </c>
      <c r="E140" s="2" t="s">
        <v>35</v>
      </c>
      <c r="F140" s="2" t="s">
        <v>312</v>
      </c>
      <c r="G140" s="2" t="s">
        <v>2165</v>
      </c>
      <c r="H140" s="592">
        <v>1700001</v>
      </c>
      <c r="I140" s="2" t="s">
        <v>996</v>
      </c>
      <c r="J140" s="38"/>
      <c r="L140" s="2"/>
      <c r="S140" s="38" t="s">
        <v>1499</v>
      </c>
      <c r="T140" s="38" t="s">
        <v>2113</v>
      </c>
      <c r="U140" s="38" t="str">
        <f t="shared" si="2"/>
        <v>都文京</v>
      </c>
    </row>
    <row r="141" spans="1:21" ht="14.25">
      <c r="A141" s="2">
        <v>148</v>
      </c>
      <c r="B141" s="6" t="s">
        <v>3171</v>
      </c>
      <c r="C141" s="1" t="s">
        <v>2705</v>
      </c>
      <c r="D141" s="2" t="s">
        <v>313</v>
      </c>
      <c r="E141" s="2" t="s">
        <v>35</v>
      </c>
      <c r="F141" s="2" t="s">
        <v>314</v>
      </c>
      <c r="G141" s="2" t="s">
        <v>2166</v>
      </c>
      <c r="H141" s="592" t="s">
        <v>997</v>
      </c>
      <c r="I141" s="2" t="s">
        <v>3278</v>
      </c>
      <c r="J141" s="38"/>
      <c r="L141" s="2"/>
      <c r="S141" s="38" t="s">
        <v>1747</v>
      </c>
      <c r="T141" s="38" t="s">
        <v>2113</v>
      </c>
      <c r="U141" s="38" t="str">
        <f t="shared" si="2"/>
        <v>都千早</v>
      </c>
    </row>
    <row r="142" spans="1:21" ht="14.25">
      <c r="A142" s="2">
        <v>149</v>
      </c>
      <c r="B142" s="6" t="s">
        <v>3171</v>
      </c>
      <c r="C142" s="1" t="s">
        <v>2706</v>
      </c>
      <c r="D142" s="2" t="s">
        <v>315</v>
      </c>
      <c r="E142" s="2" t="s">
        <v>3177</v>
      </c>
      <c r="F142" s="2" t="s">
        <v>316</v>
      </c>
      <c r="G142" s="2" t="s">
        <v>1500</v>
      </c>
      <c r="H142" s="592">
        <v>1710031</v>
      </c>
      <c r="I142" s="2" t="s">
        <v>999</v>
      </c>
      <c r="J142" s="38"/>
      <c r="L142" s="2"/>
      <c r="S142" s="38" t="s">
        <v>1500</v>
      </c>
      <c r="T142" s="38"/>
      <c r="U142" s="38" t="str">
        <f t="shared" si="2"/>
        <v>学習院</v>
      </c>
    </row>
    <row r="143" spans="1:21" ht="14.25">
      <c r="A143" s="2">
        <v>150</v>
      </c>
      <c r="B143" s="6" t="s">
        <v>3171</v>
      </c>
      <c r="C143" s="1" t="s">
        <v>2707</v>
      </c>
      <c r="D143" s="2" t="s">
        <v>317</v>
      </c>
      <c r="E143" s="2" t="s">
        <v>3177</v>
      </c>
      <c r="F143" s="2" t="s">
        <v>318</v>
      </c>
      <c r="G143" s="2" t="s">
        <v>1501</v>
      </c>
      <c r="H143" s="592">
        <v>1700004</v>
      </c>
      <c r="I143" s="2" t="s">
        <v>1000</v>
      </c>
      <c r="J143" s="38"/>
      <c r="L143" s="2"/>
      <c r="S143" s="38" t="s">
        <v>1501</v>
      </c>
      <c r="T143" s="38"/>
      <c r="U143" s="38" t="str">
        <f t="shared" si="2"/>
        <v>十文字</v>
      </c>
    </row>
    <row r="144" spans="1:21" ht="14.25">
      <c r="A144" s="2">
        <v>151</v>
      </c>
      <c r="B144" s="6" t="s">
        <v>3171</v>
      </c>
      <c r="C144" s="1" t="s">
        <v>2708</v>
      </c>
      <c r="D144" s="2" t="s">
        <v>319</v>
      </c>
      <c r="E144" s="2" t="s">
        <v>3177</v>
      </c>
      <c r="F144" s="2" t="s">
        <v>320</v>
      </c>
      <c r="G144" s="2" t="s">
        <v>1748</v>
      </c>
      <c r="H144" s="592">
        <v>1710044</v>
      </c>
      <c r="I144" s="2" t="s">
        <v>1001</v>
      </c>
      <c r="J144" s="38"/>
      <c r="L144" s="2"/>
      <c r="S144" s="38" t="s">
        <v>1748</v>
      </c>
      <c r="T144" s="38"/>
      <c r="U144" s="38" t="str">
        <f t="shared" si="2"/>
        <v>城西大学附属城西</v>
      </c>
    </row>
    <row r="145" spans="1:21" ht="14.25">
      <c r="A145" s="2">
        <v>152</v>
      </c>
      <c r="B145" s="6" t="s">
        <v>3171</v>
      </c>
      <c r="C145" s="1" t="s">
        <v>2709</v>
      </c>
      <c r="D145" s="2" t="s">
        <v>321</v>
      </c>
      <c r="E145" s="2" t="s">
        <v>3177</v>
      </c>
      <c r="F145" s="2" t="s">
        <v>322</v>
      </c>
      <c r="G145" s="2" t="s">
        <v>1502</v>
      </c>
      <c r="H145" s="592">
        <v>1700003</v>
      </c>
      <c r="I145" s="2" t="s">
        <v>1002</v>
      </c>
      <c r="J145" s="38"/>
      <c r="L145" s="2"/>
      <c r="S145" s="38" t="s">
        <v>1502</v>
      </c>
      <c r="T145" s="38"/>
      <c r="U145" s="38" t="str">
        <f t="shared" si="2"/>
        <v>本郷</v>
      </c>
    </row>
    <row r="146" spans="1:21" ht="14.25">
      <c r="A146" s="2">
        <v>153</v>
      </c>
      <c r="B146" s="6" t="s">
        <v>3171</v>
      </c>
      <c r="C146" s="1" t="s">
        <v>2710</v>
      </c>
      <c r="D146" s="2" t="s">
        <v>323</v>
      </c>
      <c r="E146" s="2" t="s">
        <v>3177</v>
      </c>
      <c r="F146" s="2" t="s">
        <v>324</v>
      </c>
      <c r="G146" s="2" t="s">
        <v>1503</v>
      </c>
      <c r="H146" s="592">
        <v>1700012</v>
      </c>
      <c r="I146" s="2" t="s">
        <v>1003</v>
      </c>
      <c r="J146" s="38"/>
      <c r="L146" s="2"/>
      <c r="S146" s="38" t="s">
        <v>1503</v>
      </c>
      <c r="T146" s="38"/>
      <c r="U146" s="38" t="str">
        <f t="shared" si="2"/>
        <v>巣鴨</v>
      </c>
    </row>
    <row r="147" spans="1:21" ht="14.25">
      <c r="A147" s="2">
        <v>154</v>
      </c>
      <c r="B147" s="6" t="s">
        <v>3171</v>
      </c>
      <c r="C147" s="1" t="s">
        <v>2711</v>
      </c>
      <c r="D147" s="2" t="s">
        <v>325</v>
      </c>
      <c r="E147" s="2" t="s">
        <v>3177</v>
      </c>
      <c r="F147" s="2" t="s">
        <v>326</v>
      </c>
      <c r="G147" s="2" t="s">
        <v>1504</v>
      </c>
      <c r="H147" s="592">
        <v>1700001</v>
      </c>
      <c r="I147" s="2" t="s">
        <v>1004</v>
      </c>
      <c r="J147" s="38"/>
      <c r="L147" s="2"/>
      <c r="S147" s="38" t="s">
        <v>1504</v>
      </c>
      <c r="T147" s="38"/>
      <c r="U147" s="38" t="str">
        <f t="shared" si="2"/>
        <v>淑徳巣鴨</v>
      </c>
    </row>
    <row r="148" spans="1:21" ht="14.25">
      <c r="A148" s="2">
        <v>155</v>
      </c>
      <c r="B148" s="6" t="s">
        <v>3171</v>
      </c>
      <c r="C148" s="1" t="s">
        <v>2712</v>
      </c>
      <c r="D148" s="2" t="s">
        <v>327</v>
      </c>
      <c r="E148" s="2" t="s">
        <v>3177</v>
      </c>
      <c r="F148" s="2" t="s">
        <v>328</v>
      </c>
      <c r="G148" s="2" t="s">
        <v>1505</v>
      </c>
      <c r="H148" s="592">
        <v>1700013</v>
      </c>
      <c r="I148" s="2" t="s">
        <v>1005</v>
      </c>
      <c r="J148" s="38"/>
      <c r="L148" s="2"/>
      <c r="S148" s="38" t="s">
        <v>1505</v>
      </c>
      <c r="T148" s="38"/>
      <c r="U148" s="38" t="str">
        <f t="shared" si="2"/>
        <v>豊島岡女子学園</v>
      </c>
    </row>
    <row r="149" spans="1:21" ht="14.25">
      <c r="A149" s="2">
        <v>156</v>
      </c>
      <c r="B149" s="6" t="s">
        <v>3171</v>
      </c>
      <c r="C149" s="1" t="s">
        <v>2713</v>
      </c>
      <c r="D149" s="2" t="s">
        <v>329</v>
      </c>
      <c r="E149" s="2" t="s">
        <v>3177</v>
      </c>
      <c r="F149" s="2" t="s">
        <v>330</v>
      </c>
      <c r="G149" s="2" t="s">
        <v>1506</v>
      </c>
      <c r="H149" s="592">
        <v>1700011</v>
      </c>
      <c r="I149" s="2" t="s">
        <v>1006</v>
      </c>
      <c r="J149" s="38"/>
      <c r="L149" s="2"/>
      <c r="S149" s="38" t="s">
        <v>1506</v>
      </c>
      <c r="T149" s="38"/>
      <c r="U149" s="38" t="str">
        <f t="shared" si="2"/>
        <v>豊島学院</v>
      </c>
    </row>
    <row r="150" spans="1:21" ht="14.25">
      <c r="A150" s="2">
        <v>157</v>
      </c>
      <c r="B150" s="6" t="s">
        <v>3171</v>
      </c>
      <c r="C150" s="1" t="s">
        <v>2714</v>
      </c>
      <c r="D150" s="2" t="s">
        <v>331</v>
      </c>
      <c r="E150" s="2" t="s">
        <v>3177</v>
      </c>
      <c r="F150" s="2" t="s">
        <v>332</v>
      </c>
      <c r="G150" s="2" t="s">
        <v>1507</v>
      </c>
      <c r="H150" s="592">
        <v>1700011</v>
      </c>
      <c r="I150" s="2" t="s">
        <v>1006</v>
      </c>
      <c r="J150" s="38"/>
      <c r="L150" s="2"/>
      <c r="S150" s="38" t="s">
        <v>1507</v>
      </c>
      <c r="T150" s="38"/>
      <c r="U150" s="38" t="str">
        <f t="shared" si="2"/>
        <v>昭和鉄道</v>
      </c>
    </row>
    <row r="151" spans="1:21" ht="14.25">
      <c r="A151" s="2">
        <v>158</v>
      </c>
      <c r="B151" s="6" t="s">
        <v>3171</v>
      </c>
      <c r="C151" s="1" t="s">
        <v>2715</v>
      </c>
      <c r="D151" s="2" t="s">
        <v>333</v>
      </c>
      <c r="E151" s="2" t="s">
        <v>3177</v>
      </c>
      <c r="F151" s="2" t="s">
        <v>334</v>
      </c>
      <c r="G151" s="2" t="s">
        <v>1508</v>
      </c>
      <c r="H151" s="592" t="s">
        <v>1007</v>
      </c>
      <c r="I151" s="2" t="s">
        <v>3279</v>
      </c>
      <c r="J151" s="38"/>
      <c r="L151" s="2"/>
      <c r="S151" s="38" t="s">
        <v>1508</v>
      </c>
      <c r="T151" s="38"/>
      <c r="U151" s="38" t="str">
        <f t="shared" si="2"/>
        <v>豊南</v>
      </c>
    </row>
    <row r="152" spans="1:21" ht="14.25">
      <c r="A152" s="2">
        <v>164</v>
      </c>
      <c r="B152" s="6" t="s">
        <v>3171</v>
      </c>
      <c r="C152" s="1" t="s">
        <v>2716</v>
      </c>
      <c r="D152" s="2" t="s">
        <v>335</v>
      </c>
      <c r="E152" s="2" t="s">
        <v>3177</v>
      </c>
      <c r="F152" s="2" t="s">
        <v>336</v>
      </c>
      <c r="G152" s="2" t="s">
        <v>1749</v>
      </c>
      <c r="H152" s="592" t="s">
        <v>1008</v>
      </c>
      <c r="I152" s="2" t="s">
        <v>3280</v>
      </c>
      <c r="J152" s="38"/>
      <c r="L152" s="2"/>
      <c r="S152" s="38" t="s">
        <v>1749</v>
      </c>
      <c r="T152" s="38"/>
      <c r="U152" s="38" t="str">
        <f t="shared" si="2"/>
        <v>立教池袋</v>
      </c>
    </row>
    <row r="153" spans="1:21" ht="14.25">
      <c r="A153" s="2">
        <v>159</v>
      </c>
      <c r="B153" s="6" t="s">
        <v>3171</v>
      </c>
      <c r="C153" s="1" t="s">
        <v>2717</v>
      </c>
      <c r="D153" s="2" t="s">
        <v>337</v>
      </c>
      <c r="E153" s="2" t="s">
        <v>3177</v>
      </c>
      <c r="F153" s="2" t="s">
        <v>338</v>
      </c>
      <c r="G153" s="2" t="s">
        <v>1509</v>
      </c>
      <c r="H153" s="592" t="s">
        <v>1009</v>
      </c>
      <c r="I153" s="2" t="s">
        <v>3281</v>
      </c>
      <c r="J153" s="38"/>
      <c r="L153" s="2"/>
      <c r="S153" s="38" t="s">
        <v>1509</v>
      </c>
      <c r="T153" s="38"/>
      <c r="U153" s="38" t="str">
        <f t="shared" si="2"/>
        <v>日本橋女学館</v>
      </c>
    </row>
    <row r="154" spans="1:21" ht="14.25">
      <c r="A154" s="2">
        <v>160</v>
      </c>
      <c r="B154" s="6" t="s">
        <v>3171</v>
      </c>
      <c r="C154" s="1" t="s">
        <v>2718</v>
      </c>
      <c r="D154" s="2" t="s">
        <v>339</v>
      </c>
      <c r="E154" s="2" t="s">
        <v>35</v>
      </c>
      <c r="F154" s="2" t="s">
        <v>340</v>
      </c>
      <c r="G154" s="2" t="s">
        <v>2167</v>
      </c>
      <c r="H154" s="592">
        <v>1040053</v>
      </c>
      <c r="I154" s="2" t="s">
        <v>3282</v>
      </c>
      <c r="J154" s="38"/>
      <c r="L154" s="2"/>
      <c r="S154" s="38" t="s">
        <v>1510</v>
      </c>
      <c r="T154" s="38" t="s">
        <v>2113</v>
      </c>
      <c r="U154" s="38" t="str">
        <f t="shared" si="2"/>
        <v>都晴海総合</v>
      </c>
    </row>
    <row r="155" spans="1:21" ht="14.25">
      <c r="A155" s="2">
        <v>123</v>
      </c>
      <c r="B155" s="6" t="s">
        <v>3171</v>
      </c>
      <c r="C155" s="1" t="s">
        <v>2719</v>
      </c>
      <c r="D155" s="2" t="s">
        <v>341</v>
      </c>
      <c r="E155" s="2" t="s">
        <v>3177</v>
      </c>
      <c r="F155" s="2" t="s">
        <v>342</v>
      </c>
      <c r="G155" s="2" t="s">
        <v>1511</v>
      </c>
      <c r="H155" s="592" t="s">
        <v>1010</v>
      </c>
      <c r="I155" s="2" t="s">
        <v>1011</v>
      </c>
      <c r="J155" s="38"/>
      <c r="L155" s="2"/>
      <c r="S155" s="38" t="s">
        <v>1511</v>
      </c>
      <c r="T155" s="38"/>
      <c r="U155" s="38" t="str">
        <f t="shared" si="2"/>
        <v>女子学院</v>
      </c>
    </row>
    <row r="156" spans="1:21" ht="14.25">
      <c r="A156" s="2">
        <v>124</v>
      </c>
      <c r="B156" s="6" t="s">
        <v>3171</v>
      </c>
      <c r="C156" s="1" t="s">
        <v>2720</v>
      </c>
      <c r="D156" s="2" t="s">
        <v>343</v>
      </c>
      <c r="E156" s="2" t="s">
        <v>3177</v>
      </c>
      <c r="F156" s="2" t="s">
        <v>344</v>
      </c>
      <c r="G156" s="2" t="s">
        <v>1512</v>
      </c>
      <c r="H156" s="592" t="s">
        <v>1012</v>
      </c>
      <c r="I156" s="2" t="s">
        <v>3283</v>
      </c>
      <c r="J156" s="38"/>
      <c r="L156" s="2"/>
      <c r="S156" s="38" t="s">
        <v>1512</v>
      </c>
      <c r="T156" s="38"/>
      <c r="U156" s="38" t="str">
        <f t="shared" si="2"/>
        <v>神田女学園</v>
      </c>
    </row>
    <row r="157" spans="1:21" ht="14.25">
      <c r="A157" s="2">
        <v>126</v>
      </c>
      <c r="B157" s="6" t="s">
        <v>3171</v>
      </c>
      <c r="C157" s="1" t="s">
        <v>2721</v>
      </c>
      <c r="D157" s="2" t="s">
        <v>345</v>
      </c>
      <c r="E157" s="2" t="s">
        <v>3177</v>
      </c>
      <c r="F157" s="2" t="s">
        <v>346</v>
      </c>
      <c r="G157" s="2" t="s">
        <v>1750</v>
      </c>
      <c r="H157" s="592" t="s">
        <v>1013</v>
      </c>
      <c r="I157" s="2" t="s">
        <v>1014</v>
      </c>
      <c r="J157" s="38"/>
      <c r="L157" s="2"/>
      <c r="S157" s="38" t="s">
        <v>1750</v>
      </c>
      <c r="T157" s="38"/>
      <c r="U157" s="38" t="str">
        <f t="shared" si="2"/>
        <v>白百合学園</v>
      </c>
    </row>
    <row r="158" spans="1:21" ht="14.25">
      <c r="A158" s="2">
        <v>133</v>
      </c>
      <c r="B158" s="6" t="s">
        <v>3171</v>
      </c>
      <c r="C158" s="1" t="s">
        <v>2722</v>
      </c>
      <c r="D158" s="2" t="s">
        <v>347</v>
      </c>
      <c r="E158" s="2" t="s">
        <v>3177</v>
      </c>
      <c r="F158" s="2" t="s">
        <v>348</v>
      </c>
      <c r="G158" s="2" t="s">
        <v>1513</v>
      </c>
      <c r="H158" s="592" t="s">
        <v>1015</v>
      </c>
      <c r="I158" s="2" t="s">
        <v>1016</v>
      </c>
      <c r="J158" s="38"/>
      <c r="L158" s="2"/>
      <c r="S158" s="38" t="s">
        <v>1513</v>
      </c>
      <c r="T158" s="38"/>
      <c r="U158" s="38" t="str">
        <f t="shared" si="2"/>
        <v>雙葉</v>
      </c>
    </row>
    <row r="159" spans="1:21" ht="14.25">
      <c r="A159" s="2">
        <v>145</v>
      </c>
      <c r="B159" s="6" t="s">
        <v>3171</v>
      </c>
      <c r="C159" s="1" t="s">
        <v>2723</v>
      </c>
      <c r="D159" s="2" t="s">
        <v>349</v>
      </c>
      <c r="E159" s="2" t="s">
        <v>3177</v>
      </c>
      <c r="F159" s="2" t="s">
        <v>350</v>
      </c>
      <c r="G159" s="2" t="s">
        <v>1514</v>
      </c>
      <c r="H159" s="592" t="s">
        <v>1017</v>
      </c>
      <c r="I159" s="2" t="s">
        <v>1018</v>
      </c>
      <c r="J159" s="38"/>
      <c r="L159" s="2"/>
      <c r="S159" s="38" t="s">
        <v>1514</v>
      </c>
      <c r="T159" s="38"/>
      <c r="U159" s="38" t="str">
        <f t="shared" si="2"/>
        <v>三輪田学園</v>
      </c>
    </row>
    <row r="160" spans="1:21" ht="14.25">
      <c r="A160" s="2">
        <v>127</v>
      </c>
      <c r="B160" s="6" t="s">
        <v>3171</v>
      </c>
      <c r="C160" s="1" t="s">
        <v>2724</v>
      </c>
      <c r="D160" s="2" t="s">
        <v>351</v>
      </c>
      <c r="E160" s="2" t="s">
        <v>3177</v>
      </c>
      <c r="F160" s="2" t="s">
        <v>352</v>
      </c>
      <c r="G160" s="2" t="s">
        <v>1751</v>
      </c>
      <c r="H160" s="592" t="s">
        <v>1019</v>
      </c>
      <c r="I160" s="2" t="s">
        <v>3284</v>
      </c>
      <c r="J160" s="38"/>
      <c r="L160" s="2"/>
      <c r="S160" s="38" t="s">
        <v>1751</v>
      </c>
      <c r="T160" s="38"/>
      <c r="U160" s="38" t="str">
        <f t="shared" si="2"/>
        <v>成女</v>
      </c>
    </row>
    <row r="161" spans="1:21" ht="14.25">
      <c r="A161" s="2">
        <v>163</v>
      </c>
      <c r="B161" s="6" t="s">
        <v>3171</v>
      </c>
      <c r="C161" s="1" t="s">
        <v>2725</v>
      </c>
      <c r="D161" s="2" t="s">
        <v>353</v>
      </c>
      <c r="E161" s="2" t="s">
        <v>35</v>
      </c>
      <c r="F161" s="2" t="s">
        <v>354</v>
      </c>
      <c r="G161" s="2" t="s">
        <v>2168</v>
      </c>
      <c r="H161" s="592" t="s">
        <v>1019</v>
      </c>
      <c r="I161" s="2" t="s">
        <v>3285</v>
      </c>
      <c r="J161" s="38"/>
      <c r="L161" s="2"/>
      <c r="S161" s="38" t="s">
        <v>1515</v>
      </c>
      <c r="T161" s="38" t="s">
        <v>2114</v>
      </c>
      <c r="U161" s="38" t="str">
        <f t="shared" si="2"/>
        <v>都総合芸術</v>
      </c>
    </row>
    <row r="162" spans="1:21" ht="14.25">
      <c r="A162" s="2">
        <v>115</v>
      </c>
      <c r="B162" s="6" t="s">
        <v>3171</v>
      </c>
      <c r="C162" s="1" t="s">
        <v>2726</v>
      </c>
      <c r="D162" s="2" t="s">
        <v>355</v>
      </c>
      <c r="E162" s="2" t="s">
        <v>35</v>
      </c>
      <c r="F162" s="2" t="s">
        <v>356</v>
      </c>
      <c r="G162" s="2" t="s">
        <v>2169</v>
      </c>
      <c r="H162" s="592" t="s">
        <v>1020</v>
      </c>
      <c r="I162" s="2" t="s">
        <v>1021</v>
      </c>
      <c r="J162" s="38"/>
      <c r="L162" s="2"/>
      <c r="S162" s="38" t="s">
        <v>1516</v>
      </c>
      <c r="T162" s="38" t="s">
        <v>2114</v>
      </c>
      <c r="U162" s="38" t="str">
        <f t="shared" si="2"/>
        <v>都第一商業</v>
      </c>
    </row>
    <row r="163" spans="1:21" ht="14.25">
      <c r="A163" s="2">
        <v>136</v>
      </c>
      <c r="B163" s="6" t="s">
        <v>3171</v>
      </c>
      <c r="C163" s="1" t="s">
        <v>2727</v>
      </c>
      <c r="D163" s="2" t="s">
        <v>357</v>
      </c>
      <c r="E163" s="2" t="s">
        <v>35</v>
      </c>
      <c r="F163" s="2" t="s">
        <v>358</v>
      </c>
      <c r="G163" s="2" t="s">
        <v>2170</v>
      </c>
      <c r="H163" s="592" t="s">
        <v>990</v>
      </c>
      <c r="I163" s="2" t="s">
        <v>1022</v>
      </c>
      <c r="J163" s="38"/>
      <c r="L163" s="2"/>
      <c r="S163" s="38" t="s">
        <v>1517</v>
      </c>
      <c r="T163" s="38" t="s">
        <v>2113</v>
      </c>
      <c r="U163" s="38" t="str">
        <f t="shared" si="2"/>
        <v>都広尾</v>
      </c>
    </row>
    <row r="164" spans="1:21" ht="14.25">
      <c r="A164" s="2">
        <v>146</v>
      </c>
      <c r="B164" s="6" t="s">
        <v>3171</v>
      </c>
      <c r="C164" s="1" t="s">
        <v>2728</v>
      </c>
      <c r="D164" s="2" t="s">
        <v>359</v>
      </c>
      <c r="E164" s="2" t="s">
        <v>35</v>
      </c>
      <c r="F164" s="2" t="s">
        <v>360</v>
      </c>
      <c r="G164" s="2" t="s">
        <v>2171</v>
      </c>
      <c r="H164" s="592" t="s">
        <v>997</v>
      </c>
      <c r="I164" s="2" t="s">
        <v>1023</v>
      </c>
      <c r="J164" s="38"/>
      <c r="L164" s="2"/>
      <c r="S164" s="38" t="s">
        <v>1518</v>
      </c>
      <c r="T164" s="38" t="s">
        <v>2113</v>
      </c>
      <c r="U164" s="38" t="str">
        <f t="shared" si="2"/>
        <v>都豊島</v>
      </c>
    </row>
    <row r="165" spans="1:21" ht="14.25">
      <c r="A165" s="2">
        <v>162</v>
      </c>
      <c r="B165" s="6" t="s">
        <v>3171</v>
      </c>
      <c r="C165" s="1" t="s">
        <v>2729</v>
      </c>
      <c r="D165" s="2" t="s">
        <v>361</v>
      </c>
      <c r="E165" s="2" t="s">
        <v>3177</v>
      </c>
      <c r="F165" s="2" t="s">
        <v>362</v>
      </c>
      <c r="G165" s="2" t="s">
        <v>1519</v>
      </c>
      <c r="H165" s="592" t="s">
        <v>998</v>
      </c>
      <c r="I165" s="2" t="s">
        <v>1024</v>
      </c>
      <c r="J165" s="38"/>
      <c r="L165" s="2"/>
      <c r="S165" s="38" t="s">
        <v>1519</v>
      </c>
      <c r="T165" s="38"/>
      <c r="U165" s="38" t="str">
        <f t="shared" si="2"/>
        <v>川村</v>
      </c>
    </row>
    <row r="166" spans="1:21" ht="14.25">
      <c r="A166" s="2">
        <v>170</v>
      </c>
      <c r="B166" s="6" t="s">
        <v>3172</v>
      </c>
      <c r="C166" s="1" t="s">
        <v>3161</v>
      </c>
      <c r="D166" s="2" t="s">
        <v>363</v>
      </c>
      <c r="E166" s="2" t="s">
        <v>35</v>
      </c>
      <c r="F166" s="2" t="s">
        <v>364</v>
      </c>
      <c r="G166" s="2" t="s">
        <v>2172</v>
      </c>
      <c r="H166" s="592" t="s">
        <v>1025</v>
      </c>
      <c r="I166" s="2" t="s">
        <v>3286</v>
      </c>
      <c r="J166" s="38"/>
      <c r="L166" s="2"/>
      <c r="S166" s="38" t="s">
        <v>1520</v>
      </c>
      <c r="T166" s="38" t="s">
        <v>2113</v>
      </c>
      <c r="U166" s="38" t="str">
        <f t="shared" si="2"/>
        <v>都三田</v>
      </c>
    </row>
    <row r="167" spans="1:21" ht="14.25">
      <c r="A167" s="2">
        <v>172</v>
      </c>
      <c r="B167" s="6" t="s">
        <v>3172</v>
      </c>
      <c r="C167" s="1" t="s">
        <v>3162</v>
      </c>
      <c r="D167" s="2" t="s">
        <v>365</v>
      </c>
      <c r="E167" s="2" t="s">
        <v>35</v>
      </c>
      <c r="F167" s="2" t="s">
        <v>366</v>
      </c>
      <c r="G167" s="2" t="s">
        <v>2173</v>
      </c>
      <c r="H167" s="592" t="s">
        <v>1026</v>
      </c>
      <c r="I167" s="2" t="s">
        <v>3287</v>
      </c>
      <c r="J167" s="38"/>
      <c r="L167" s="2"/>
      <c r="S167" s="38" t="s">
        <v>1521</v>
      </c>
      <c r="T167" s="38" t="s">
        <v>2113</v>
      </c>
      <c r="U167" s="38" t="str">
        <f t="shared" si="2"/>
        <v>都芝商業</v>
      </c>
    </row>
    <row r="168" spans="1:21" ht="14.25">
      <c r="A168" s="2">
        <v>173</v>
      </c>
      <c r="B168" s="6" t="s">
        <v>3172</v>
      </c>
      <c r="C168" s="1" t="s">
        <v>3163</v>
      </c>
      <c r="D168" s="2" t="s">
        <v>367</v>
      </c>
      <c r="E168" s="2" t="s">
        <v>3177</v>
      </c>
      <c r="F168" s="2" t="s">
        <v>368</v>
      </c>
      <c r="G168" s="2" t="s">
        <v>1522</v>
      </c>
      <c r="H168" s="592">
        <v>1060046</v>
      </c>
      <c r="I168" s="2" t="s">
        <v>3288</v>
      </c>
      <c r="J168" s="38"/>
      <c r="L168" s="2"/>
      <c r="S168" s="38" t="s">
        <v>1522</v>
      </c>
      <c r="T168" s="38"/>
      <c r="U168" s="38" t="str">
        <f t="shared" si="2"/>
        <v>麻布</v>
      </c>
    </row>
    <row r="169" spans="1:21" ht="14.25">
      <c r="A169" s="2">
        <v>174</v>
      </c>
      <c r="B169" s="6" t="s">
        <v>3172</v>
      </c>
      <c r="C169" s="1" t="s">
        <v>1931</v>
      </c>
      <c r="D169" s="2" t="s">
        <v>369</v>
      </c>
      <c r="E169" s="2" t="s">
        <v>3177</v>
      </c>
      <c r="F169" s="2" t="s">
        <v>370</v>
      </c>
      <c r="G169" s="2" t="s">
        <v>1523</v>
      </c>
      <c r="H169" s="592">
        <v>1050011</v>
      </c>
      <c r="I169" s="2" t="s">
        <v>3289</v>
      </c>
      <c r="J169" s="38"/>
      <c r="L169" s="2"/>
      <c r="S169" s="38" t="s">
        <v>1523</v>
      </c>
      <c r="T169" s="38"/>
      <c r="U169" s="38" t="str">
        <f t="shared" si="2"/>
        <v>芝</v>
      </c>
    </row>
    <row r="170" spans="1:21" ht="14.25">
      <c r="A170" s="2">
        <v>175</v>
      </c>
      <c r="B170" s="6" t="s">
        <v>3172</v>
      </c>
      <c r="C170" s="1" t="s">
        <v>1932</v>
      </c>
      <c r="D170" s="2" t="s">
        <v>371</v>
      </c>
      <c r="E170" s="2" t="s">
        <v>3177</v>
      </c>
      <c r="F170" s="2" t="s">
        <v>372</v>
      </c>
      <c r="G170" s="2" t="s">
        <v>1524</v>
      </c>
      <c r="H170" s="592">
        <v>1080071</v>
      </c>
      <c r="I170" s="2" t="s">
        <v>3290</v>
      </c>
      <c r="J170" s="38"/>
      <c r="L170" s="2"/>
      <c r="S170" s="38" t="s">
        <v>1524</v>
      </c>
      <c r="T170" s="38"/>
      <c r="U170" s="38" t="str">
        <f t="shared" si="2"/>
        <v>頌栄女子学院</v>
      </c>
    </row>
    <row r="171" spans="1:21" ht="14.25">
      <c r="A171" s="2">
        <v>176</v>
      </c>
      <c r="B171" s="6" t="s">
        <v>3172</v>
      </c>
      <c r="C171" s="1" t="s">
        <v>1933</v>
      </c>
      <c r="D171" s="2" t="s">
        <v>373</v>
      </c>
      <c r="E171" s="2" t="s">
        <v>3177</v>
      </c>
      <c r="F171" s="2" t="s">
        <v>374</v>
      </c>
      <c r="G171" s="2" t="s">
        <v>1525</v>
      </c>
      <c r="H171" s="592">
        <v>1050011</v>
      </c>
      <c r="I171" s="2" t="s">
        <v>3291</v>
      </c>
      <c r="J171" s="38"/>
      <c r="L171" s="2"/>
      <c r="S171" s="38" t="s">
        <v>1525</v>
      </c>
      <c r="T171" s="38"/>
      <c r="U171" s="38" t="str">
        <f t="shared" si="2"/>
        <v>正則</v>
      </c>
    </row>
    <row r="172" spans="1:21" ht="14.25">
      <c r="A172" s="2">
        <v>177</v>
      </c>
      <c r="B172" s="6" t="s">
        <v>3172</v>
      </c>
      <c r="C172" s="1" t="s">
        <v>1934</v>
      </c>
      <c r="D172" s="2" t="s">
        <v>375</v>
      </c>
      <c r="E172" s="2" t="s">
        <v>3177</v>
      </c>
      <c r="F172" s="2" t="s">
        <v>376</v>
      </c>
      <c r="G172" s="2" t="s">
        <v>1526</v>
      </c>
      <c r="H172" s="592">
        <v>1080074</v>
      </c>
      <c r="I172" s="2" t="s">
        <v>3292</v>
      </c>
      <c r="J172" s="38"/>
      <c r="L172" s="2"/>
      <c r="S172" s="38" t="s">
        <v>1526</v>
      </c>
      <c r="T172" s="38"/>
      <c r="U172" s="38" t="str">
        <f t="shared" si="2"/>
        <v>高輪</v>
      </c>
    </row>
    <row r="173" spans="1:21" ht="14.25">
      <c r="A173" s="2">
        <v>178</v>
      </c>
      <c r="B173" s="6" t="s">
        <v>3172</v>
      </c>
      <c r="C173" s="1" t="s">
        <v>1935</v>
      </c>
      <c r="D173" s="2" t="s">
        <v>377</v>
      </c>
      <c r="E173" s="2" t="s">
        <v>3177</v>
      </c>
      <c r="F173" s="2" t="s">
        <v>378</v>
      </c>
      <c r="G173" s="2" t="s">
        <v>1527</v>
      </c>
      <c r="H173" s="592" t="s">
        <v>1027</v>
      </c>
      <c r="I173" s="2" t="s">
        <v>3293</v>
      </c>
      <c r="J173" s="38"/>
      <c r="L173" s="2"/>
      <c r="S173" s="38" t="s">
        <v>1527</v>
      </c>
      <c r="T173" s="38"/>
      <c r="U173" s="38" t="str">
        <f t="shared" si="2"/>
        <v>東海大学付属高輪台</v>
      </c>
    </row>
    <row r="174" spans="1:21" ht="14.25">
      <c r="A174" s="2">
        <v>180</v>
      </c>
      <c r="B174" s="6" t="s">
        <v>3172</v>
      </c>
      <c r="C174" s="1" t="s">
        <v>1936</v>
      </c>
      <c r="D174" s="2" t="s">
        <v>379</v>
      </c>
      <c r="E174" s="2" t="s">
        <v>3177</v>
      </c>
      <c r="F174" s="2" t="s">
        <v>380</v>
      </c>
      <c r="G174" s="2" t="s">
        <v>1528</v>
      </c>
      <c r="H174" s="592">
        <v>1080071</v>
      </c>
      <c r="I174" s="2" t="s">
        <v>3294</v>
      </c>
      <c r="J174" s="38"/>
      <c r="L174" s="2"/>
      <c r="S174" s="38" t="s">
        <v>1528</v>
      </c>
      <c r="T174" s="38"/>
      <c r="U174" s="38" t="str">
        <f t="shared" si="2"/>
        <v>明治学院</v>
      </c>
    </row>
    <row r="175" spans="1:21" ht="14.25">
      <c r="A175" s="2">
        <v>181</v>
      </c>
      <c r="B175" s="6" t="s">
        <v>3172</v>
      </c>
      <c r="C175" s="1" t="s">
        <v>1937</v>
      </c>
      <c r="D175" s="2" t="s">
        <v>381</v>
      </c>
      <c r="E175" s="2" t="s">
        <v>3177</v>
      </c>
      <c r="F175" s="2" t="s">
        <v>382</v>
      </c>
      <c r="G175" s="2" t="s">
        <v>1529</v>
      </c>
      <c r="H175" s="592">
        <v>1070052</v>
      </c>
      <c r="I175" s="2" t="s">
        <v>1028</v>
      </c>
      <c r="J175" s="38"/>
      <c r="L175" s="2"/>
      <c r="S175" s="38" t="s">
        <v>1529</v>
      </c>
      <c r="T175" s="38"/>
      <c r="U175" s="38" t="str">
        <f t="shared" si="2"/>
        <v>山脇学園</v>
      </c>
    </row>
    <row r="176" spans="1:21" ht="14.25">
      <c r="A176" s="2">
        <v>182</v>
      </c>
      <c r="B176" s="6" t="s">
        <v>3172</v>
      </c>
      <c r="C176" s="1" t="s">
        <v>1938</v>
      </c>
      <c r="D176" s="2" t="s">
        <v>383</v>
      </c>
      <c r="E176" s="2" t="s">
        <v>3177</v>
      </c>
      <c r="F176" s="2" t="s">
        <v>384</v>
      </c>
      <c r="G176" s="2" t="s">
        <v>1752</v>
      </c>
      <c r="H176" s="592">
        <v>1080023</v>
      </c>
      <c r="I176" s="2" t="s">
        <v>1029</v>
      </c>
      <c r="J176" s="38"/>
      <c r="L176" s="2"/>
      <c r="S176" s="38" t="s">
        <v>1752</v>
      </c>
      <c r="T176" s="38"/>
      <c r="U176" s="38" t="str">
        <f t="shared" si="2"/>
        <v>東京工業大学附属科学技術</v>
      </c>
    </row>
    <row r="177" spans="1:21" ht="14.25">
      <c r="A177" s="2">
        <v>183</v>
      </c>
      <c r="B177" s="6" t="s">
        <v>3172</v>
      </c>
      <c r="C177" s="1" t="s">
        <v>1939</v>
      </c>
      <c r="D177" s="2" t="s">
        <v>385</v>
      </c>
      <c r="E177" s="2" t="s">
        <v>3177</v>
      </c>
      <c r="F177" s="2" t="s">
        <v>386</v>
      </c>
      <c r="G177" s="2" t="s">
        <v>1530</v>
      </c>
      <c r="H177" s="592">
        <v>1080073</v>
      </c>
      <c r="I177" s="2" t="s">
        <v>3295</v>
      </c>
      <c r="J177" s="38"/>
      <c r="L177" s="2"/>
      <c r="S177" s="38" t="s">
        <v>1530</v>
      </c>
      <c r="T177" s="38"/>
      <c r="U177" s="38" t="str">
        <f t="shared" si="2"/>
        <v>普連土学園</v>
      </c>
    </row>
    <row r="178" spans="1:21" ht="14.25">
      <c r="A178" s="2">
        <v>215</v>
      </c>
      <c r="B178" s="6" t="s">
        <v>3172</v>
      </c>
      <c r="C178" s="1" t="s">
        <v>1940</v>
      </c>
      <c r="D178" s="2" t="s">
        <v>387</v>
      </c>
      <c r="E178" s="2" t="s">
        <v>3177</v>
      </c>
      <c r="F178" s="2" t="s">
        <v>388</v>
      </c>
      <c r="G178" s="2" t="s">
        <v>1753</v>
      </c>
      <c r="H178" s="592" t="s">
        <v>1025</v>
      </c>
      <c r="I178" s="2" t="s">
        <v>3296</v>
      </c>
      <c r="J178" s="38"/>
      <c r="L178" s="2"/>
      <c r="S178" s="38" t="s">
        <v>1753</v>
      </c>
      <c r="T178" s="38"/>
      <c r="U178" s="38" t="str">
        <f t="shared" si="2"/>
        <v>慶應義塾女子</v>
      </c>
    </row>
    <row r="179" spans="1:21" ht="14.25">
      <c r="A179" s="2">
        <v>216</v>
      </c>
      <c r="B179" s="6" t="s">
        <v>3172</v>
      </c>
      <c r="C179" s="1" t="s">
        <v>1941</v>
      </c>
      <c r="D179" s="2" t="s">
        <v>389</v>
      </c>
      <c r="E179" s="2" t="s">
        <v>3177</v>
      </c>
      <c r="F179" s="2" t="s">
        <v>390</v>
      </c>
      <c r="G179" s="2" t="s">
        <v>1754</v>
      </c>
      <c r="H179" s="592" t="s">
        <v>1030</v>
      </c>
      <c r="I179" s="2" t="s">
        <v>3297</v>
      </c>
      <c r="J179" s="38"/>
      <c r="L179" s="2"/>
      <c r="S179" s="38" t="s">
        <v>1754</v>
      </c>
      <c r="T179" s="38"/>
      <c r="U179" s="38" t="str">
        <f t="shared" si="2"/>
        <v>広尾学園</v>
      </c>
    </row>
    <row r="180" spans="1:21" ht="14.25">
      <c r="A180" s="2">
        <v>217</v>
      </c>
      <c r="B180" s="6" t="s">
        <v>3172</v>
      </c>
      <c r="C180" s="1" t="s">
        <v>1942</v>
      </c>
      <c r="D180" s="2" t="s">
        <v>391</v>
      </c>
      <c r="E180" s="2" t="s">
        <v>3177</v>
      </c>
      <c r="F180" s="2" t="s">
        <v>392</v>
      </c>
      <c r="G180" s="2" t="s">
        <v>1531</v>
      </c>
      <c r="H180" s="592" t="s">
        <v>1031</v>
      </c>
      <c r="I180" s="2" t="s">
        <v>3298</v>
      </c>
      <c r="J180" s="38"/>
      <c r="L180" s="2"/>
      <c r="S180" s="38" t="s">
        <v>1531</v>
      </c>
      <c r="T180" s="38"/>
      <c r="U180" s="38" t="str">
        <f t="shared" si="2"/>
        <v>東洋英和女学院</v>
      </c>
    </row>
    <row r="181" spans="1:21" ht="14.25">
      <c r="A181" s="2">
        <v>222</v>
      </c>
      <c r="B181" s="6" t="s">
        <v>3172</v>
      </c>
      <c r="C181" s="1" t="s">
        <v>1943</v>
      </c>
      <c r="D181" s="2" t="s">
        <v>393</v>
      </c>
      <c r="E181" s="2" t="s">
        <v>3177</v>
      </c>
      <c r="F181" s="2" t="s">
        <v>394</v>
      </c>
      <c r="G181" s="2" t="s">
        <v>1532</v>
      </c>
      <c r="H181" s="592" t="s">
        <v>1032</v>
      </c>
      <c r="I181" s="2" t="s">
        <v>3299</v>
      </c>
      <c r="J181" s="38"/>
      <c r="L181" s="2"/>
      <c r="S181" s="38" t="s">
        <v>1532</v>
      </c>
      <c r="T181" s="38"/>
      <c r="U181" s="38" t="str">
        <f t="shared" si="2"/>
        <v>聖心女子学院</v>
      </c>
    </row>
    <row r="182" spans="1:21" ht="14.25">
      <c r="A182" s="2">
        <v>184</v>
      </c>
      <c r="B182" s="6" t="s">
        <v>3172</v>
      </c>
      <c r="C182" s="1" t="s">
        <v>1944</v>
      </c>
      <c r="D182" s="2" t="s">
        <v>395</v>
      </c>
      <c r="E182" s="2" t="s">
        <v>3177</v>
      </c>
      <c r="F182" s="2" t="s">
        <v>396</v>
      </c>
      <c r="G182" s="2" t="s">
        <v>1533</v>
      </c>
      <c r="H182" s="592" t="s">
        <v>1033</v>
      </c>
      <c r="I182" s="2" t="s">
        <v>3300</v>
      </c>
      <c r="J182" s="38"/>
      <c r="L182" s="2"/>
      <c r="S182" s="38" t="s">
        <v>1533</v>
      </c>
      <c r="T182" s="38"/>
      <c r="U182" s="38" t="str">
        <f t="shared" si="2"/>
        <v>品川女子学院</v>
      </c>
    </row>
    <row r="183" spans="1:21" ht="14.25">
      <c r="A183" s="2">
        <v>185</v>
      </c>
      <c r="B183" s="6" t="s">
        <v>3172</v>
      </c>
      <c r="C183" s="1" t="s">
        <v>1945</v>
      </c>
      <c r="D183" s="2" t="s">
        <v>397</v>
      </c>
      <c r="E183" s="2" t="s">
        <v>35</v>
      </c>
      <c r="F183" s="2" t="s">
        <v>398</v>
      </c>
      <c r="G183" s="2" t="s">
        <v>2174</v>
      </c>
      <c r="H183" s="592">
        <v>1420042</v>
      </c>
      <c r="I183" s="2" t="s">
        <v>1035</v>
      </c>
      <c r="J183" s="38"/>
      <c r="L183" s="2"/>
      <c r="S183" s="38" t="s">
        <v>1534</v>
      </c>
      <c r="T183" s="38" t="s">
        <v>2113</v>
      </c>
      <c r="U183" s="38" t="str">
        <f t="shared" si="2"/>
        <v>都大崎</v>
      </c>
    </row>
    <row r="184" spans="1:21" ht="14.25">
      <c r="A184" s="2">
        <v>186</v>
      </c>
      <c r="B184" s="6" t="s">
        <v>3172</v>
      </c>
      <c r="C184" s="1" t="s">
        <v>3164</v>
      </c>
      <c r="D184" s="2" t="s">
        <v>399</v>
      </c>
      <c r="E184" s="2" t="s">
        <v>35</v>
      </c>
      <c r="F184" s="2" t="s">
        <v>400</v>
      </c>
      <c r="G184" s="2" t="s">
        <v>2175</v>
      </c>
      <c r="H184" s="592">
        <v>1420062</v>
      </c>
      <c r="I184" s="2" t="s">
        <v>1036</v>
      </c>
      <c r="J184" s="38"/>
      <c r="L184" s="2"/>
      <c r="S184" s="38" t="s">
        <v>1535</v>
      </c>
      <c r="T184" s="38" t="s">
        <v>2113</v>
      </c>
      <c r="U184" s="38" t="str">
        <f t="shared" si="2"/>
        <v>都小山台</v>
      </c>
    </row>
    <row r="185" spans="1:21" ht="14.25">
      <c r="A185" s="2">
        <v>187</v>
      </c>
      <c r="B185" s="6" t="s">
        <v>3172</v>
      </c>
      <c r="C185" s="1" t="s">
        <v>3165</v>
      </c>
      <c r="D185" s="2" t="s">
        <v>401</v>
      </c>
      <c r="E185" s="2" t="s">
        <v>35</v>
      </c>
      <c r="F185" s="2" t="s">
        <v>402</v>
      </c>
      <c r="G185" s="2" t="s">
        <v>2176</v>
      </c>
      <c r="H185" s="592">
        <v>1400002</v>
      </c>
      <c r="I185" s="2" t="s">
        <v>1037</v>
      </c>
      <c r="J185" s="38"/>
      <c r="L185" s="2"/>
      <c r="S185" s="38" t="s">
        <v>1536</v>
      </c>
      <c r="T185" s="38" t="s">
        <v>2113</v>
      </c>
      <c r="U185" s="38" t="str">
        <f t="shared" si="2"/>
        <v>都八潮</v>
      </c>
    </row>
    <row r="186" spans="1:21" ht="14.25">
      <c r="A186" s="2">
        <v>188</v>
      </c>
      <c r="B186" s="6" t="s">
        <v>3172</v>
      </c>
      <c r="C186" s="1" t="s">
        <v>3166</v>
      </c>
      <c r="D186" s="2" t="s">
        <v>403</v>
      </c>
      <c r="E186" s="2" t="s">
        <v>3177</v>
      </c>
      <c r="F186" s="2" t="s">
        <v>404</v>
      </c>
      <c r="G186" s="2" t="s">
        <v>1537</v>
      </c>
      <c r="H186" s="592">
        <v>1410031</v>
      </c>
      <c r="I186" s="2" t="s">
        <v>1038</v>
      </c>
      <c r="J186" s="38"/>
      <c r="L186" s="2"/>
      <c r="S186" s="38" t="s">
        <v>1537</v>
      </c>
      <c r="T186" s="38"/>
      <c r="U186" s="38" t="str">
        <f t="shared" si="2"/>
        <v>攻玉社</v>
      </c>
    </row>
    <row r="187" spans="1:21" ht="14.25">
      <c r="A187" s="2">
        <v>189</v>
      </c>
      <c r="B187" s="6" t="s">
        <v>3172</v>
      </c>
      <c r="C187" s="1" t="s">
        <v>3167</v>
      </c>
      <c r="D187" s="2" t="s">
        <v>405</v>
      </c>
      <c r="E187" s="2" t="s">
        <v>3177</v>
      </c>
      <c r="F187" s="2" t="s">
        <v>406</v>
      </c>
      <c r="G187" s="2" t="s">
        <v>1538</v>
      </c>
      <c r="H187" s="592" t="s">
        <v>1039</v>
      </c>
      <c r="I187" s="2" t="s">
        <v>1040</v>
      </c>
      <c r="J187" s="38"/>
      <c r="L187" s="2"/>
      <c r="S187" s="38" t="s">
        <v>1538</v>
      </c>
      <c r="T187" s="38"/>
      <c r="U187" s="38" t="str">
        <f t="shared" si="2"/>
        <v>青稜</v>
      </c>
    </row>
    <row r="188" spans="1:21" ht="14.25">
      <c r="A188" s="2">
        <v>190</v>
      </c>
      <c r="B188" s="6" t="s">
        <v>3172</v>
      </c>
      <c r="C188" s="1" t="s">
        <v>3168</v>
      </c>
      <c r="D188" s="2" t="s">
        <v>407</v>
      </c>
      <c r="E188" s="2" t="s">
        <v>3177</v>
      </c>
      <c r="F188" s="2" t="s">
        <v>408</v>
      </c>
      <c r="G188" s="2" t="s">
        <v>1755</v>
      </c>
      <c r="H188" s="592">
        <v>1408608</v>
      </c>
      <c r="I188" s="2" t="s">
        <v>1041</v>
      </c>
      <c r="J188" s="38"/>
      <c r="L188" s="2"/>
      <c r="S188" s="38" t="s">
        <v>1755</v>
      </c>
      <c r="T188" s="38"/>
      <c r="U188" s="38" t="str">
        <f t="shared" si="2"/>
        <v>朋優学院</v>
      </c>
    </row>
    <row r="189" spans="1:21" ht="14.25">
      <c r="A189" s="2">
        <v>192</v>
      </c>
      <c r="B189" s="6" t="s">
        <v>3172</v>
      </c>
      <c r="C189" s="1" t="s">
        <v>3170</v>
      </c>
      <c r="D189" s="2" t="s">
        <v>409</v>
      </c>
      <c r="E189" s="2" t="s">
        <v>3177</v>
      </c>
      <c r="F189" s="2" t="s">
        <v>410</v>
      </c>
      <c r="G189" s="2" t="s">
        <v>1756</v>
      </c>
      <c r="H189" s="592">
        <v>1420064</v>
      </c>
      <c r="I189" s="2" t="s">
        <v>1042</v>
      </c>
      <c r="J189" s="38"/>
      <c r="L189" s="2"/>
      <c r="S189" s="38" t="s">
        <v>1756</v>
      </c>
      <c r="T189" s="38"/>
      <c r="U189" s="38" t="str">
        <f t="shared" si="2"/>
        <v>文教大学付属</v>
      </c>
    </row>
    <row r="190" spans="1:21" ht="14.25">
      <c r="A190" s="2">
        <v>226</v>
      </c>
      <c r="B190" s="6" t="s">
        <v>3172</v>
      </c>
      <c r="C190" s="1" t="s">
        <v>2665</v>
      </c>
      <c r="D190" s="2" t="s">
        <v>411</v>
      </c>
      <c r="E190" s="2" t="s">
        <v>3177</v>
      </c>
      <c r="F190" s="2" t="s">
        <v>412</v>
      </c>
      <c r="G190" s="2" t="s">
        <v>3184</v>
      </c>
      <c r="H190" s="592" t="s">
        <v>1043</v>
      </c>
      <c r="I190" s="2" t="s">
        <v>3301</v>
      </c>
      <c r="J190" s="38"/>
      <c r="L190" s="2"/>
      <c r="S190" s="38" t="s">
        <v>1757</v>
      </c>
      <c r="T190" s="38" t="s">
        <v>2114</v>
      </c>
      <c r="U190" s="38" t="str">
        <f t="shared" si="2"/>
        <v>都都立産業技術</v>
      </c>
    </row>
    <row r="191" spans="1:21" ht="14.25">
      <c r="A191" s="2">
        <v>194</v>
      </c>
      <c r="B191" s="6" t="s">
        <v>3172</v>
      </c>
      <c r="C191" s="1" t="s">
        <v>2702</v>
      </c>
      <c r="D191" s="2" t="s">
        <v>413</v>
      </c>
      <c r="E191" s="2" t="s">
        <v>35</v>
      </c>
      <c r="F191" s="2" t="s">
        <v>414</v>
      </c>
      <c r="G191" s="2" t="s">
        <v>2177</v>
      </c>
      <c r="H191" s="592">
        <v>1530044</v>
      </c>
      <c r="I191" s="2" t="s">
        <v>1044</v>
      </c>
      <c r="J191" s="38"/>
      <c r="L191" s="2"/>
      <c r="S191" s="38" t="s">
        <v>1539</v>
      </c>
      <c r="T191" s="38" t="s">
        <v>2113</v>
      </c>
      <c r="U191" s="38" t="str">
        <f t="shared" si="2"/>
        <v>都駒場</v>
      </c>
    </row>
    <row r="192" spans="1:21" ht="14.25">
      <c r="A192" s="2">
        <v>195</v>
      </c>
      <c r="B192" s="6" t="s">
        <v>3172</v>
      </c>
      <c r="C192" s="1" t="s">
        <v>2703</v>
      </c>
      <c r="D192" s="2" t="s">
        <v>415</v>
      </c>
      <c r="E192" s="2" t="s">
        <v>35</v>
      </c>
      <c r="F192" s="2" t="s">
        <v>416</v>
      </c>
      <c r="G192" s="2" t="s">
        <v>2178</v>
      </c>
      <c r="H192" s="592">
        <v>1530052</v>
      </c>
      <c r="I192" s="2" t="s">
        <v>1045</v>
      </c>
      <c r="J192" s="38"/>
      <c r="L192" s="2"/>
      <c r="S192" s="38" t="s">
        <v>1540</v>
      </c>
      <c r="T192" s="38" t="s">
        <v>2113</v>
      </c>
      <c r="U192" s="38" t="str">
        <f t="shared" si="2"/>
        <v>都目黒</v>
      </c>
    </row>
    <row r="193" spans="1:21" ht="14.25">
      <c r="A193" s="2">
        <v>196</v>
      </c>
      <c r="B193" s="6" t="s">
        <v>3172</v>
      </c>
      <c r="C193" s="1" t="s">
        <v>2704</v>
      </c>
      <c r="D193" s="2" t="s">
        <v>417</v>
      </c>
      <c r="E193" s="2" t="s">
        <v>3177</v>
      </c>
      <c r="F193" s="2" t="s">
        <v>418</v>
      </c>
      <c r="G193" s="2" t="s">
        <v>1758</v>
      </c>
      <c r="H193" s="592">
        <v>1538508</v>
      </c>
      <c r="I193" s="2" t="s">
        <v>1046</v>
      </c>
      <c r="J193" s="38"/>
      <c r="L193" s="2"/>
      <c r="S193" s="38" t="s">
        <v>1758</v>
      </c>
      <c r="T193" s="38"/>
      <c r="U193" s="38" t="str">
        <f t="shared" si="2"/>
        <v>日本工業大学駒場</v>
      </c>
    </row>
    <row r="194" spans="1:21" ht="14.25">
      <c r="A194" s="2">
        <v>197</v>
      </c>
      <c r="B194" s="6" t="s">
        <v>3172</v>
      </c>
      <c r="C194" s="1" t="s">
        <v>2705</v>
      </c>
      <c r="D194" s="2" t="s">
        <v>419</v>
      </c>
      <c r="E194" s="2" t="s">
        <v>3177</v>
      </c>
      <c r="F194" s="2" t="s">
        <v>420</v>
      </c>
      <c r="G194" s="2" t="s">
        <v>1541</v>
      </c>
      <c r="H194" s="592">
        <v>1530064</v>
      </c>
      <c r="I194" s="2" t="s">
        <v>1048</v>
      </c>
      <c r="J194" s="38"/>
      <c r="L194" s="2"/>
      <c r="S194" s="38" t="s">
        <v>1541</v>
      </c>
      <c r="T194" s="38"/>
      <c r="U194" s="38" t="str">
        <f t="shared" si="2"/>
        <v>東京学園</v>
      </c>
    </row>
    <row r="195" spans="1:21" ht="14.25">
      <c r="A195" s="2">
        <v>198</v>
      </c>
      <c r="B195" s="6" t="s">
        <v>3172</v>
      </c>
      <c r="C195" s="1" t="s">
        <v>2706</v>
      </c>
      <c r="D195" s="2" t="s">
        <v>421</v>
      </c>
      <c r="E195" s="2" t="s">
        <v>3177</v>
      </c>
      <c r="F195" s="2" t="s">
        <v>422</v>
      </c>
      <c r="G195" s="2" t="s">
        <v>1759</v>
      </c>
      <c r="H195" s="592">
        <v>1538631</v>
      </c>
      <c r="I195" s="2" t="s">
        <v>1049</v>
      </c>
      <c r="J195" s="38"/>
      <c r="L195" s="2"/>
      <c r="S195" s="38" t="s">
        <v>1759</v>
      </c>
      <c r="T195" s="38"/>
      <c r="U195" s="38" t="str">
        <f t="shared" ref="U195:U258" si="3">T195&amp;S195</f>
        <v>目黒学院</v>
      </c>
    </row>
    <row r="196" spans="1:21" ht="14.25">
      <c r="A196" s="2">
        <v>200</v>
      </c>
      <c r="B196" s="6" t="s">
        <v>3172</v>
      </c>
      <c r="C196" s="1" t="s">
        <v>2707</v>
      </c>
      <c r="D196" s="2" t="s">
        <v>423</v>
      </c>
      <c r="E196" s="2" t="s">
        <v>35</v>
      </c>
      <c r="F196" s="2" t="s">
        <v>424</v>
      </c>
      <c r="G196" s="38" t="s">
        <v>2288</v>
      </c>
      <c r="H196" s="592" t="s">
        <v>1050</v>
      </c>
      <c r="I196" s="2" t="s">
        <v>3302</v>
      </c>
      <c r="J196" s="38"/>
      <c r="L196" s="2"/>
      <c r="S196" s="38" t="s">
        <v>1760</v>
      </c>
      <c r="T196" s="38" t="s">
        <v>2114</v>
      </c>
      <c r="U196" s="38" t="str">
        <f t="shared" si="3"/>
        <v>都桜修館</v>
      </c>
    </row>
    <row r="197" spans="1:21" ht="14.25">
      <c r="A197" s="2">
        <v>201</v>
      </c>
      <c r="B197" s="6" t="s">
        <v>3172</v>
      </c>
      <c r="C197" s="1" t="s">
        <v>2708</v>
      </c>
      <c r="D197" s="2" t="s">
        <v>425</v>
      </c>
      <c r="E197" s="2" t="s">
        <v>35</v>
      </c>
      <c r="F197" s="2" t="s">
        <v>426</v>
      </c>
      <c r="G197" s="2" t="s">
        <v>2179</v>
      </c>
      <c r="H197" s="592">
        <v>1530041</v>
      </c>
      <c r="I197" s="2" t="s">
        <v>1051</v>
      </c>
      <c r="J197" s="38"/>
      <c r="L197" s="2"/>
      <c r="S197" s="38" t="s">
        <v>1542</v>
      </c>
      <c r="T197" s="38" t="s">
        <v>2113</v>
      </c>
      <c r="U197" s="38" t="str">
        <f t="shared" si="3"/>
        <v>都国際</v>
      </c>
    </row>
    <row r="198" spans="1:21" ht="14.25">
      <c r="A198" s="2">
        <v>214</v>
      </c>
      <c r="B198" s="6" t="s">
        <v>3172</v>
      </c>
      <c r="C198" s="1" t="s">
        <v>2709</v>
      </c>
      <c r="D198" s="2" t="s">
        <v>427</v>
      </c>
      <c r="E198" s="2" t="s">
        <v>3177</v>
      </c>
      <c r="F198" s="2" t="s">
        <v>428</v>
      </c>
      <c r="G198" s="2" t="s">
        <v>1761</v>
      </c>
      <c r="H198" s="592" t="s">
        <v>1052</v>
      </c>
      <c r="I198" s="2" t="s">
        <v>3303</v>
      </c>
      <c r="J198" s="38"/>
      <c r="L198" s="2"/>
      <c r="S198" s="38" t="s">
        <v>1761</v>
      </c>
      <c r="T198" s="38"/>
      <c r="U198" s="38" t="str">
        <f t="shared" si="3"/>
        <v>自由ヶ丘学園</v>
      </c>
    </row>
    <row r="199" spans="1:21" ht="14.25">
      <c r="A199" s="2">
        <v>218</v>
      </c>
      <c r="B199" s="6" t="s">
        <v>3172</v>
      </c>
      <c r="C199" s="1" t="s">
        <v>2710</v>
      </c>
      <c r="D199" s="2" t="s">
        <v>429</v>
      </c>
      <c r="E199" s="2" t="s">
        <v>3177</v>
      </c>
      <c r="F199" s="2" t="s">
        <v>430</v>
      </c>
      <c r="G199" s="2" t="s">
        <v>1762</v>
      </c>
      <c r="H199" s="592" t="s">
        <v>1047</v>
      </c>
      <c r="I199" s="2" t="s">
        <v>3304</v>
      </c>
      <c r="J199" s="38"/>
      <c r="L199" s="2"/>
      <c r="S199" s="38" t="s">
        <v>1762</v>
      </c>
      <c r="T199" s="38"/>
      <c r="U199" s="38" t="str">
        <f t="shared" si="3"/>
        <v>多摩大学目黒</v>
      </c>
    </row>
    <row r="200" spans="1:21" ht="14.25">
      <c r="A200" s="2">
        <v>225</v>
      </c>
      <c r="B200" s="6" t="s">
        <v>3172</v>
      </c>
      <c r="C200" s="1" t="s">
        <v>2711</v>
      </c>
      <c r="D200" s="2" t="s">
        <v>431</v>
      </c>
      <c r="E200" s="2" t="s">
        <v>3177</v>
      </c>
      <c r="F200" s="2" t="s">
        <v>432</v>
      </c>
      <c r="G200" s="2" t="s">
        <v>1543</v>
      </c>
      <c r="H200" s="592" t="s">
        <v>1053</v>
      </c>
      <c r="I200" s="2" t="s">
        <v>1054</v>
      </c>
      <c r="J200" s="38"/>
      <c r="L200" s="2"/>
      <c r="S200" s="38" t="s">
        <v>1543</v>
      </c>
      <c r="T200" s="38"/>
      <c r="U200" s="38" t="str">
        <f t="shared" si="3"/>
        <v>日出</v>
      </c>
    </row>
    <row r="201" spans="1:21" ht="14.25">
      <c r="A201" s="2">
        <v>171</v>
      </c>
      <c r="B201" s="6" t="s">
        <v>3172</v>
      </c>
      <c r="C201" s="1" t="s">
        <v>2712</v>
      </c>
      <c r="D201" s="2" t="s">
        <v>433</v>
      </c>
      <c r="E201" s="2" t="s">
        <v>35</v>
      </c>
      <c r="F201" s="2" t="s">
        <v>434</v>
      </c>
      <c r="G201" s="2" t="s">
        <v>2180</v>
      </c>
      <c r="H201" s="592" t="s">
        <v>1055</v>
      </c>
      <c r="I201" s="2" t="s">
        <v>3305</v>
      </c>
      <c r="J201" s="38"/>
      <c r="L201" s="2"/>
      <c r="S201" s="38" t="s">
        <v>1763</v>
      </c>
      <c r="T201" s="38" t="s">
        <v>2113</v>
      </c>
      <c r="U201" s="38" t="str">
        <f t="shared" si="3"/>
        <v>都六郷工科</v>
      </c>
    </row>
    <row r="202" spans="1:21" ht="14.25">
      <c r="A202" s="2">
        <v>191</v>
      </c>
      <c r="B202" s="6" t="s">
        <v>3172</v>
      </c>
      <c r="C202" s="1" t="s">
        <v>2713</v>
      </c>
      <c r="D202" s="2" t="s">
        <v>435</v>
      </c>
      <c r="E202" s="2" t="s">
        <v>3177</v>
      </c>
      <c r="F202" s="2" t="s">
        <v>3179</v>
      </c>
      <c r="G202" s="2" t="s">
        <v>2181</v>
      </c>
      <c r="H202" s="592" t="s">
        <v>1056</v>
      </c>
      <c r="I202" s="2" t="s">
        <v>3306</v>
      </c>
      <c r="J202" s="38"/>
      <c r="L202" s="2"/>
      <c r="S202" s="38" t="s">
        <v>1870</v>
      </c>
      <c r="T202" s="38"/>
      <c r="U202" s="38" t="str">
        <f t="shared" si="3"/>
        <v>立正大学付属立正</v>
      </c>
    </row>
    <row r="203" spans="1:21" ht="14.25">
      <c r="A203" s="2">
        <v>203</v>
      </c>
      <c r="B203" s="6" t="s">
        <v>3172</v>
      </c>
      <c r="C203" s="1" t="s">
        <v>2714</v>
      </c>
      <c r="D203" s="2" t="s">
        <v>436</v>
      </c>
      <c r="E203" s="2" t="s">
        <v>35</v>
      </c>
      <c r="F203" s="2" t="s">
        <v>437</v>
      </c>
      <c r="G203" s="2" t="s">
        <v>2182</v>
      </c>
      <c r="H203" s="592">
        <v>1440051</v>
      </c>
      <c r="I203" s="2" t="s">
        <v>1057</v>
      </c>
      <c r="J203" s="38"/>
      <c r="L203" s="2"/>
      <c r="S203" s="38" t="s">
        <v>1544</v>
      </c>
      <c r="T203" s="38" t="s">
        <v>2113</v>
      </c>
      <c r="U203" s="38" t="str">
        <f t="shared" si="3"/>
        <v>都大森</v>
      </c>
    </row>
    <row r="204" spans="1:21" ht="14.25">
      <c r="A204" s="2">
        <v>204</v>
      </c>
      <c r="B204" s="6" t="s">
        <v>3172</v>
      </c>
      <c r="C204" s="1" t="s">
        <v>2715</v>
      </c>
      <c r="D204" s="2" t="s">
        <v>438</v>
      </c>
      <c r="E204" s="2" t="s">
        <v>35</v>
      </c>
      <c r="F204" s="2" t="s">
        <v>439</v>
      </c>
      <c r="G204" s="2" t="s">
        <v>2183</v>
      </c>
      <c r="H204" s="592">
        <v>1440053</v>
      </c>
      <c r="I204" s="2" t="s">
        <v>1058</v>
      </c>
      <c r="J204" s="38"/>
      <c r="L204" s="2"/>
      <c r="S204" s="38" t="s">
        <v>1545</v>
      </c>
      <c r="T204" s="38" t="s">
        <v>2113</v>
      </c>
      <c r="U204" s="38" t="str">
        <f t="shared" si="3"/>
        <v>都蒲田</v>
      </c>
    </row>
    <row r="205" spans="1:21" ht="14.25">
      <c r="A205" s="2">
        <v>205</v>
      </c>
      <c r="B205" s="6" t="s">
        <v>3172</v>
      </c>
      <c r="C205" s="1" t="s">
        <v>2716</v>
      </c>
      <c r="D205" s="2" t="s">
        <v>440</v>
      </c>
      <c r="E205" s="2" t="s">
        <v>35</v>
      </c>
      <c r="F205" s="2" t="s">
        <v>441</v>
      </c>
      <c r="G205" s="2" t="s">
        <v>2184</v>
      </c>
      <c r="H205" s="592">
        <v>1450076</v>
      </c>
      <c r="I205" s="2" t="s">
        <v>1059</v>
      </c>
      <c r="J205" s="38"/>
      <c r="L205" s="2"/>
      <c r="S205" s="38" t="s">
        <v>1546</v>
      </c>
      <c r="T205" s="38" t="s">
        <v>2113</v>
      </c>
      <c r="U205" s="38" t="str">
        <f t="shared" si="3"/>
        <v>都田園調布</v>
      </c>
    </row>
    <row r="206" spans="1:21" ht="14.25">
      <c r="A206" s="2">
        <v>206</v>
      </c>
      <c r="B206" s="6" t="s">
        <v>3172</v>
      </c>
      <c r="C206" s="1" t="s">
        <v>2717</v>
      </c>
      <c r="D206" s="2" t="s">
        <v>442</v>
      </c>
      <c r="E206" s="2" t="s">
        <v>35</v>
      </c>
      <c r="F206" s="2" t="s">
        <v>443</v>
      </c>
      <c r="G206" s="2" t="s">
        <v>2185</v>
      </c>
      <c r="H206" s="592" t="s">
        <v>1060</v>
      </c>
      <c r="I206" s="2" t="s">
        <v>3307</v>
      </c>
      <c r="J206" s="38"/>
      <c r="L206" s="2"/>
      <c r="S206" s="38" t="s">
        <v>1547</v>
      </c>
      <c r="T206" s="38" t="s">
        <v>2113</v>
      </c>
      <c r="U206" s="38" t="str">
        <f t="shared" si="3"/>
        <v>都雪谷</v>
      </c>
    </row>
    <row r="207" spans="1:21" ht="14.25">
      <c r="A207" s="2">
        <v>208</v>
      </c>
      <c r="B207" s="6" t="s">
        <v>3172</v>
      </c>
      <c r="C207" s="1" t="s">
        <v>2718</v>
      </c>
      <c r="D207" s="2" t="s">
        <v>444</v>
      </c>
      <c r="E207" s="2" t="s">
        <v>3177</v>
      </c>
      <c r="F207" s="2" t="s">
        <v>445</v>
      </c>
      <c r="G207" s="2" t="s">
        <v>1764</v>
      </c>
      <c r="H207" s="592">
        <v>1430015</v>
      </c>
      <c r="I207" s="2" t="s">
        <v>1061</v>
      </c>
      <c r="J207" s="38"/>
      <c r="L207" s="2"/>
      <c r="S207" s="38" t="s">
        <v>1764</v>
      </c>
      <c r="T207" s="38"/>
      <c r="U207" s="38" t="str">
        <f t="shared" si="3"/>
        <v>大森学園</v>
      </c>
    </row>
    <row r="208" spans="1:21" ht="14.25">
      <c r="A208" s="2">
        <v>209</v>
      </c>
      <c r="B208" s="6" t="s">
        <v>3172</v>
      </c>
      <c r="C208" s="1" t="s">
        <v>2719</v>
      </c>
      <c r="D208" s="2" t="s">
        <v>446</v>
      </c>
      <c r="E208" s="2" t="s">
        <v>3177</v>
      </c>
      <c r="F208" s="2" t="s">
        <v>447</v>
      </c>
      <c r="G208" s="2" t="s">
        <v>1548</v>
      </c>
      <c r="H208" s="592">
        <v>1460091</v>
      </c>
      <c r="I208" s="2" t="s">
        <v>1062</v>
      </c>
      <c r="J208" s="38"/>
      <c r="L208" s="2"/>
      <c r="S208" s="38" t="s">
        <v>1548</v>
      </c>
      <c r="T208" s="38"/>
      <c r="U208" s="38" t="str">
        <f t="shared" si="3"/>
        <v>東京</v>
      </c>
    </row>
    <row r="209" spans="1:21" ht="14.25">
      <c r="A209" s="2">
        <v>210</v>
      </c>
      <c r="B209" s="6" t="s">
        <v>3172</v>
      </c>
      <c r="C209" s="1" t="s">
        <v>2720</v>
      </c>
      <c r="D209" s="2" t="s">
        <v>448</v>
      </c>
      <c r="E209" s="2" t="s">
        <v>3177</v>
      </c>
      <c r="F209" s="2" t="s">
        <v>449</v>
      </c>
      <c r="G209" s="2" t="s">
        <v>1549</v>
      </c>
      <c r="H209" s="592">
        <v>1440051</v>
      </c>
      <c r="I209" s="2" t="s">
        <v>1063</v>
      </c>
      <c r="J209" s="38"/>
      <c r="L209" s="2"/>
      <c r="S209" s="38" t="s">
        <v>1549</v>
      </c>
      <c r="T209" s="38"/>
      <c r="U209" s="38" t="str">
        <f t="shared" si="3"/>
        <v>東京実業</v>
      </c>
    </row>
    <row r="210" spans="1:21" ht="14.25">
      <c r="A210" s="2">
        <v>211</v>
      </c>
      <c r="B210" s="6" t="s">
        <v>3172</v>
      </c>
      <c r="C210" s="1" t="s">
        <v>2721</v>
      </c>
      <c r="D210" s="2" t="s">
        <v>450</v>
      </c>
      <c r="E210" s="2" t="s">
        <v>3177</v>
      </c>
      <c r="F210" s="38" t="s">
        <v>3180</v>
      </c>
      <c r="G210" s="38" t="s">
        <v>2701</v>
      </c>
      <c r="H210" s="592">
        <v>1468588</v>
      </c>
      <c r="I210" s="2" t="s">
        <v>1064</v>
      </c>
      <c r="J210" s="38"/>
      <c r="L210" s="2"/>
      <c r="S210" s="38" t="s">
        <v>1550</v>
      </c>
      <c r="T210" s="38"/>
      <c r="U210" s="38" t="str">
        <f t="shared" si="3"/>
        <v>日体荏原</v>
      </c>
    </row>
    <row r="211" spans="1:21" ht="14.25">
      <c r="A211" s="2">
        <v>212</v>
      </c>
      <c r="B211" s="6" t="s">
        <v>3172</v>
      </c>
      <c r="C211" s="1" t="s">
        <v>2722</v>
      </c>
      <c r="D211" s="2" t="s">
        <v>451</v>
      </c>
      <c r="E211" s="2" t="s">
        <v>35</v>
      </c>
      <c r="F211" s="2" t="s">
        <v>452</v>
      </c>
      <c r="G211" s="2" t="s">
        <v>2186</v>
      </c>
      <c r="H211" s="592" t="s">
        <v>1065</v>
      </c>
      <c r="I211" s="2" t="s">
        <v>3308</v>
      </c>
      <c r="J211" s="38"/>
      <c r="L211" s="2"/>
      <c r="S211" s="38" t="s">
        <v>1765</v>
      </c>
      <c r="T211" s="38" t="s">
        <v>2113</v>
      </c>
      <c r="U211" s="38" t="str">
        <f t="shared" si="3"/>
        <v>都美原</v>
      </c>
    </row>
    <row r="212" spans="1:21" ht="14.25">
      <c r="A212" s="2">
        <v>213</v>
      </c>
      <c r="B212" s="6" t="s">
        <v>3172</v>
      </c>
      <c r="C212" s="1" t="s">
        <v>2723</v>
      </c>
      <c r="D212" s="2" t="s">
        <v>453</v>
      </c>
      <c r="E212" s="2" t="s">
        <v>3177</v>
      </c>
      <c r="F212" s="2" t="s">
        <v>454</v>
      </c>
      <c r="G212" s="2" t="s">
        <v>1551</v>
      </c>
      <c r="H212" s="592" t="s">
        <v>1066</v>
      </c>
      <c r="I212" s="2" t="s">
        <v>3309</v>
      </c>
      <c r="J212" s="38"/>
      <c r="L212" s="2"/>
      <c r="S212" s="38" t="s">
        <v>1551</v>
      </c>
      <c r="T212" s="38"/>
      <c r="U212" s="38" t="str">
        <f t="shared" si="3"/>
        <v>蒲田女子</v>
      </c>
    </row>
    <row r="213" spans="1:21" ht="14.25">
      <c r="A213" s="2">
        <v>179</v>
      </c>
      <c r="B213" s="6" t="s">
        <v>3172</v>
      </c>
      <c r="C213" s="1" t="s">
        <v>2724</v>
      </c>
      <c r="D213" s="2" t="s">
        <v>455</v>
      </c>
      <c r="E213" s="2" t="s">
        <v>3177</v>
      </c>
      <c r="F213" s="2" t="s">
        <v>456</v>
      </c>
      <c r="G213" s="2" t="s">
        <v>1552</v>
      </c>
      <c r="H213" s="592" t="s">
        <v>1067</v>
      </c>
      <c r="I213" s="2" t="s">
        <v>1068</v>
      </c>
      <c r="J213" s="38"/>
      <c r="L213" s="2"/>
      <c r="S213" s="38" t="s">
        <v>1552</v>
      </c>
      <c r="T213" s="38"/>
      <c r="U213" s="38" t="str">
        <f t="shared" si="3"/>
        <v>東京女子学園</v>
      </c>
    </row>
    <row r="214" spans="1:21" ht="14.25">
      <c r="A214" s="2">
        <v>193</v>
      </c>
      <c r="B214" s="6" t="s">
        <v>3172</v>
      </c>
      <c r="C214" s="1" t="s">
        <v>2725</v>
      </c>
      <c r="D214" s="2" t="s">
        <v>457</v>
      </c>
      <c r="E214" s="2" t="s">
        <v>3177</v>
      </c>
      <c r="F214" s="2" t="s">
        <v>458</v>
      </c>
      <c r="G214" s="2" t="s">
        <v>1553</v>
      </c>
      <c r="H214" s="592" t="s">
        <v>1034</v>
      </c>
      <c r="I214" s="2" t="s">
        <v>1069</v>
      </c>
      <c r="J214" s="38"/>
      <c r="L214" s="2"/>
      <c r="S214" s="38" t="s">
        <v>1553</v>
      </c>
      <c r="T214" s="38"/>
      <c r="U214" s="38" t="str">
        <f t="shared" si="3"/>
        <v>日本音楽</v>
      </c>
    </row>
    <row r="215" spans="1:21" ht="14.25">
      <c r="A215" s="2">
        <v>207</v>
      </c>
      <c r="B215" s="6" t="s">
        <v>3172</v>
      </c>
      <c r="C215" s="1" t="s">
        <v>2726</v>
      </c>
      <c r="D215" s="2" t="s">
        <v>459</v>
      </c>
      <c r="E215" s="2" t="s">
        <v>3177</v>
      </c>
      <c r="F215" s="2" t="s">
        <v>460</v>
      </c>
      <c r="G215" s="2" t="s">
        <v>1554</v>
      </c>
      <c r="H215" s="592" t="s">
        <v>1070</v>
      </c>
      <c r="I215" s="2" t="s">
        <v>1071</v>
      </c>
      <c r="J215" s="38"/>
      <c r="L215" s="2"/>
      <c r="S215" s="38" t="s">
        <v>1554</v>
      </c>
      <c r="T215" s="38"/>
      <c r="U215" s="38" t="str">
        <f t="shared" si="3"/>
        <v>小野学園女子</v>
      </c>
    </row>
    <row r="216" spans="1:21" ht="14.25">
      <c r="A216" s="2">
        <v>223</v>
      </c>
      <c r="B216" s="6" t="s">
        <v>3172</v>
      </c>
      <c r="C216" s="1" t="s">
        <v>2727</v>
      </c>
      <c r="D216" s="2" t="s">
        <v>461</v>
      </c>
      <c r="E216" s="2" t="s">
        <v>3177</v>
      </c>
      <c r="F216" s="2" t="s">
        <v>462</v>
      </c>
      <c r="G216" s="2" t="s">
        <v>1766</v>
      </c>
      <c r="H216" s="592" t="s">
        <v>1072</v>
      </c>
      <c r="I216" s="2" t="s">
        <v>1073</v>
      </c>
      <c r="J216" s="38"/>
      <c r="L216" s="2"/>
      <c r="S216" s="38" t="s">
        <v>1766</v>
      </c>
      <c r="T216" s="38"/>
      <c r="U216" s="38" t="str">
        <f t="shared" si="3"/>
        <v>品川エトワール女子</v>
      </c>
    </row>
    <row r="217" spans="1:21" ht="14.25">
      <c r="A217" s="2">
        <v>199</v>
      </c>
      <c r="B217" s="6" t="s">
        <v>3172</v>
      </c>
      <c r="C217" s="1" t="s">
        <v>2728</v>
      </c>
      <c r="D217" s="2" t="s">
        <v>463</v>
      </c>
      <c r="E217" s="2" t="s">
        <v>3177</v>
      </c>
      <c r="F217" s="2" t="s">
        <v>464</v>
      </c>
      <c r="G217" s="2" t="s">
        <v>1555</v>
      </c>
      <c r="H217" s="592" t="s">
        <v>1050</v>
      </c>
      <c r="I217" s="2" t="s">
        <v>1074</v>
      </c>
      <c r="J217" s="38"/>
      <c r="L217" s="2"/>
      <c r="S217" s="38" t="s">
        <v>1555</v>
      </c>
      <c r="T217" s="38"/>
      <c r="U217" s="38" t="str">
        <f t="shared" si="3"/>
        <v>八雲学園</v>
      </c>
    </row>
    <row r="218" spans="1:21" ht="14.25">
      <c r="A218" s="2">
        <v>224</v>
      </c>
      <c r="B218" s="6" t="s">
        <v>3172</v>
      </c>
      <c r="C218" s="1" t="s">
        <v>2729</v>
      </c>
      <c r="D218" s="2" t="s">
        <v>465</v>
      </c>
      <c r="E218" s="2" t="s">
        <v>3177</v>
      </c>
      <c r="F218" s="2" t="s">
        <v>466</v>
      </c>
      <c r="G218" s="2" t="s">
        <v>1767</v>
      </c>
      <c r="H218" s="592" t="s">
        <v>1075</v>
      </c>
      <c r="I218" s="2" t="s">
        <v>3310</v>
      </c>
      <c r="J218" s="38"/>
      <c r="L218" s="2"/>
      <c r="S218" s="38" t="s">
        <v>1767</v>
      </c>
      <c r="T218" s="38"/>
      <c r="U218" s="38" t="str">
        <f t="shared" si="3"/>
        <v>トキワ松学園</v>
      </c>
    </row>
    <row r="219" spans="1:21" ht="14.25">
      <c r="A219" s="2">
        <v>168</v>
      </c>
      <c r="B219" s="6" t="s">
        <v>3172</v>
      </c>
      <c r="C219" s="1" t="s">
        <v>2730</v>
      </c>
      <c r="D219" s="2" t="s">
        <v>467</v>
      </c>
      <c r="E219" s="2" t="s">
        <v>35</v>
      </c>
      <c r="F219" s="2" t="s">
        <v>468</v>
      </c>
      <c r="G219" s="2" t="s">
        <v>2187</v>
      </c>
      <c r="H219" s="592" t="s">
        <v>1076</v>
      </c>
      <c r="I219" s="2" t="s">
        <v>3311</v>
      </c>
      <c r="J219" s="38"/>
      <c r="L219" s="2"/>
      <c r="S219" s="38" t="s">
        <v>1768</v>
      </c>
      <c r="T219" s="38" t="s">
        <v>2113</v>
      </c>
      <c r="U219" s="38" t="str">
        <f t="shared" si="3"/>
        <v>都大田桜台</v>
      </c>
    </row>
    <row r="220" spans="1:21" ht="14.25">
      <c r="A220" s="2">
        <v>221</v>
      </c>
      <c r="B220" s="6" t="s">
        <v>3172</v>
      </c>
      <c r="C220" s="1" t="s">
        <v>2731</v>
      </c>
      <c r="D220" s="2" t="s">
        <v>469</v>
      </c>
      <c r="E220" s="2" t="s">
        <v>35</v>
      </c>
      <c r="F220" s="2" t="s">
        <v>470</v>
      </c>
      <c r="G220" s="2" t="s">
        <v>2188</v>
      </c>
      <c r="H220" s="592" t="s">
        <v>1077</v>
      </c>
      <c r="I220" s="2" t="s">
        <v>3312</v>
      </c>
      <c r="J220" s="38"/>
      <c r="L220" s="2"/>
      <c r="S220" s="38" t="s">
        <v>1769</v>
      </c>
      <c r="T220" s="38" t="s">
        <v>2115</v>
      </c>
      <c r="U220" s="38" t="str">
        <f t="shared" si="3"/>
        <v>都つばさ総合</v>
      </c>
    </row>
    <row r="221" spans="1:21" ht="14.25">
      <c r="A221" s="2">
        <v>165</v>
      </c>
      <c r="B221" s="6" t="s">
        <v>3172</v>
      </c>
      <c r="C221" s="1" t="s">
        <v>2732</v>
      </c>
      <c r="D221" s="2" t="s">
        <v>471</v>
      </c>
      <c r="E221" s="2" t="s">
        <v>35</v>
      </c>
      <c r="F221" s="2" t="s">
        <v>472</v>
      </c>
      <c r="G221" s="2" t="s">
        <v>2189</v>
      </c>
      <c r="H221" s="592" t="s">
        <v>1078</v>
      </c>
      <c r="I221" s="2" t="s">
        <v>1079</v>
      </c>
      <c r="J221" s="38"/>
      <c r="L221" s="2"/>
      <c r="S221" s="38" t="s">
        <v>1556</v>
      </c>
      <c r="T221" s="38" t="s">
        <v>2113</v>
      </c>
      <c r="U221" s="38" t="str">
        <f t="shared" si="3"/>
        <v>都大島</v>
      </c>
    </row>
    <row r="222" spans="1:21" ht="14.25">
      <c r="A222" s="2">
        <v>166</v>
      </c>
      <c r="B222" s="6" t="s">
        <v>3172</v>
      </c>
      <c r="C222" s="1" t="s">
        <v>2733</v>
      </c>
      <c r="D222" s="2" t="s">
        <v>473</v>
      </c>
      <c r="E222" s="2" t="s">
        <v>35</v>
      </c>
      <c r="F222" s="2" t="s">
        <v>474</v>
      </c>
      <c r="G222" s="2" t="s">
        <v>2190</v>
      </c>
      <c r="H222" s="592" t="s">
        <v>1080</v>
      </c>
      <c r="I222" s="2" t="s">
        <v>3313</v>
      </c>
      <c r="J222" s="38"/>
      <c r="L222" s="2"/>
      <c r="S222" s="38" t="s">
        <v>1557</v>
      </c>
      <c r="T222" s="38" t="s">
        <v>2113</v>
      </c>
      <c r="U222" s="38" t="str">
        <f t="shared" si="3"/>
        <v>都三宅</v>
      </c>
    </row>
    <row r="223" spans="1:21" ht="14.25">
      <c r="A223" s="2">
        <v>167</v>
      </c>
      <c r="B223" s="6" t="s">
        <v>3172</v>
      </c>
      <c r="C223" s="1" t="s">
        <v>2734</v>
      </c>
      <c r="D223" s="2" t="s">
        <v>475</v>
      </c>
      <c r="E223" s="2" t="s">
        <v>35</v>
      </c>
      <c r="F223" s="2" t="s">
        <v>476</v>
      </c>
      <c r="G223" s="2" t="s">
        <v>2191</v>
      </c>
      <c r="H223" s="592" t="s">
        <v>1081</v>
      </c>
      <c r="I223" s="2" t="s">
        <v>1082</v>
      </c>
      <c r="J223" s="38"/>
      <c r="L223" s="2"/>
      <c r="S223" s="38" t="s">
        <v>1558</v>
      </c>
      <c r="T223" s="38" t="s">
        <v>2113</v>
      </c>
      <c r="U223" s="38" t="str">
        <f t="shared" si="3"/>
        <v>都八丈</v>
      </c>
    </row>
    <row r="224" spans="1:21" ht="14.25">
      <c r="A224" s="2">
        <v>169</v>
      </c>
      <c r="B224" s="6" t="s">
        <v>3172</v>
      </c>
      <c r="C224" s="1" t="s">
        <v>2735</v>
      </c>
      <c r="D224" s="2" t="s">
        <v>477</v>
      </c>
      <c r="E224" s="2" t="s">
        <v>35</v>
      </c>
      <c r="F224" s="2" t="s">
        <v>478</v>
      </c>
      <c r="G224" s="2" t="s">
        <v>2192</v>
      </c>
      <c r="H224" s="592" t="s">
        <v>1083</v>
      </c>
      <c r="I224" s="2" t="s">
        <v>1084</v>
      </c>
      <c r="J224" s="38"/>
      <c r="L224" s="2"/>
      <c r="S224" s="38" t="s">
        <v>1559</v>
      </c>
      <c r="T224" s="38" t="s">
        <v>2113</v>
      </c>
      <c r="U224" s="38" t="str">
        <f t="shared" si="3"/>
        <v>都新島</v>
      </c>
    </row>
    <row r="225" spans="1:21" ht="14.25">
      <c r="A225" s="2">
        <v>202</v>
      </c>
      <c r="B225" s="6" t="s">
        <v>3172</v>
      </c>
      <c r="C225" s="1" t="s">
        <v>2736</v>
      </c>
      <c r="D225" s="2" t="s">
        <v>479</v>
      </c>
      <c r="E225" s="2" t="s">
        <v>35</v>
      </c>
      <c r="F225" s="2" t="s">
        <v>480</v>
      </c>
      <c r="G225" s="2" t="s">
        <v>2193</v>
      </c>
      <c r="H225" s="592" t="s">
        <v>1085</v>
      </c>
      <c r="I225" s="2" t="s">
        <v>1086</v>
      </c>
      <c r="J225" s="38"/>
      <c r="L225" s="2"/>
      <c r="S225" s="38" t="s">
        <v>1560</v>
      </c>
      <c r="T225" s="38" t="s">
        <v>2113</v>
      </c>
      <c r="U225" s="38" t="str">
        <f t="shared" si="3"/>
        <v>都神津</v>
      </c>
    </row>
    <row r="226" spans="1:21" ht="14.25">
      <c r="A226" s="2">
        <v>219</v>
      </c>
      <c r="B226" s="6" t="s">
        <v>3172</v>
      </c>
      <c r="C226" s="1" t="s">
        <v>2737</v>
      </c>
      <c r="D226" s="2" t="s">
        <v>481</v>
      </c>
      <c r="E226" s="2" t="s">
        <v>35</v>
      </c>
      <c r="F226" s="2" t="s">
        <v>482</v>
      </c>
      <c r="G226" s="2" t="s">
        <v>2194</v>
      </c>
      <c r="H226" s="592" t="s">
        <v>1087</v>
      </c>
      <c r="I226" s="2" t="s">
        <v>3314</v>
      </c>
      <c r="J226" s="38"/>
      <c r="L226" s="2"/>
      <c r="S226" s="38" t="s">
        <v>1561</v>
      </c>
      <c r="T226" s="38" t="s">
        <v>2113</v>
      </c>
      <c r="U226" s="38" t="str">
        <f t="shared" si="3"/>
        <v>都小笠原</v>
      </c>
    </row>
    <row r="227" spans="1:21" ht="14.25">
      <c r="A227" s="2">
        <v>220</v>
      </c>
      <c r="B227" s="6" t="s">
        <v>3172</v>
      </c>
      <c r="C227" s="1" t="s">
        <v>2738</v>
      </c>
      <c r="D227" s="2" t="s">
        <v>483</v>
      </c>
      <c r="E227" s="2" t="s">
        <v>35</v>
      </c>
      <c r="F227" s="2" t="s">
        <v>484</v>
      </c>
      <c r="G227" s="2" t="s">
        <v>2195</v>
      </c>
      <c r="H227" s="592" t="s">
        <v>1088</v>
      </c>
      <c r="I227" s="2" t="s">
        <v>3315</v>
      </c>
      <c r="J227" s="38"/>
      <c r="L227" s="2"/>
      <c r="S227" s="38" t="s">
        <v>1770</v>
      </c>
      <c r="T227" s="38" t="s">
        <v>2113</v>
      </c>
      <c r="U227" s="38" t="str">
        <f t="shared" si="3"/>
        <v>都大島海洋国際</v>
      </c>
    </row>
    <row r="228" spans="1:21" ht="14.25">
      <c r="A228" s="2">
        <v>227</v>
      </c>
      <c r="B228" s="6" t="s">
        <v>3173</v>
      </c>
      <c r="C228" s="1" t="s">
        <v>3161</v>
      </c>
      <c r="D228" s="2" t="s">
        <v>485</v>
      </c>
      <c r="E228" s="2" t="s">
        <v>35</v>
      </c>
      <c r="F228" s="2" t="s">
        <v>486</v>
      </c>
      <c r="G228" s="2" t="s">
        <v>2196</v>
      </c>
      <c r="H228" s="592" t="s">
        <v>1089</v>
      </c>
      <c r="I228" s="2" t="s">
        <v>1090</v>
      </c>
      <c r="J228" s="38"/>
      <c r="L228" s="2"/>
      <c r="S228" s="38" t="s">
        <v>1562</v>
      </c>
      <c r="T228" s="38" t="s">
        <v>2113</v>
      </c>
      <c r="U228" s="38" t="str">
        <f t="shared" si="3"/>
        <v>都鷺宮</v>
      </c>
    </row>
    <row r="229" spans="1:21" ht="14.25">
      <c r="A229" s="2">
        <v>228</v>
      </c>
      <c r="B229" s="6" t="s">
        <v>3173</v>
      </c>
      <c r="C229" s="1" t="s">
        <v>3162</v>
      </c>
      <c r="D229" s="2" t="s">
        <v>487</v>
      </c>
      <c r="E229" s="2" t="s">
        <v>35</v>
      </c>
      <c r="F229" s="2" t="s">
        <v>488</v>
      </c>
      <c r="G229" s="2" t="s">
        <v>2197</v>
      </c>
      <c r="H229" s="592" t="s">
        <v>1091</v>
      </c>
      <c r="I229" s="2" t="s">
        <v>1092</v>
      </c>
      <c r="J229" s="38"/>
      <c r="L229" s="2"/>
      <c r="S229" s="38" t="s">
        <v>1563</v>
      </c>
      <c r="T229" s="38" t="s">
        <v>2113</v>
      </c>
      <c r="U229" s="38" t="str">
        <f t="shared" si="3"/>
        <v>都富士</v>
      </c>
    </row>
    <row r="230" spans="1:21" ht="14.25">
      <c r="A230" s="2">
        <v>229</v>
      </c>
      <c r="B230" s="6" t="s">
        <v>3173</v>
      </c>
      <c r="C230" s="1" t="s">
        <v>3163</v>
      </c>
      <c r="D230" s="2" t="s">
        <v>489</v>
      </c>
      <c r="E230" s="2" t="s">
        <v>35</v>
      </c>
      <c r="F230" s="2" t="s">
        <v>490</v>
      </c>
      <c r="G230" s="2" t="s">
        <v>2198</v>
      </c>
      <c r="H230" s="592" t="s">
        <v>1093</v>
      </c>
      <c r="I230" s="2" t="s">
        <v>1094</v>
      </c>
      <c r="J230" s="38"/>
      <c r="L230" s="2"/>
      <c r="S230" s="38" t="s">
        <v>1564</v>
      </c>
      <c r="T230" s="38" t="s">
        <v>2113</v>
      </c>
      <c r="U230" s="38" t="str">
        <f t="shared" si="3"/>
        <v>都武蔵丘</v>
      </c>
    </row>
    <row r="231" spans="1:21" ht="14.25">
      <c r="A231" s="2">
        <v>230</v>
      </c>
      <c r="B231" s="6" t="s">
        <v>3173</v>
      </c>
      <c r="C231" s="1" t="s">
        <v>1931</v>
      </c>
      <c r="D231" s="2" t="s">
        <v>491</v>
      </c>
      <c r="E231" s="2" t="s">
        <v>35</v>
      </c>
      <c r="F231" s="2" t="s">
        <v>492</v>
      </c>
      <c r="G231" s="2" t="s">
        <v>2199</v>
      </c>
      <c r="H231" s="592" t="s">
        <v>1095</v>
      </c>
      <c r="I231" s="2" t="s">
        <v>3316</v>
      </c>
      <c r="J231" s="38"/>
      <c r="L231" s="2"/>
      <c r="S231" s="38" t="s">
        <v>1565</v>
      </c>
      <c r="T231" s="38" t="s">
        <v>2113</v>
      </c>
      <c r="U231" s="38" t="str">
        <f t="shared" si="3"/>
        <v>都中野工業</v>
      </c>
    </row>
    <row r="232" spans="1:21" ht="14.25">
      <c r="A232" s="2">
        <v>231</v>
      </c>
      <c r="B232" s="6" t="s">
        <v>3173</v>
      </c>
      <c r="C232" s="1" t="s">
        <v>1932</v>
      </c>
      <c r="D232" s="2" t="s">
        <v>493</v>
      </c>
      <c r="E232" s="2" t="s">
        <v>3177</v>
      </c>
      <c r="F232" s="2" t="s">
        <v>494</v>
      </c>
      <c r="G232" s="2" t="s">
        <v>1771</v>
      </c>
      <c r="H232" s="592" t="s">
        <v>1096</v>
      </c>
      <c r="I232" s="2" t="s">
        <v>3317</v>
      </c>
      <c r="J232" s="38"/>
      <c r="L232" s="2"/>
      <c r="S232" s="38" t="s">
        <v>1771</v>
      </c>
      <c r="T232" s="38"/>
      <c r="U232" s="38" t="str">
        <f t="shared" si="3"/>
        <v>新渡戸文化</v>
      </c>
    </row>
    <row r="233" spans="1:21" ht="14.25">
      <c r="A233" s="2">
        <v>232</v>
      </c>
      <c r="B233" s="6" t="s">
        <v>3173</v>
      </c>
      <c r="C233" s="1" t="s">
        <v>1933</v>
      </c>
      <c r="D233" s="2" t="s">
        <v>495</v>
      </c>
      <c r="E233" s="2" t="s">
        <v>3177</v>
      </c>
      <c r="F233" s="2" t="s">
        <v>496</v>
      </c>
      <c r="G233" s="2" t="s">
        <v>1566</v>
      </c>
      <c r="H233" s="592" t="s">
        <v>1097</v>
      </c>
      <c r="I233" s="2" t="s">
        <v>1098</v>
      </c>
      <c r="J233" s="38"/>
      <c r="L233" s="2"/>
      <c r="S233" s="38" t="s">
        <v>1566</v>
      </c>
      <c r="T233" s="38"/>
      <c r="U233" s="38" t="str">
        <f t="shared" si="3"/>
        <v>実践学園</v>
      </c>
    </row>
    <row r="234" spans="1:21" ht="14.25">
      <c r="A234" s="2">
        <v>233</v>
      </c>
      <c r="B234" s="6" t="s">
        <v>3173</v>
      </c>
      <c r="C234" s="1" t="s">
        <v>1934</v>
      </c>
      <c r="D234" s="2" t="s">
        <v>497</v>
      </c>
      <c r="E234" s="2" t="s">
        <v>3177</v>
      </c>
      <c r="F234" s="2" t="s">
        <v>498</v>
      </c>
      <c r="G234" s="2" t="s">
        <v>1567</v>
      </c>
      <c r="H234" s="592" t="s">
        <v>1099</v>
      </c>
      <c r="I234" s="2" t="s">
        <v>3318</v>
      </c>
      <c r="J234" s="38"/>
      <c r="L234" s="2"/>
      <c r="S234" s="38" t="s">
        <v>1567</v>
      </c>
      <c r="T234" s="38"/>
      <c r="U234" s="38" t="str">
        <f t="shared" si="3"/>
        <v>東亜学園</v>
      </c>
    </row>
    <row r="235" spans="1:21" ht="14.25">
      <c r="A235" s="2">
        <v>234</v>
      </c>
      <c r="B235" s="6" t="s">
        <v>3173</v>
      </c>
      <c r="C235" s="1" t="s">
        <v>1935</v>
      </c>
      <c r="D235" s="2" t="s">
        <v>499</v>
      </c>
      <c r="E235" s="2" t="s">
        <v>3177</v>
      </c>
      <c r="F235" s="2" t="s">
        <v>500</v>
      </c>
      <c r="G235" s="2" t="s">
        <v>1568</v>
      </c>
      <c r="H235" s="592" t="s">
        <v>1099</v>
      </c>
      <c r="I235" s="2" t="s">
        <v>3319</v>
      </c>
      <c r="J235" s="38"/>
      <c r="L235" s="2"/>
      <c r="S235" s="38" t="s">
        <v>1568</v>
      </c>
      <c r="T235" s="38"/>
      <c r="U235" s="38" t="str">
        <f t="shared" si="3"/>
        <v>大妻中野</v>
      </c>
    </row>
    <row r="236" spans="1:21" ht="14.25">
      <c r="A236" s="2">
        <v>235</v>
      </c>
      <c r="B236" s="6" t="s">
        <v>3173</v>
      </c>
      <c r="C236" s="1" t="s">
        <v>1936</v>
      </c>
      <c r="D236" s="2" t="s">
        <v>501</v>
      </c>
      <c r="E236" s="2" t="s">
        <v>3177</v>
      </c>
      <c r="F236" s="2" t="s">
        <v>502</v>
      </c>
      <c r="G236" s="2" t="s">
        <v>1569</v>
      </c>
      <c r="H236" s="592" t="s">
        <v>1100</v>
      </c>
      <c r="I236" s="2" t="s">
        <v>3320</v>
      </c>
      <c r="J236" s="38"/>
      <c r="L236" s="2"/>
      <c r="S236" s="38" t="s">
        <v>1569</v>
      </c>
      <c r="T236" s="38"/>
      <c r="U236" s="38" t="str">
        <f t="shared" si="3"/>
        <v>明治大学付属中野</v>
      </c>
    </row>
    <row r="237" spans="1:21" ht="14.25">
      <c r="A237" s="2">
        <v>236</v>
      </c>
      <c r="B237" s="6" t="s">
        <v>3173</v>
      </c>
      <c r="C237" s="1" t="s">
        <v>1937</v>
      </c>
      <c r="D237" s="2" t="s">
        <v>503</v>
      </c>
      <c r="E237" s="2" t="s">
        <v>3177</v>
      </c>
      <c r="F237" s="2" t="s">
        <v>504</v>
      </c>
      <c r="G237" s="2" t="s">
        <v>1570</v>
      </c>
      <c r="H237" s="592" t="s">
        <v>1101</v>
      </c>
      <c r="I237" s="2" t="s">
        <v>3321</v>
      </c>
      <c r="J237" s="38"/>
      <c r="L237" s="2"/>
      <c r="S237" s="38" t="s">
        <v>1570</v>
      </c>
      <c r="T237" s="38"/>
      <c r="U237" s="38" t="str">
        <f t="shared" si="3"/>
        <v>宝仙学園</v>
      </c>
    </row>
    <row r="238" spans="1:21" ht="14.25">
      <c r="A238" s="2">
        <v>268</v>
      </c>
      <c r="B238" s="6" t="s">
        <v>3173</v>
      </c>
      <c r="C238" s="1" t="s">
        <v>1938</v>
      </c>
      <c r="D238" s="2" t="s">
        <v>505</v>
      </c>
      <c r="E238" s="2" t="s">
        <v>3177</v>
      </c>
      <c r="F238" s="2" t="s">
        <v>506</v>
      </c>
      <c r="G238" s="38" t="s">
        <v>2289</v>
      </c>
      <c r="H238" s="592" t="s">
        <v>1102</v>
      </c>
      <c r="I238" s="2" t="s">
        <v>3322</v>
      </c>
      <c r="J238" s="38"/>
      <c r="L238" s="2"/>
      <c r="S238" s="38" t="s">
        <v>1571</v>
      </c>
      <c r="T238" s="38"/>
      <c r="U238" s="38" t="str">
        <f t="shared" si="3"/>
        <v>東京大学教育学部附属</v>
      </c>
    </row>
    <row r="239" spans="1:21" ht="14.25">
      <c r="A239" s="2">
        <v>237</v>
      </c>
      <c r="B239" s="6" t="s">
        <v>3173</v>
      </c>
      <c r="C239" s="1" t="s">
        <v>1939</v>
      </c>
      <c r="D239" s="2" t="s">
        <v>507</v>
      </c>
      <c r="E239" s="2" t="s">
        <v>35</v>
      </c>
      <c r="F239" s="2" t="s">
        <v>508</v>
      </c>
      <c r="G239" s="2" t="s">
        <v>2200</v>
      </c>
      <c r="H239" s="592" t="s">
        <v>1103</v>
      </c>
      <c r="I239" s="2" t="s">
        <v>1104</v>
      </c>
      <c r="J239" s="38"/>
      <c r="L239" s="2"/>
      <c r="S239" s="38" t="s">
        <v>1572</v>
      </c>
      <c r="T239" s="38" t="s">
        <v>2113</v>
      </c>
      <c r="U239" s="38" t="str">
        <f t="shared" si="3"/>
        <v>都杉並</v>
      </c>
    </row>
    <row r="240" spans="1:21" ht="14.25">
      <c r="A240" s="2">
        <v>238</v>
      </c>
      <c r="B240" s="6" t="s">
        <v>3173</v>
      </c>
      <c r="C240" s="1" t="s">
        <v>1940</v>
      </c>
      <c r="D240" s="2" t="s">
        <v>509</v>
      </c>
      <c r="E240" s="2" t="s">
        <v>35</v>
      </c>
      <c r="F240" s="2" t="s">
        <v>510</v>
      </c>
      <c r="G240" s="2" t="s">
        <v>2201</v>
      </c>
      <c r="H240" s="592">
        <v>1660016</v>
      </c>
      <c r="I240" s="2" t="s">
        <v>1105</v>
      </c>
      <c r="J240" s="38"/>
      <c r="L240" s="2"/>
      <c r="S240" s="38" t="s">
        <v>1573</v>
      </c>
      <c r="T240" s="38" t="s">
        <v>2113</v>
      </c>
      <c r="U240" s="38" t="str">
        <f t="shared" si="3"/>
        <v>都豊多摩</v>
      </c>
    </row>
    <row r="241" spans="1:21" ht="14.25">
      <c r="A241" s="2">
        <v>239</v>
      </c>
      <c r="B241" s="6" t="s">
        <v>3173</v>
      </c>
      <c r="C241" s="1" t="s">
        <v>1941</v>
      </c>
      <c r="D241" s="2" t="s">
        <v>511</v>
      </c>
      <c r="E241" s="2" t="s">
        <v>35</v>
      </c>
      <c r="F241" s="2" t="s">
        <v>512</v>
      </c>
      <c r="G241" s="2" t="s">
        <v>2202</v>
      </c>
      <c r="H241" s="592" t="s">
        <v>1106</v>
      </c>
      <c r="I241" s="2" t="s">
        <v>1107</v>
      </c>
      <c r="J241" s="38"/>
      <c r="L241" s="2"/>
      <c r="S241" s="38" t="s">
        <v>1574</v>
      </c>
      <c r="T241" s="38" t="s">
        <v>2113</v>
      </c>
      <c r="U241" s="38" t="str">
        <f t="shared" si="3"/>
        <v>都西</v>
      </c>
    </row>
    <row r="242" spans="1:21" ht="14.25">
      <c r="A242" s="2">
        <v>240</v>
      </c>
      <c r="B242" s="6" t="s">
        <v>3173</v>
      </c>
      <c r="C242" s="1" t="s">
        <v>1942</v>
      </c>
      <c r="D242" s="2" t="s">
        <v>513</v>
      </c>
      <c r="E242" s="2" t="s">
        <v>35</v>
      </c>
      <c r="F242" s="2" t="s">
        <v>514</v>
      </c>
      <c r="G242" s="2" t="s">
        <v>2203</v>
      </c>
      <c r="H242" s="592" t="s">
        <v>1108</v>
      </c>
      <c r="I242" s="2" t="s">
        <v>1109</v>
      </c>
      <c r="J242" s="38"/>
      <c r="L242" s="2"/>
      <c r="S242" s="38" t="s">
        <v>1575</v>
      </c>
      <c r="T242" s="38" t="s">
        <v>2113</v>
      </c>
      <c r="U242" s="38" t="str">
        <f t="shared" si="3"/>
        <v>都農芸</v>
      </c>
    </row>
    <row r="243" spans="1:21" ht="14.25">
      <c r="A243" s="2">
        <v>241</v>
      </c>
      <c r="B243" s="6" t="s">
        <v>3173</v>
      </c>
      <c r="C243" s="1" t="s">
        <v>1943</v>
      </c>
      <c r="D243" s="2" t="s">
        <v>515</v>
      </c>
      <c r="E243" s="2" t="s">
        <v>35</v>
      </c>
      <c r="F243" s="2" t="s">
        <v>516</v>
      </c>
      <c r="G243" s="2" t="s">
        <v>2204</v>
      </c>
      <c r="H243" s="592" t="s">
        <v>1110</v>
      </c>
      <c r="I243" s="2" t="s">
        <v>1111</v>
      </c>
      <c r="J243" s="38"/>
      <c r="L243" s="2"/>
      <c r="S243" s="38" t="s">
        <v>1576</v>
      </c>
      <c r="T243" s="38" t="s">
        <v>2113</v>
      </c>
      <c r="U243" s="38" t="str">
        <f t="shared" si="3"/>
        <v>都杉並工業</v>
      </c>
    </row>
    <row r="244" spans="1:21" ht="14.25">
      <c r="A244" s="2">
        <v>243</v>
      </c>
      <c r="B244" s="6" t="s">
        <v>3173</v>
      </c>
      <c r="C244" s="1" t="s">
        <v>1944</v>
      </c>
      <c r="D244" s="2" t="s">
        <v>517</v>
      </c>
      <c r="E244" s="2" t="s">
        <v>3177</v>
      </c>
      <c r="F244" s="2" t="s">
        <v>518</v>
      </c>
      <c r="G244" s="2" t="s">
        <v>1772</v>
      </c>
      <c r="H244" s="592" t="s">
        <v>1112</v>
      </c>
      <c r="I244" s="2" t="s">
        <v>3323</v>
      </c>
      <c r="J244" s="38"/>
      <c r="L244" s="2"/>
      <c r="S244" s="38" t="s">
        <v>1772</v>
      </c>
      <c r="T244" s="38"/>
      <c r="U244" s="38" t="str">
        <f t="shared" si="3"/>
        <v>杉並学院</v>
      </c>
    </row>
    <row r="245" spans="1:21" ht="14.25">
      <c r="A245" s="2">
        <v>244</v>
      </c>
      <c r="B245" s="6" t="s">
        <v>3173</v>
      </c>
      <c r="C245" s="1" t="s">
        <v>1945</v>
      </c>
      <c r="D245" s="2" t="s">
        <v>519</v>
      </c>
      <c r="E245" s="2" t="s">
        <v>3177</v>
      </c>
      <c r="F245" s="2" t="s">
        <v>520</v>
      </c>
      <c r="G245" s="2" t="s">
        <v>1577</v>
      </c>
      <c r="H245" s="592" t="s">
        <v>1113</v>
      </c>
      <c r="I245" s="2" t="s">
        <v>1114</v>
      </c>
      <c r="J245" s="38"/>
      <c r="L245" s="2"/>
      <c r="S245" s="38" t="s">
        <v>1577</v>
      </c>
      <c r="T245" s="38"/>
      <c r="U245" s="38" t="str">
        <f t="shared" si="3"/>
        <v>佼成学園</v>
      </c>
    </row>
    <row r="246" spans="1:21" ht="14.25">
      <c r="A246" s="2">
        <v>245</v>
      </c>
      <c r="B246" s="6" t="s">
        <v>3173</v>
      </c>
      <c r="C246" s="1" t="s">
        <v>3164</v>
      </c>
      <c r="D246" s="2" t="s">
        <v>521</v>
      </c>
      <c r="E246" s="2" t="s">
        <v>3177</v>
      </c>
      <c r="F246" s="2" t="s">
        <v>522</v>
      </c>
      <c r="G246" s="2" t="s">
        <v>1578</v>
      </c>
      <c r="H246" s="592" t="s">
        <v>1115</v>
      </c>
      <c r="I246" s="2" t="s">
        <v>1116</v>
      </c>
      <c r="J246" s="38"/>
      <c r="L246" s="2"/>
      <c r="S246" s="38" t="s">
        <v>1578</v>
      </c>
      <c r="T246" s="38"/>
      <c r="U246" s="38" t="str">
        <f t="shared" si="3"/>
        <v>國學院大學久我山</v>
      </c>
    </row>
    <row r="247" spans="1:21" ht="14.25">
      <c r="A247" s="2">
        <v>246</v>
      </c>
      <c r="B247" s="6" t="s">
        <v>3173</v>
      </c>
      <c r="C247" s="1" t="s">
        <v>3165</v>
      </c>
      <c r="D247" s="2" t="s">
        <v>523</v>
      </c>
      <c r="E247" s="2" t="s">
        <v>3177</v>
      </c>
      <c r="F247" s="2" t="s">
        <v>3181</v>
      </c>
      <c r="G247" s="2" t="s">
        <v>3185</v>
      </c>
      <c r="H247" s="592" t="s">
        <v>1112</v>
      </c>
      <c r="I247" s="2" t="s">
        <v>1117</v>
      </c>
      <c r="J247" s="38"/>
      <c r="L247" s="2"/>
      <c r="S247" s="38" t="s">
        <v>3391</v>
      </c>
      <c r="T247" s="38"/>
      <c r="U247" s="38" t="str">
        <f t="shared" si="3"/>
        <v>文化学園大学杉並</v>
      </c>
    </row>
    <row r="248" spans="1:21" ht="14.25">
      <c r="A248" s="2">
        <v>247</v>
      </c>
      <c r="B248" s="6" t="s">
        <v>3173</v>
      </c>
      <c r="C248" s="1" t="s">
        <v>3166</v>
      </c>
      <c r="D248" s="2" t="s">
        <v>524</v>
      </c>
      <c r="E248" s="2" t="s">
        <v>3177</v>
      </c>
      <c r="F248" s="2" t="s">
        <v>525</v>
      </c>
      <c r="G248" s="2" t="s">
        <v>1579</v>
      </c>
      <c r="H248" s="592" t="s">
        <v>1118</v>
      </c>
      <c r="I248" s="2" t="s">
        <v>1119</v>
      </c>
      <c r="J248" s="38"/>
      <c r="L248" s="2"/>
      <c r="S248" s="38" t="s">
        <v>1579</v>
      </c>
      <c r="T248" s="38"/>
      <c r="U248" s="38" t="str">
        <f t="shared" si="3"/>
        <v>女子美術大学付属</v>
      </c>
    </row>
    <row r="249" spans="1:21" ht="14.25">
      <c r="A249" s="2">
        <v>248</v>
      </c>
      <c r="B249" s="6" t="s">
        <v>3173</v>
      </c>
      <c r="C249" s="1" t="s">
        <v>3167</v>
      </c>
      <c r="D249" s="2" t="s">
        <v>526</v>
      </c>
      <c r="E249" s="2" t="s">
        <v>3177</v>
      </c>
      <c r="F249" s="2" t="s">
        <v>527</v>
      </c>
      <c r="G249" s="2" t="s">
        <v>1580</v>
      </c>
      <c r="H249" s="592" t="s">
        <v>1120</v>
      </c>
      <c r="I249" s="2" t="s">
        <v>3324</v>
      </c>
      <c r="J249" s="38"/>
      <c r="L249" s="2"/>
      <c r="S249" s="38" t="s">
        <v>1580</v>
      </c>
      <c r="T249" s="38"/>
      <c r="U249" s="38" t="str">
        <f t="shared" si="3"/>
        <v>専修大学附属</v>
      </c>
    </row>
    <row r="250" spans="1:21" ht="14.25">
      <c r="A250" s="2">
        <v>249</v>
      </c>
      <c r="B250" s="6" t="s">
        <v>3173</v>
      </c>
      <c r="C250" s="1" t="s">
        <v>3168</v>
      </c>
      <c r="D250" s="2" t="s">
        <v>528</v>
      </c>
      <c r="E250" s="2" t="s">
        <v>3177</v>
      </c>
      <c r="F250" s="2" t="s">
        <v>529</v>
      </c>
      <c r="G250" s="2" t="s">
        <v>1581</v>
      </c>
      <c r="H250" s="592">
        <v>1670035</v>
      </c>
      <c r="I250" s="2" t="s">
        <v>1121</v>
      </c>
      <c r="J250" s="38"/>
      <c r="L250" s="2"/>
      <c r="S250" s="38" t="s">
        <v>1581</v>
      </c>
      <c r="T250" s="38"/>
      <c r="U250" s="38" t="str">
        <f t="shared" si="3"/>
        <v>中央大学杉並</v>
      </c>
    </row>
    <row r="251" spans="1:21" ht="14.25">
      <c r="A251" s="2">
        <v>250</v>
      </c>
      <c r="B251" s="6" t="s">
        <v>3173</v>
      </c>
      <c r="C251" s="1" t="s">
        <v>3170</v>
      </c>
      <c r="D251" s="2" t="s">
        <v>530</v>
      </c>
      <c r="E251" s="2" t="s">
        <v>3177</v>
      </c>
      <c r="F251" s="2" t="s">
        <v>531</v>
      </c>
      <c r="G251" s="2" t="s">
        <v>1582</v>
      </c>
      <c r="H251" s="592" t="s">
        <v>1122</v>
      </c>
      <c r="I251" s="2" t="s">
        <v>3325</v>
      </c>
      <c r="J251" s="38"/>
      <c r="L251" s="2"/>
      <c r="S251" s="38" t="s">
        <v>1582</v>
      </c>
      <c r="T251" s="38"/>
      <c r="U251" s="38" t="str">
        <f t="shared" si="3"/>
        <v>東京立正</v>
      </c>
    </row>
    <row r="252" spans="1:21" ht="14.25">
      <c r="A252" s="2">
        <v>251</v>
      </c>
      <c r="B252" s="6" t="s">
        <v>3173</v>
      </c>
      <c r="C252" s="1" t="s">
        <v>2665</v>
      </c>
      <c r="D252" s="2" t="s">
        <v>532</v>
      </c>
      <c r="E252" s="2" t="s">
        <v>3177</v>
      </c>
      <c r="F252" s="2" t="s">
        <v>533</v>
      </c>
      <c r="G252" s="2" t="s">
        <v>1583</v>
      </c>
      <c r="H252" s="592" t="s">
        <v>1123</v>
      </c>
      <c r="I252" s="2" t="s">
        <v>1124</v>
      </c>
      <c r="J252" s="38"/>
      <c r="L252" s="2"/>
      <c r="S252" s="38" t="s">
        <v>1583</v>
      </c>
      <c r="T252" s="38"/>
      <c r="U252" s="38" t="str">
        <f t="shared" si="3"/>
        <v>日本大学第二</v>
      </c>
    </row>
    <row r="253" spans="1:21" ht="14.25">
      <c r="A253" s="2">
        <v>252</v>
      </c>
      <c r="B253" s="6" t="s">
        <v>3173</v>
      </c>
      <c r="C253" s="1" t="s">
        <v>2702</v>
      </c>
      <c r="D253" s="2" t="s">
        <v>534</v>
      </c>
      <c r="E253" s="2" t="s">
        <v>3177</v>
      </c>
      <c r="F253" s="2" t="s">
        <v>535</v>
      </c>
      <c r="G253" s="2" t="s">
        <v>1584</v>
      </c>
      <c r="H253" s="592" t="s">
        <v>1120</v>
      </c>
      <c r="I253" s="2" t="s">
        <v>1125</v>
      </c>
      <c r="J253" s="38"/>
      <c r="L253" s="2"/>
      <c r="S253" s="38" t="s">
        <v>1584</v>
      </c>
      <c r="T253" s="38"/>
      <c r="U253" s="38" t="str">
        <f t="shared" si="3"/>
        <v>日本大学鶴ヶ丘</v>
      </c>
    </row>
    <row r="254" spans="1:21" ht="14.25">
      <c r="A254" s="2">
        <v>267</v>
      </c>
      <c r="B254" s="6" t="s">
        <v>3173</v>
      </c>
      <c r="C254" s="1" t="s">
        <v>2703</v>
      </c>
      <c r="D254" s="2" t="s">
        <v>536</v>
      </c>
      <c r="E254" s="2" t="s">
        <v>3177</v>
      </c>
      <c r="F254" s="2" t="s">
        <v>537</v>
      </c>
      <c r="G254" s="2" t="s">
        <v>1585</v>
      </c>
      <c r="H254" s="592" t="s">
        <v>1126</v>
      </c>
      <c r="I254" s="2" t="s">
        <v>3326</v>
      </c>
      <c r="J254" s="38"/>
      <c r="L254" s="2"/>
      <c r="S254" s="38" t="s">
        <v>1585</v>
      </c>
      <c r="T254" s="38"/>
      <c r="U254" s="38" t="str">
        <f t="shared" si="3"/>
        <v>立教女学院</v>
      </c>
    </row>
    <row r="255" spans="1:21" ht="14.25">
      <c r="A255" s="2">
        <v>253</v>
      </c>
      <c r="B255" s="6" t="s">
        <v>3173</v>
      </c>
      <c r="C255" s="1" t="s">
        <v>2704</v>
      </c>
      <c r="D255" s="2" t="s">
        <v>538</v>
      </c>
      <c r="E255" s="2" t="s">
        <v>35</v>
      </c>
      <c r="F255" s="2" t="s">
        <v>539</v>
      </c>
      <c r="G255" s="2" t="s">
        <v>2205</v>
      </c>
      <c r="H255" s="592" t="s">
        <v>1127</v>
      </c>
      <c r="I255" s="2" t="s">
        <v>1128</v>
      </c>
      <c r="J255" s="38"/>
      <c r="L255" s="2"/>
      <c r="S255" s="38" t="s">
        <v>1586</v>
      </c>
      <c r="T255" s="38" t="s">
        <v>2113</v>
      </c>
      <c r="U255" s="38" t="str">
        <f t="shared" si="3"/>
        <v>都井草</v>
      </c>
    </row>
    <row r="256" spans="1:21" ht="14.25">
      <c r="A256" s="2">
        <v>254</v>
      </c>
      <c r="B256" s="6" t="s">
        <v>3173</v>
      </c>
      <c r="C256" s="1" t="s">
        <v>2705</v>
      </c>
      <c r="D256" s="2" t="s">
        <v>540</v>
      </c>
      <c r="E256" s="2" t="s">
        <v>35</v>
      </c>
      <c r="F256" s="2" t="s">
        <v>541</v>
      </c>
      <c r="G256" s="2" t="s">
        <v>2206</v>
      </c>
      <c r="H256" s="592" t="s">
        <v>1129</v>
      </c>
      <c r="I256" s="2" t="s">
        <v>1130</v>
      </c>
      <c r="J256" s="38"/>
      <c r="L256" s="2"/>
      <c r="S256" s="38" t="s">
        <v>1587</v>
      </c>
      <c r="T256" s="38" t="s">
        <v>2113</v>
      </c>
      <c r="U256" s="38" t="str">
        <f t="shared" si="3"/>
        <v>都大泉</v>
      </c>
    </row>
    <row r="257" spans="1:21" ht="14.25">
      <c r="A257" s="2">
        <v>255</v>
      </c>
      <c r="B257" s="6" t="s">
        <v>3173</v>
      </c>
      <c r="C257" s="1" t="s">
        <v>2706</v>
      </c>
      <c r="D257" s="2" t="s">
        <v>542</v>
      </c>
      <c r="E257" s="2" t="s">
        <v>35</v>
      </c>
      <c r="F257" s="2" t="s">
        <v>543</v>
      </c>
      <c r="G257" s="2" t="s">
        <v>2207</v>
      </c>
      <c r="H257" s="592" t="s">
        <v>1131</v>
      </c>
      <c r="I257" s="2" t="s">
        <v>3327</v>
      </c>
      <c r="J257" s="38"/>
      <c r="L257" s="2"/>
      <c r="S257" s="38" t="s">
        <v>1773</v>
      </c>
      <c r="T257" s="38" t="s">
        <v>2113</v>
      </c>
      <c r="U257" s="38" t="str">
        <f t="shared" si="3"/>
        <v>都大泉桜</v>
      </c>
    </row>
    <row r="258" spans="1:21" ht="14.25">
      <c r="A258" s="2">
        <v>256</v>
      </c>
      <c r="B258" s="6" t="s">
        <v>3173</v>
      </c>
      <c r="C258" s="1" t="s">
        <v>2707</v>
      </c>
      <c r="D258" s="2" t="s">
        <v>544</v>
      </c>
      <c r="E258" s="2" t="s">
        <v>35</v>
      </c>
      <c r="F258" s="2" t="s">
        <v>545</v>
      </c>
      <c r="G258" s="2" t="s">
        <v>2208</v>
      </c>
      <c r="H258" s="592">
        <v>1770051</v>
      </c>
      <c r="I258" s="2" t="s">
        <v>1133</v>
      </c>
      <c r="J258" s="38"/>
      <c r="L258" s="2"/>
      <c r="S258" s="38" t="s">
        <v>1588</v>
      </c>
      <c r="T258" s="38" t="s">
        <v>2113</v>
      </c>
      <c r="U258" s="38" t="str">
        <f t="shared" si="3"/>
        <v>都石神井</v>
      </c>
    </row>
    <row r="259" spans="1:21" ht="14.25">
      <c r="A259" s="2">
        <v>257</v>
      </c>
      <c r="B259" s="6" t="s">
        <v>3173</v>
      </c>
      <c r="C259" s="1" t="s">
        <v>2708</v>
      </c>
      <c r="D259" s="2" t="s">
        <v>546</v>
      </c>
      <c r="E259" s="2" t="s">
        <v>35</v>
      </c>
      <c r="F259" s="2" t="s">
        <v>547</v>
      </c>
      <c r="G259" s="2" t="s">
        <v>2209</v>
      </c>
      <c r="H259" s="592" t="s">
        <v>1134</v>
      </c>
      <c r="I259" s="2" t="s">
        <v>1135</v>
      </c>
      <c r="J259" s="38"/>
      <c r="L259" s="2"/>
      <c r="S259" s="38" t="s">
        <v>1589</v>
      </c>
      <c r="T259" s="38" t="s">
        <v>2113</v>
      </c>
      <c r="U259" s="38" t="str">
        <f t="shared" ref="U259:U322" si="4">T259&amp;S259</f>
        <v>都練馬</v>
      </c>
    </row>
    <row r="260" spans="1:21" ht="14.25">
      <c r="A260" s="2">
        <v>258</v>
      </c>
      <c r="B260" s="6" t="s">
        <v>3173</v>
      </c>
      <c r="C260" s="1" t="s">
        <v>2709</v>
      </c>
      <c r="D260" s="2" t="s">
        <v>548</v>
      </c>
      <c r="E260" s="2" t="s">
        <v>35</v>
      </c>
      <c r="F260" s="2" t="s">
        <v>549</v>
      </c>
      <c r="G260" s="2" t="s">
        <v>2210</v>
      </c>
      <c r="H260" s="592" t="s">
        <v>1136</v>
      </c>
      <c r="I260" s="2" t="s">
        <v>3328</v>
      </c>
      <c r="J260" s="38"/>
      <c r="L260" s="2"/>
      <c r="S260" s="38" t="s">
        <v>1590</v>
      </c>
      <c r="T260" s="38" t="s">
        <v>2113</v>
      </c>
      <c r="U260" s="38" t="str">
        <f t="shared" si="4"/>
        <v>都光丘</v>
      </c>
    </row>
    <row r="261" spans="1:21" ht="14.25">
      <c r="A261" s="2">
        <v>259</v>
      </c>
      <c r="B261" s="6" t="s">
        <v>3173</v>
      </c>
      <c r="C261" s="1" t="s">
        <v>2710</v>
      </c>
      <c r="D261" s="2" t="s">
        <v>550</v>
      </c>
      <c r="E261" s="2" t="s">
        <v>35</v>
      </c>
      <c r="F261" s="2" t="s">
        <v>551</v>
      </c>
      <c r="G261" s="2" t="s">
        <v>2211</v>
      </c>
      <c r="H261" s="592" t="s">
        <v>1137</v>
      </c>
      <c r="I261" s="2" t="s">
        <v>1138</v>
      </c>
      <c r="J261" s="38"/>
      <c r="L261" s="2"/>
      <c r="S261" s="38" t="s">
        <v>1591</v>
      </c>
      <c r="T261" s="38" t="s">
        <v>2113</v>
      </c>
      <c r="U261" s="38" t="str">
        <f t="shared" si="4"/>
        <v>都練馬工業</v>
      </c>
    </row>
    <row r="262" spans="1:21" ht="14.25">
      <c r="A262" s="2">
        <v>260</v>
      </c>
      <c r="B262" s="6" t="s">
        <v>3173</v>
      </c>
      <c r="C262" s="1" t="s">
        <v>2711</v>
      </c>
      <c r="D262" s="2" t="s">
        <v>552</v>
      </c>
      <c r="E262" s="2" t="s">
        <v>35</v>
      </c>
      <c r="F262" s="2" t="s">
        <v>553</v>
      </c>
      <c r="G262" s="2" t="s">
        <v>2212</v>
      </c>
      <c r="H262" s="592" t="s">
        <v>1139</v>
      </c>
      <c r="I262" s="2" t="s">
        <v>3329</v>
      </c>
      <c r="J262" s="38"/>
      <c r="L262" s="2"/>
      <c r="S262" s="38" t="s">
        <v>1592</v>
      </c>
      <c r="T262" s="38" t="s">
        <v>2113</v>
      </c>
      <c r="U262" s="38" t="str">
        <f t="shared" si="4"/>
        <v>都第四商業</v>
      </c>
    </row>
    <row r="263" spans="1:21" ht="14.25">
      <c r="A263" s="2">
        <v>262</v>
      </c>
      <c r="B263" s="6" t="s">
        <v>3173</v>
      </c>
      <c r="C263" s="1" t="s">
        <v>2712</v>
      </c>
      <c r="D263" s="2" t="s">
        <v>554</v>
      </c>
      <c r="E263" s="2" t="s">
        <v>3177</v>
      </c>
      <c r="F263" s="2" t="s">
        <v>555</v>
      </c>
      <c r="G263" s="2" t="s">
        <v>1593</v>
      </c>
      <c r="H263" s="592" t="s">
        <v>1140</v>
      </c>
      <c r="I263" s="2" t="s">
        <v>1141</v>
      </c>
      <c r="J263" s="38"/>
      <c r="L263" s="2"/>
      <c r="S263" s="38" t="s">
        <v>1593</v>
      </c>
      <c r="T263" s="38"/>
      <c r="U263" s="38" t="str">
        <f t="shared" si="4"/>
        <v>富士見</v>
      </c>
    </row>
    <row r="264" spans="1:21" ht="14.25">
      <c r="A264" s="2">
        <v>263</v>
      </c>
      <c r="B264" s="6" t="s">
        <v>3173</v>
      </c>
      <c r="C264" s="1" t="s">
        <v>2713</v>
      </c>
      <c r="D264" s="2" t="s">
        <v>556</v>
      </c>
      <c r="E264" s="2" t="s">
        <v>3177</v>
      </c>
      <c r="F264" s="2" t="s">
        <v>557</v>
      </c>
      <c r="G264" s="2" t="s">
        <v>1594</v>
      </c>
      <c r="H264" s="592" t="s">
        <v>1142</v>
      </c>
      <c r="I264" s="2" t="s">
        <v>3330</v>
      </c>
      <c r="J264" s="38"/>
      <c r="L264" s="2"/>
      <c r="S264" s="38" t="s">
        <v>1594</v>
      </c>
      <c r="T264" s="38"/>
      <c r="U264" s="38" t="str">
        <f t="shared" si="4"/>
        <v>武蔵</v>
      </c>
    </row>
    <row r="265" spans="1:21" ht="14.25">
      <c r="A265" s="2">
        <v>264</v>
      </c>
      <c r="B265" s="6" t="s">
        <v>3173</v>
      </c>
      <c r="C265" s="1" t="s">
        <v>2714</v>
      </c>
      <c r="D265" s="2" t="s">
        <v>558</v>
      </c>
      <c r="E265" s="2" t="s">
        <v>3177</v>
      </c>
      <c r="F265" s="2" t="s">
        <v>559</v>
      </c>
      <c r="G265" s="38" t="s">
        <v>2285</v>
      </c>
      <c r="H265" s="592" t="s">
        <v>1127</v>
      </c>
      <c r="I265" s="2" t="s">
        <v>1143</v>
      </c>
      <c r="J265" s="38"/>
      <c r="L265" s="2"/>
      <c r="S265" s="38" t="s">
        <v>1595</v>
      </c>
      <c r="T265" s="38"/>
      <c r="U265" s="38" t="str">
        <f t="shared" si="4"/>
        <v>早稲田大学</v>
      </c>
    </row>
    <row r="266" spans="1:21" ht="14.25">
      <c r="A266" s="2">
        <v>242</v>
      </c>
      <c r="B266" s="6" t="s">
        <v>3173</v>
      </c>
      <c r="C266" s="1" t="s">
        <v>2715</v>
      </c>
      <c r="D266" s="2" t="s">
        <v>560</v>
      </c>
      <c r="E266" s="2" t="s">
        <v>35</v>
      </c>
      <c r="F266" s="2" t="s">
        <v>561</v>
      </c>
      <c r="G266" s="2" t="s">
        <v>2213</v>
      </c>
      <c r="H266" s="592" t="s">
        <v>1144</v>
      </c>
      <c r="I266" s="2" t="s">
        <v>1145</v>
      </c>
      <c r="J266" s="38"/>
      <c r="L266" s="2"/>
      <c r="S266" s="38" t="s">
        <v>1774</v>
      </c>
      <c r="T266" s="38" t="s">
        <v>2113</v>
      </c>
      <c r="U266" s="38" t="str">
        <f t="shared" si="4"/>
        <v>都杉並総合</v>
      </c>
    </row>
    <row r="267" spans="1:21" ht="14.25">
      <c r="A267" s="2">
        <v>269</v>
      </c>
      <c r="B267" s="6" t="s">
        <v>3173</v>
      </c>
      <c r="C267" s="1" t="s">
        <v>2716</v>
      </c>
      <c r="D267" s="2" t="s">
        <v>562</v>
      </c>
      <c r="E267" s="2" t="s">
        <v>3177</v>
      </c>
      <c r="F267" s="2" t="s">
        <v>563</v>
      </c>
      <c r="G267" s="2" t="s">
        <v>1596</v>
      </c>
      <c r="H267" s="592" t="s">
        <v>1146</v>
      </c>
      <c r="I267" s="2" t="s">
        <v>1147</v>
      </c>
      <c r="J267" s="38"/>
      <c r="L267" s="2"/>
      <c r="S267" s="38" t="s">
        <v>1596</v>
      </c>
      <c r="T267" s="38"/>
      <c r="U267" s="38" t="str">
        <f t="shared" si="4"/>
        <v>光塩女子学院</v>
      </c>
    </row>
    <row r="268" spans="1:21" ht="14.25">
      <c r="A268" s="2">
        <v>261</v>
      </c>
      <c r="B268" s="6" t="s">
        <v>3173</v>
      </c>
      <c r="C268" s="1" t="s">
        <v>2717</v>
      </c>
      <c r="D268" s="2" t="s">
        <v>564</v>
      </c>
      <c r="E268" s="2" t="s">
        <v>3177</v>
      </c>
      <c r="F268" s="2" t="s">
        <v>565</v>
      </c>
      <c r="G268" s="2" t="s">
        <v>1597</v>
      </c>
      <c r="H268" s="592" t="s">
        <v>1132</v>
      </c>
      <c r="I268" s="2" t="s">
        <v>1148</v>
      </c>
      <c r="J268" s="38"/>
      <c r="L268" s="2"/>
      <c r="S268" s="38" t="s">
        <v>1597</v>
      </c>
      <c r="T268" s="38"/>
      <c r="U268" s="38" t="str">
        <f t="shared" si="4"/>
        <v>東京女子学院</v>
      </c>
    </row>
    <row r="269" spans="1:21" ht="14.25">
      <c r="A269" s="2">
        <v>265</v>
      </c>
      <c r="B269" s="6" t="s">
        <v>3173</v>
      </c>
      <c r="C269" s="1" t="s">
        <v>2718</v>
      </c>
      <c r="D269" s="2" t="s">
        <v>566</v>
      </c>
      <c r="E269" s="2" t="s">
        <v>35</v>
      </c>
      <c r="F269" s="2" t="s">
        <v>567</v>
      </c>
      <c r="G269" s="2" t="s">
        <v>2214</v>
      </c>
      <c r="H269" s="592" t="s">
        <v>1149</v>
      </c>
      <c r="I269" s="2" t="s">
        <v>1150</v>
      </c>
      <c r="J269" s="38"/>
      <c r="L269" s="2"/>
      <c r="S269" s="38" t="s">
        <v>1598</v>
      </c>
      <c r="T269" s="38" t="s">
        <v>2113</v>
      </c>
      <c r="U269" s="38" t="str">
        <f t="shared" si="4"/>
        <v>都田柄</v>
      </c>
    </row>
    <row r="270" spans="1:21" ht="14.25">
      <c r="A270" s="2">
        <v>266</v>
      </c>
      <c r="B270" s="6" t="s">
        <v>3173</v>
      </c>
      <c r="C270" s="1" t="s">
        <v>2719</v>
      </c>
      <c r="D270" s="2" t="s">
        <v>568</v>
      </c>
      <c r="E270" s="2" t="s">
        <v>3177</v>
      </c>
      <c r="F270" s="2" t="s">
        <v>569</v>
      </c>
      <c r="G270" s="2" t="s">
        <v>1775</v>
      </c>
      <c r="H270" s="592" t="s">
        <v>1129</v>
      </c>
      <c r="I270" s="2" t="s">
        <v>3331</v>
      </c>
      <c r="J270" s="38"/>
      <c r="L270" s="2"/>
      <c r="S270" s="38" t="s">
        <v>1775</v>
      </c>
      <c r="T270" s="38"/>
      <c r="U270" s="38" t="str">
        <f t="shared" si="4"/>
        <v>東京学芸大学附属高校</v>
      </c>
    </row>
    <row r="271" spans="1:21" ht="14.25">
      <c r="A271" s="2">
        <v>270</v>
      </c>
      <c r="B271" s="6" t="s">
        <v>3174</v>
      </c>
      <c r="C271" s="1" t="s">
        <v>3161</v>
      </c>
      <c r="D271" s="2" t="s">
        <v>570</v>
      </c>
      <c r="E271" s="2" t="s">
        <v>3177</v>
      </c>
      <c r="F271" s="2" t="s">
        <v>571</v>
      </c>
      <c r="G271" s="2" t="s">
        <v>1599</v>
      </c>
      <c r="H271" s="592" t="s">
        <v>1151</v>
      </c>
      <c r="I271" s="2" t="s">
        <v>3332</v>
      </c>
      <c r="J271" s="38"/>
      <c r="L271" s="2"/>
      <c r="S271" s="38" t="s">
        <v>1599</v>
      </c>
      <c r="T271" s="38"/>
      <c r="U271" s="38" t="str">
        <f t="shared" si="4"/>
        <v>成城学園</v>
      </c>
    </row>
    <row r="272" spans="1:21" ht="14.25">
      <c r="A272" s="2">
        <v>271</v>
      </c>
      <c r="B272" s="6" t="s">
        <v>3174</v>
      </c>
      <c r="C272" s="1" t="s">
        <v>3162</v>
      </c>
      <c r="D272" s="2" t="s">
        <v>572</v>
      </c>
      <c r="E272" s="2" t="s">
        <v>3177</v>
      </c>
      <c r="F272" s="2" t="s">
        <v>573</v>
      </c>
      <c r="G272" s="2" t="s">
        <v>1600</v>
      </c>
      <c r="H272" s="592" t="s">
        <v>1152</v>
      </c>
      <c r="I272" s="2" t="s">
        <v>3333</v>
      </c>
      <c r="J272" s="38"/>
      <c r="L272" s="2"/>
      <c r="S272" s="38" t="s">
        <v>1600</v>
      </c>
      <c r="T272" s="38"/>
      <c r="U272" s="38" t="str">
        <f t="shared" si="4"/>
        <v>日本女子体育大学附属二階堂</v>
      </c>
    </row>
    <row r="273" spans="1:21" ht="14.25">
      <c r="A273" s="2">
        <v>272</v>
      </c>
      <c r="B273" s="6" t="s">
        <v>3174</v>
      </c>
      <c r="C273" s="1" t="s">
        <v>3163</v>
      </c>
      <c r="D273" s="2" t="s">
        <v>574</v>
      </c>
      <c r="E273" s="2" t="s">
        <v>3177</v>
      </c>
      <c r="F273" s="2" t="s">
        <v>575</v>
      </c>
      <c r="G273" s="2" t="s">
        <v>1601</v>
      </c>
      <c r="H273" s="592" t="s">
        <v>1153</v>
      </c>
      <c r="I273" s="2" t="s">
        <v>1154</v>
      </c>
      <c r="J273" s="38"/>
      <c r="L273" s="2"/>
      <c r="S273" s="38" t="s">
        <v>1601</v>
      </c>
      <c r="T273" s="38"/>
      <c r="U273" s="38" t="str">
        <f t="shared" si="4"/>
        <v>世田谷学園</v>
      </c>
    </row>
    <row r="274" spans="1:21" ht="14.25">
      <c r="A274" s="2">
        <v>273</v>
      </c>
      <c r="B274" s="6" t="s">
        <v>3174</v>
      </c>
      <c r="C274" s="1" t="s">
        <v>1931</v>
      </c>
      <c r="D274" s="2" t="s">
        <v>576</v>
      </c>
      <c r="E274" s="2" t="s">
        <v>3177</v>
      </c>
      <c r="F274" s="2" t="s">
        <v>577</v>
      </c>
      <c r="G274" s="2" t="s">
        <v>1602</v>
      </c>
      <c r="H274" s="592" t="s">
        <v>1155</v>
      </c>
      <c r="I274" s="2" t="s">
        <v>1156</v>
      </c>
      <c r="J274" s="38"/>
      <c r="L274" s="2"/>
      <c r="S274" s="38" t="s">
        <v>1602</v>
      </c>
      <c r="T274" s="38"/>
      <c r="U274" s="38" t="str">
        <f t="shared" si="4"/>
        <v>玉川聖学院</v>
      </c>
    </row>
    <row r="275" spans="1:21" ht="14.25">
      <c r="A275" s="2">
        <v>274</v>
      </c>
      <c r="B275" s="6" t="s">
        <v>3174</v>
      </c>
      <c r="C275" s="1" t="s">
        <v>1932</v>
      </c>
      <c r="D275" s="2" t="s">
        <v>578</v>
      </c>
      <c r="E275" s="2" t="s">
        <v>3177</v>
      </c>
      <c r="F275" s="2" t="s">
        <v>579</v>
      </c>
      <c r="G275" s="2" t="s">
        <v>1776</v>
      </c>
      <c r="H275" s="592" t="s">
        <v>1157</v>
      </c>
      <c r="I275" s="2" t="s">
        <v>1158</v>
      </c>
      <c r="J275" s="38"/>
      <c r="L275" s="2"/>
      <c r="S275" s="38" t="s">
        <v>1776</v>
      </c>
      <c r="T275" s="38"/>
      <c r="U275" s="38" t="str">
        <f t="shared" si="4"/>
        <v>田園調布学園</v>
      </c>
    </row>
    <row r="276" spans="1:21" ht="14.25">
      <c r="A276" s="2">
        <v>275</v>
      </c>
      <c r="B276" s="6" t="s">
        <v>3174</v>
      </c>
      <c r="C276" s="1" t="s">
        <v>1933</v>
      </c>
      <c r="D276" s="2" t="s">
        <v>580</v>
      </c>
      <c r="E276" s="2" t="s">
        <v>3177</v>
      </c>
      <c r="F276" s="2" t="s">
        <v>581</v>
      </c>
      <c r="G276" s="2" t="s">
        <v>1603</v>
      </c>
      <c r="H276" s="592" t="s">
        <v>1159</v>
      </c>
      <c r="I276" s="2" t="s">
        <v>1160</v>
      </c>
      <c r="J276" s="38"/>
      <c r="L276" s="2"/>
      <c r="S276" s="38" t="s">
        <v>1603</v>
      </c>
      <c r="T276" s="38"/>
      <c r="U276" s="38" t="str">
        <f t="shared" si="4"/>
        <v>東京農業大学第一</v>
      </c>
    </row>
    <row r="277" spans="1:21" ht="14.25">
      <c r="A277" s="2">
        <v>276</v>
      </c>
      <c r="B277" s="6" t="s">
        <v>3174</v>
      </c>
      <c r="C277" s="1" t="s">
        <v>1934</v>
      </c>
      <c r="D277" s="2" t="s">
        <v>582</v>
      </c>
      <c r="E277" s="2" t="s">
        <v>3177</v>
      </c>
      <c r="F277" s="2" t="s">
        <v>583</v>
      </c>
      <c r="G277" s="2" t="s">
        <v>1604</v>
      </c>
      <c r="H277" s="592" t="s">
        <v>1152</v>
      </c>
      <c r="I277" s="2" t="s">
        <v>1161</v>
      </c>
      <c r="J277" s="38"/>
      <c r="L277" s="2"/>
      <c r="S277" s="38" t="s">
        <v>1604</v>
      </c>
      <c r="T277" s="38"/>
      <c r="U277" s="38" t="str">
        <f t="shared" si="4"/>
        <v>日本学園</v>
      </c>
    </row>
    <row r="278" spans="1:21" ht="14.25">
      <c r="A278" s="2">
        <v>277</v>
      </c>
      <c r="B278" s="6" t="s">
        <v>3174</v>
      </c>
      <c r="C278" s="1" t="s">
        <v>1935</v>
      </c>
      <c r="D278" s="2" t="s">
        <v>584</v>
      </c>
      <c r="E278" s="2" t="s">
        <v>3177</v>
      </c>
      <c r="F278" s="2" t="s">
        <v>585</v>
      </c>
      <c r="G278" s="2" t="s">
        <v>1605</v>
      </c>
      <c r="H278" s="592" t="s">
        <v>1162</v>
      </c>
      <c r="I278" s="2" t="s">
        <v>1163</v>
      </c>
      <c r="J278" s="38"/>
      <c r="L278" s="2"/>
      <c r="S278" s="38" t="s">
        <v>1605</v>
      </c>
      <c r="T278" s="38"/>
      <c r="U278" s="38" t="str">
        <f t="shared" si="4"/>
        <v>日本大学櫻丘</v>
      </c>
    </row>
    <row r="279" spans="1:21" ht="14.25">
      <c r="A279" s="2">
        <v>278</v>
      </c>
      <c r="B279" s="6" t="s">
        <v>3174</v>
      </c>
      <c r="C279" s="1" t="s">
        <v>1936</v>
      </c>
      <c r="D279" s="2" t="s">
        <v>586</v>
      </c>
      <c r="E279" s="2" t="s">
        <v>3177</v>
      </c>
      <c r="F279" s="2" t="s">
        <v>587</v>
      </c>
      <c r="G279" s="2" t="s">
        <v>1777</v>
      </c>
      <c r="H279" s="592" t="s">
        <v>1164</v>
      </c>
      <c r="I279" s="2" t="s">
        <v>1165</v>
      </c>
      <c r="J279" s="38"/>
      <c r="L279" s="2"/>
      <c r="S279" s="38" t="s">
        <v>1777</v>
      </c>
      <c r="T279" s="38"/>
      <c r="U279" s="38" t="str">
        <f t="shared" si="4"/>
        <v>東京都市大学付属</v>
      </c>
    </row>
    <row r="280" spans="1:21" ht="14.25">
      <c r="A280" s="2">
        <v>279</v>
      </c>
      <c r="B280" s="6" t="s">
        <v>3174</v>
      </c>
      <c r="C280" s="1" t="s">
        <v>1937</v>
      </c>
      <c r="D280" s="2" t="s">
        <v>588</v>
      </c>
      <c r="E280" s="2" t="s">
        <v>3177</v>
      </c>
      <c r="F280" s="38" t="s">
        <v>3388</v>
      </c>
      <c r="G280" s="38" t="s">
        <v>3389</v>
      </c>
      <c r="H280" s="592" t="s">
        <v>1166</v>
      </c>
      <c r="I280" s="2" t="s">
        <v>1167</v>
      </c>
      <c r="J280" s="38"/>
      <c r="L280" s="2"/>
      <c r="S280" s="38" t="s">
        <v>3389</v>
      </c>
      <c r="T280" s="38"/>
      <c r="U280" s="38" t="str">
        <f t="shared" si="4"/>
        <v>筑波大学附属駒場</v>
      </c>
    </row>
    <row r="281" spans="1:21" ht="14.25">
      <c r="A281" s="2">
        <v>280</v>
      </c>
      <c r="B281" s="6" t="s">
        <v>3174</v>
      </c>
      <c r="C281" s="1" t="s">
        <v>1938</v>
      </c>
      <c r="D281" s="2" t="s">
        <v>589</v>
      </c>
      <c r="E281" s="2" t="s">
        <v>3177</v>
      </c>
      <c r="F281" s="2" t="s">
        <v>590</v>
      </c>
      <c r="G281" s="2" t="s">
        <v>1606</v>
      </c>
      <c r="H281" s="592" t="s">
        <v>1168</v>
      </c>
      <c r="I281" s="2" t="s">
        <v>1169</v>
      </c>
      <c r="J281" s="38"/>
      <c r="L281" s="2"/>
      <c r="S281" s="38" t="s">
        <v>1606</v>
      </c>
      <c r="T281" s="38"/>
      <c r="U281" s="38" t="str">
        <f t="shared" si="4"/>
        <v>東京学芸大学附属</v>
      </c>
    </row>
    <row r="282" spans="1:21" ht="14.25">
      <c r="A282" s="2">
        <v>281</v>
      </c>
      <c r="B282" s="6" t="s">
        <v>3174</v>
      </c>
      <c r="C282" s="1" t="s">
        <v>1939</v>
      </c>
      <c r="D282" s="2" t="s">
        <v>591</v>
      </c>
      <c r="E282" s="2" t="s">
        <v>35</v>
      </c>
      <c r="F282" s="2" t="s">
        <v>592</v>
      </c>
      <c r="G282" s="2" t="s">
        <v>2215</v>
      </c>
      <c r="H282" s="592" t="s">
        <v>1170</v>
      </c>
      <c r="I282" s="2" t="s">
        <v>1171</v>
      </c>
      <c r="J282" s="38"/>
      <c r="L282" s="2"/>
      <c r="S282" s="38" t="s">
        <v>1607</v>
      </c>
      <c r="T282" s="38" t="s">
        <v>2113</v>
      </c>
      <c r="U282" s="38" t="str">
        <f t="shared" si="4"/>
        <v>都桜町</v>
      </c>
    </row>
    <row r="283" spans="1:21" ht="14.25">
      <c r="A283" s="2">
        <v>283</v>
      </c>
      <c r="B283" s="6" t="s">
        <v>3174</v>
      </c>
      <c r="C283" s="1" t="s">
        <v>1940</v>
      </c>
      <c r="D283" s="2" t="s">
        <v>593</v>
      </c>
      <c r="E283" s="2" t="s">
        <v>35</v>
      </c>
      <c r="F283" s="2" t="s">
        <v>594</v>
      </c>
      <c r="G283" s="2" t="s">
        <v>2216</v>
      </c>
      <c r="H283" s="592" t="s">
        <v>1172</v>
      </c>
      <c r="I283" s="2" t="s">
        <v>3334</v>
      </c>
      <c r="J283" s="38"/>
      <c r="L283" s="2"/>
      <c r="S283" s="38" t="s">
        <v>1608</v>
      </c>
      <c r="T283" s="38" t="s">
        <v>2113</v>
      </c>
      <c r="U283" s="38" t="str">
        <f t="shared" si="4"/>
        <v>都千歳丘</v>
      </c>
    </row>
    <row r="284" spans="1:21" ht="14.25">
      <c r="A284" s="2">
        <v>285</v>
      </c>
      <c r="B284" s="6" t="s">
        <v>3174</v>
      </c>
      <c r="C284" s="1" t="s">
        <v>1941</v>
      </c>
      <c r="D284" s="2" t="s">
        <v>595</v>
      </c>
      <c r="E284" s="2" t="s">
        <v>35</v>
      </c>
      <c r="F284" s="2" t="s">
        <v>596</v>
      </c>
      <c r="G284" s="2" t="s">
        <v>2217</v>
      </c>
      <c r="H284" s="592">
        <v>1560045</v>
      </c>
      <c r="I284" s="2" t="s">
        <v>1173</v>
      </c>
      <c r="J284" s="38"/>
      <c r="L284" s="2"/>
      <c r="S284" s="38" t="s">
        <v>1609</v>
      </c>
      <c r="T284" s="38" t="s">
        <v>2113</v>
      </c>
      <c r="U284" s="38" t="str">
        <f t="shared" si="4"/>
        <v>都松原</v>
      </c>
    </row>
    <row r="285" spans="1:21" ht="14.25">
      <c r="A285" s="2">
        <v>286</v>
      </c>
      <c r="B285" s="6" t="s">
        <v>3174</v>
      </c>
      <c r="C285" s="1" t="s">
        <v>1942</v>
      </c>
      <c r="D285" s="2" t="s">
        <v>597</v>
      </c>
      <c r="E285" s="2" t="s">
        <v>3177</v>
      </c>
      <c r="F285" s="2" t="s">
        <v>598</v>
      </c>
      <c r="G285" s="2" t="s">
        <v>1610</v>
      </c>
      <c r="H285" s="592" t="s">
        <v>1174</v>
      </c>
      <c r="I285" s="2" t="s">
        <v>3335</v>
      </c>
      <c r="J285" s="38"/>
      <c r="L285" s="2"/>
      <c r="S285" s="38" t="s">
        <v>1610</v>
      </c>
      <c r="T285" s="38"/>
      <c r="U285" s="38" t="str">
        <f t="shared" si="4"/>
        <v>昭和女子大学附属昭和</v>
      </c>
    </row>
    <row r="286" spans="1:21" ht="14.25">
      <c r="A286" s="2">
        <v>287</v>
      </c>
      <c r="B286" s="6" t="s">
        <v>3174</v>
      </c>
      <c r="C286" s="1" t="s">
        <v>1943</v>
      </c>
      <c r="D286" s="2" t="s">
        <v>599</v>
      </c>
      <c r="E286" s="2" t="s">
        <v>35</v>
      </c>
      <c r="F286" s="2" t="s">
        <v>600</v>
      </c>
      <c r="G286" s="2" t="s">
        <v>2218</v>
      </c>
      <c r="H286" s="592" t="s">
        <v>1175</v>
      </c>
      <c r="I286" s="2" t="s">
        <v>3336</v>
      </c>
      <c r="J286" s="38"/>
      <c r="L286" s="2"/>
      <c r="S286" s="38" t="s">
        <v>1778</v>
      </c>
      <c r="T286" s="38" t="s">
        <v>2113</v>
      </c>
      <c r="U286" s="38" t="str">
        <f t="shared" si="4"/>
        <v>都総合工科</v>
      </c>
    </row>
    <row r="287" spans="1:21" ht="14.25">
      <c r="A287" s="2">
        <v>288</v>
      </c>
      <c r="B287" s="6" t="s">
        <v>3174</v>
      </c>
      <c r="C287" s="1" t="s">
        <v>1944</v>
      </c>
      <c r="D287" s="2" t="s">
        <v>601</v>
      </c>
      <c r="E287" s="2" t="s">
        <v>3177</v>
      </c>
      <c r="F287" s="2" t="s">
        <v>602</v>
      </c>
      <c r="G287" s="2" t="s">
        <v>1779</v>
      </c>
      <c r="H287" s="592" t="s">
        <v>1176</v>
      </c>
      <c r="I287" s="2" t="s">
        <v>3337</v>
      </c>
      <c r="J287" s="38"/>
      <c r="L287" s="2"/>
      <c r="S287" s="38" t="s">
        <v>1779</v>
      </c>
      <c r="T287" s="38"/>
      <c r="U287" s="38" t="str">
        <f t="shared" si="4"/>
        <v>鷗友学園女子</v>
      </c>
    </row>
    <row r="288" spans="1:21" ht="14.25">
      <c r="A288" s="2">
        <v>289</v>
      </c>
      <c r="B288" s="6" t="s">
        <v>3174</v>
      </c>
      <c r="C288" s="1" t="s">
        <v>1945</v>
      </c>
      <c r="D288" s="2" t="s">
        <v>603</v>
      </c>
      <c r="E288" s="2" t="s">
        <v>35</v>
      </c>
      <c r="F288" s="2" t="s">
        <v>604</v>
      </c>
      <c r="G288" s="2" t="s">
        <v>2219</v>
      </c>
      <c r="H288" s="592" t="s">
        <v>1177</v>
      </c>
      <c r="I288" s="2" t="s">
        <v>3338</v>
      </c>
      <c r="J288" s="38"/>
      <c r="L288" s="2"/>
      <c r="S288" s="38" t="s">
        <v>1780</v>
      </c>
      <c r="T288" s="38" t="s">
        <v>2116</v>
      </c>
      <c r="U288" s="38" t="str">
        <f t="shared" si="4"/>
        <v>都世田谷総合</v>
      </c>
    </row>
    <row r="289" spans="1:21" ht="14.25">
      <c r="A289" s="2">
        <v>290</v>
      </c>
      <c r="B289" s="6" t="s">
        <v>3174</v>
      </c>
      <c r="C289" s="1" t="s">
        <v>3164</v>
      </c>
      <c r="D289" s="2" t="s">
        <v>605</v>
      </c>
      <c r="E289" s="2" t="s">
        <v>3177</v>
      </c>
      <c r="F289" s="2" t="s">
        <v>606</v>
      </c>
      <c r="G289" s="2" t="s">
        <v>1611</v>
      </c>
      <c r="H289" s="592" t="s">
        <v>1178</v>
      </c>
      <c r="I289" s="2" t="s">
        <v>1179</v>
      </c>
      <c r="J289" s="38"/>
      <c r="L289" s="2"/>
      <c r="S289" s="38" t="s">
        <v>1611</v>
      </c>
      <c r="T289" s="38"/>
      <c r="U289" s="38" t="str">
        <f t="shared" si="4"/>
        <v>佼成学園女子</v>
      </c>
    </row>
    <row r="290" spans="1:21" ht="14.25">
      <c r="A290" s="2">
        <v>291</v>
      </c>
      <c r="B290" s="6" t="s">
        <v>3174</v>
      </c>
      <c r="C290" s="1" t="s">
        <v>3165</v>
      </c>
      <c r="D290" s="2" t="s">
        <v>607</v>
      </c>
      <c r="E290" s="2" t="s">
        <v>3177</v>
      </c>
      <c r="F290" s="2" t="s">
        <v>608</v>
      </c>
      <c r="G290" s="2" t="s">
        <v>1612</v>
      </c>
      <c r="H290" s="592" t="s">
        <v>1180</v>
      </c>
      <c r="I290" s="2" t="s">
        <v>1181</v>
      </c>
      <c r="J290" s="38"/>
      <c r="L290" s="2"/>
      <c r="S290" s="38" t="s">
        <v>1612</v>
      </c>
      <c r="T290" s="38"/>
      <c r="U290" s="38" t="str">
        <f t="shared" si="4"/>
        <v>国士舘</v>
      </c>
    </row>
    <row r="291" spans="1:21" ht="14.25">
      <c r="A291" s="2">
        <v>292</v>
      </c>
      <c r="B291" s="6" t="s">
        <v>3174</v>
      </c>
      <c r="C291" s="1" t="s">
        <v>3166</v>
      </c>
      <c r="D291" s="2" t="s">
        <v>609</v>
      </c>
      <c r="E291" s="2" t="s">
        <v>3177</v>
      </c>
      <c r="F291" s="2" t="s">
        <v>610</v>
      </c>
      <c r="G291" s="2" t="s">
        <v>1613</v>
      </c>
      <c r="H291" s="592" t="s">
        <v>1182</v>
      </c>
      <c r="I291" s="2" t="s">
        <v>1183</v>
      </c>
      <c r="J291" s="38"/>
      <c r="L291" s="2"/>
      <c r="S291" s="38" t="s">
        <v>1613</v>
      </c>
      <c r="T291" s="38"/>
      <c r="U291" s="38" t="str">
        <f t="shared" si="4"/>
        <v>駒澤大学</v>
      </c>
    </row>
    <row r="292" spans="1:21" ht="14.25">
      <c r="A292" s="2">
        <v>293</v>
      </c>
      <c r="B292" s="6" t="s">
        <v>3174</v>
      </c>
      <c r="C292" s="1" t="s">
        <v>3167</v>
      </c>
      <c r="D292" s="2" t="s">
        <v>611</v>
      </c>
      <c r="E292" s="2" t="s">
        <v>3177</v>
      </c>
      <c r="F292" s="2" t="s">
        <v>612</v>
      </c>
      <c r="G292" s="2" t="s">
        <v>1614</v>
      </c>
      <c r="H292" s="592" t="s">
        <v>1184</v>
      </c>
      <c r="I292" s="2" t="s">
        <v>1185</v>
      </c>
      <c r="J292" s="38"/>
      <c r="L292" s="2"/>
      <c r="S292" s="38" t="s">
        <v>1614</v>
      </c>
      <c r="T292" s="38"/>
      <c r="U292" s="38" t="str">
        <f t="shared" si="4"/>
        <v>駒場学園</v>
      </c>
    </row>
    <row r="293" spans="1:21" ht="14.25">
      <c r="A293" s="2">
        <v>294</v>
      </c>
      <c r="B293" s="6" t="s">
        <v>3174</v>
      </c>
      <c r="C293" s="1" t="s">
        <v>3168</v>
      </c>
      <c r="D293" s="2" t="s">
        <v>613</v>
      </c>
      <c r="E293" s="2" t="s">
        <v>3177</v>
      </c>
      <c r="F293" s="2" t="s">
        <v>614</v>
      </c>
      <c r="G293" s="2" t="s">
        <v>1615</v>
      </c>
      <c r="H293" s="592" t="s">
        <v>1166</v>
      </c>
      <c r="I293" s="2" t="s">
        <v>1186</v>
      </c>
      <c r="J293" s="38"/>
      <c r="L293" s="2"/>
      <c r="S293" s="38" t="s">
        <v>1615</v>
      </c>
      <c r="T293" s="38"/>
      <c r="U293" s="38" t="str">
        <f t="shared" si="4"/>
        <v>駒場東邦</v>
      </c>
    </row>
    <row r="294" spans="1:21" ht="14.25">
      <c r="A294" s="2">
        <v>295</v>
      </c>
      <c r="B294" s="6" t="s">
        <v>3174</v>
      </c>
      <c r="C294" s="1" t="s">
        <v>3170</v>
      </c>
      <c r="D294" s="2" t="s">
        <v>615</v>
      </c>
      <c r="E294" s="2" t="s">
        <v>3177</v>
      </c>
      <c r="F294" s="2" t="s">
        <v>616</v>
      </c>
      <c r="G294" s="2" t="s">
        <v>1616</v>
      </c>
      <c r="H294" s="592" t="s">
        <v>1187</v>
      </c>
      <c r="I294" s="2" t="s">
        <v>1188</v>
      </c>
      <c r="J294" s="38"/>
      <c r="L294" s="2"/>
      <c r="S294" s="38" t="s">
        <v>1616</v>
      </c>
      <c r="T294" s="38"/>
      <c r="U294" s="38" t="str">
        <f t="shared" si="4"/>
        <v>松蔭</v>
      </c>
    </row>
    <row r="295" spans="1:21" ht="14.25">
      <c r="A295" s="2">
        <v>296</v>
      </c>
      <c r="B295" s="6" t="s">
        <v>3174</v>
      </c>
      <c r="C295" s="1" t="s">
        <v>2665</v>
      </c>
      <c r="D295" s="2" t="s">
        <v>617</v>
      </c>
      <c r="E295" s="2" t="s">
        <v>3177</v>
      </c>
      <c r="F295" s="2" t="s">
        <v>618</v>
      </c>
      <c r="G295" s="2" t="s">
        <v>1617</v>
      </c>
      <c r="H295" s="592" t="s">
        <v>1189</v>
      </c>
      <c r="I295" s="2" t="s">
        <v>1190</v>
      </c>
      <c r="J295" s="38"/>
      <c r="L295" s="2"/>
      <c r="S295" s="38" t="s">
        <v>1617</v>
      </c>
      <c r="T295" s="38"/>
      <c r="U295" s="38" t="str">
        <f t="shared" si="4"/>
        <v>田園調布雙葉</v>
      </c>
    </row>
    <row r="296" spans="1:21" ht="14.25">
      <c r="A296" s="2">
        <v>316</v>
      </c>
      <c r="B296" s="6" t="s">
        <v>3174</v>
      </c>
      <c r="C296" s="1" t="s">
        <v>2702</v>
      </c>
      <c r="D296" s="2" t="s">
        <v>619</v>
      </c>
      <c r="E296" s="2" t="s">
        <v>3177</v>
      </c>
      <c r="F296" s="2" t="s">
        <v>620</v>
      </c>
      <c r="G296" s="2" t="s">
        <v>1618</v>
      </c>
      <c r="H296" s="592" t="s">
        <v>1172</v>
      </c>
      <c r="I296" s="2" t="s">
        <v>3339</v>
      </c>
      <c r="J296" s="38"/>
      <c r="L296" s="2"/>
      <c r="S296" s="38" t="s">
        <v>1618</v>
      </c>
      <c r="T296" s="38"/>
      <c r="U296" s="38" t="str">
        <f t="shared" si="4"/>
        <v>恵泉女学園</v>
      </c>
    </row>
    <row r="297" spans="1:21" ht="14.25">
      <c r="A297" s="2">
        <v>317</v>
      </c>
      <c r="B297" s="6" t="s">
        <v>3174</v>
      </c>
      <c r="C297" s="1" t="s">
        <v>2703</v>
      </c>
      <c r="D297" s="2" t="s">
        <v>621</v>
      </c>
      <c r="E297" s="2" t="s">
        <v>35</v>
      </c>
      <c r="F297" s="2" t="s">
        <v>622</v>
      </c>
      <c r="G297" s="2" t="s">
        <v>2220</v>
      </c>
      <c r="H297" s="592" t="s">
        <v>1191</v>
      </c>
      <c r="I297" s="2" t="s">
        <v>1192</v>
      </c>
      <c r="J297" s="38"/>
      <c r="L297" s="2"/>
      <c r="S297" s="38" t="s">
        <v>1619</v>
      </c>
      <c r="T297" s="38" t="s">
        <v>2113</v>
      </c>
      <c r="U297" s="38" t="str">
        <f t="shared" si="4"/>
        <v>都園芸</v>
      </c>
    </row>
    <row r="298" spans="1:21" ht="14.25">
      <c r="A298" s="2">
        <v>319</v>
      </c>
      <c r="B298" s="6" t="s">
        <v>3174</v>
      </c>
      <c r="C298" s="1" t="s">
        <v>2704</v>
      </c>
      <c r="D298" s="2" t="s">
        <v>623</v>
      </c>
      <c r="E298" s="2" t="s">
        <v>3177</v>
      </c>
      <c r="F298" s="2" t="s">
        <v>624</v>
      </c>
      <c r="G298" s="2" t="s">
        <v>1781</v>
      </c>
      <c r="H298" s="592" t="s">
        <v>1193</v>
      </c>
      <c r="I298" s="2" t="s">
        <v>3340</v>
      </c>
      <c r="J298" s="38"/>
      <c r="L298" s="2"/>
      <c r="S298" s="38" t="s">
        <v>1781</v>
      </c>
      <c r="T298" s="38"/>
      <c r="U298" s="38" t="str">
        <f t="shared" si="4"/>
        <v>東京都市大学等々力</v>
      </c>
    </row>
    <row r="299" spans="1:21" ht="14.25">
      <c r="A299" s="2">
        <v>300</v>
      </c>
      <c r="B299" s="6" t="s">
        <v>3174</v>
      </c>
      <c r="C299" s="1" t="s">
        <v>2705</v>
      </c>
      <c r="D299" s="2" t="s">
        <v>625</v>
      </c>
      <c r="E299" s="2" t="s">
        <v>35</v>
      </c>
      <c r="F299" s="2" t="s">
        <v>626</v>
      </c>
      <c r="G299" s="2" t="s">
        <v>2221</v>
      </c>
      <c r="H299" s="592" t="s">
        <v>3194</v>
      </c>
      <c r="I299" s="2" t="s">
        <v>3341</v>
      </c>
      <c r="J299" s="38"/>
      <c r="L299" s="2"/>
      <c r="S299" s="38" t="s">
        <v>1782</v>
      </c>
      <c r="T299" s="38" t="s">
        <v>2113</v>
      </c>
      <c r="U299" s="38" t="str">
        <f t="shared" si="4"/>
        <v>都町田総合</v>
      </c>
    </row>
    <row r="300" spans="1:21" ht="14.25">
      <c r="A300" s="2">
        <v>301</v>
      </c>
      <c r="B300" s="6" t="s">
        <v>3174</v>
      </c>
      <c r="C300" s="1" t="s">
        <v>2706</v>
      </c>
      <c r="D300" s="2" t="s">
        <v>627</v>
      </c>
      <c r="E300" s="2" t="s">
        <v>35</v>
      </c>
      <c r="F300" s="2" t="s">
        <v>628</v>
      </c>
      <c r="G300" s="2" t="s">
        <v>2222</v>
      </c>
      <c r="H300" s="592" t="s">
        <v>1194</v>
      </c>
      <c r="I300" s="2" t="s">
        <v>3342</v>
      </c>
      <c r="J300" s="38"/>
      <c r="L300" s="2"/>
      <c r="S300" s="38" t="s">
        <v>1620</v>
      </c>
      <c r="T300" s="38" t="s">
        <v>2113</v>
      </c>
      <c r="U300" s="38" t="str">
        <f t="shared" si="4"/>
        <v>都成瀬</v>
      </c>
    </row>
    <row r="301" spans="1:21" ht="14.25">
      <c r="A301" s="2">
        <v>302</v>
      </c>
      <c r="B301" s="6" t="s">
        <v>3174</v>
      </c>
      <c r="C301" s="1" t="s">
        <v>2707</v>
      </c>
      <c r="D301" s="2" t="s">
        <v>629</v>
      </c>
      <c r="E301" s="2" t="s">
        <v>35</v>
      </c>
      <c r="F301" s="2" t="s">
        <v>630</v>
      </c>
      <c r="G301" s="2" t="s">
        <v>2223</v>
      </c>
      <c r="H301" s="592" t="s">
        <v>1195</v>
      </c>
      <c r="I301" s="2" t="s">
        <v>3343</v>
      </c>
      <c r="J301" s="38"/>
      <c r="L301" s="2"/>
      <c r="S301" s="38" t="s">
        <v>1621</v>
      </c>
      <c r="T301" s="38" t="s">
        <v>2113</v>
      </c>
      <c r="U301" s="38" t="str">
        <f t="shared" si="4"/>
        <v>都野津田</v>
      </c>
    </row>
    <row r="302" spans="1:21" ht="14.25">
      <c r="A302" s="2">
        <v>303</v>
      </c>
      <c r="B302" s="6" t="s">
        <v>3174</v>
      </c>
      <c r="C302" s="1" t="s">
        <v>2708</v>
      </c>
      <c r="D302" s="2" t="s">
        <v>631</v>
      </c>
      <c r="E302" s="2" t="s">
        <v>35</v>
      </c>
      <c r="F302" s="2" t="s">
        <v>632</v>
      </c>
      <c r="G302" s="2" t="s">
        <v>2224</v>
      </c>
      <c r="H302" s="592" t="s">
        <v>1196</v>
      </c>
      <c r="I302" s="2" t="s">
        <v>1197</v>
      </c>
      <c r="J302" s="38"/>
      <c r="L302" s="2"/>
      <c r="S302" s="38" t="s">
        <v>1622</v>
      </c>
      <c r="T302" s="38" t="s">
        <v>2113</v>
      </c>
      <c r="U302" s="38" t="str">
        <f t="shared" si="4"/>
        <v>都町田</v>
      </c>
    </row>
    <row r="303" spans="1:21" ht="14.25">
      <c r="A303" s="2">
        <v>304</v>
      </c>
      <c r="B303" s="6" t="s">
        <v>3174</v>
      </c>
      <c r="C303" s="1" t="s">
        <v>2709</v>
      </c>
      <c r="D303" s="2" t="s">
        <v>633</v>
      </c>
      <c r="E303" s="2" t="s">
        <v>35</v>
      </c>
      <c r="F303" s="2" t="s">
        <v>634</v>
      </c>
      <c r="G303" s="2" t="s">
        <v>2225</v>
      </c>
      <c r="H303" s="592" t="s">
        <v>1198</v>
      </c>
      <c r="I303" s="2" t="s">
        <v>3344</v>
      </c>
      <c r="J303" s="38"/>
      <c r="L303" s="2"/>
      <c r="S303" s="38" t="s">
        <v>1623</v>
      </c>
      <c r="T303" s="38" t="s">
        <v>2113</v>
      </c>
      <c r="U303" s="38" t="str">
        <f t="shared" si="4"/>
        <v>都町田工業</v>
      </c>
    </row>
    <row r="304" spans="1:21" ht="14.25">
      <c r="A304" s="2">
        <v>305</v>
      </c>
      <c r="B304" s="6" t="s">
        <v>3174</v>
      </c>
      <c r="C304" s="1" t="s">
        <v>2710</v>
      </c>
      <c r="D304" s="2" t="s">
        <v>635</v>
      </c>
      <c r="E304" s="2" t="s">
        <v>3177</v>
      </c>
      <c r="F304" s="2" t="s">
        <v>636</v>
      </c>
      <c r="G304" s="2" t="s">
        <v>1624</v>
      </c>
      <c r="H304" s="592" t="s">
        <v>1199</v>
      </c>
      <c r="I304" s="2" t="s">
        <v>1200</v>
      </c>
      <c r="J304" s="38"/>
      <c r="L304" s="2"/>
      <c r="S304" s="38" t="s">
        <v>1624</v>
      </c>
      <c r="T304" s="38"/>
      <c r="U304" s="38" t="str">
        <f t="shared" si="4"/>
        <v>桜美林</v>
      </c>
    </row>
    <row r="305" spans="1:21" ht="14.25">
      <c r="A305" s="2">
        <v>306</v>
      </c>
      <c r="B305" s="6" t="s">
        <v>3174</v>
      </c>
      <c r="C305" s="1" t="s">
        <v>2711</v>
      </c>
      <c r="D305" s="2" t="s">
        <v>637</v>
      </c>
      <c r="E305" s="2" t="s">
        <v>3177</v>
      </c>
      <c r="F305" s="2" t="s">
        <v>638</v>
      </c>
      <c r="G305" s="2" t="s">
        <v>1625</v>
      </c>
      <c r="H305" s="592" t="s">
        <v>1201</v>
      </c>
      <c r="I305" s="2" t="s">
        <v>3345</v>
      </c>
      <c r="J305" s="38"/>
      <c r="L305" s="2"/>
      <c r="S305" s="38" t="s">
        <v>1625</v>
      </c>
      <c r="T305" s="38"/>
      <c r="U305" s="38" t="str">
        <f t="shared" si="4"/>
        <v>玉川学園</v>
      </c>
    </row>
    <row r="306" spans="1:21" ht="14.25">
      <c r="A306" s="2">
        <v>308</v>
      </c>
      <c r="B306" s="6" t="s">
        <v>3174</v>
      </c>
      <c r="C306" s="1" t="s">
        <v>2712</v>
      </c>
      <c r="D306" s="2" t="s">
        <v>639</v>
      </c>
      <c r="E306" s="2" t="s">
        <v>3177</v>
      </c>
      <c r="F306" s="2" t="s">
        <v>640</v>
      </c>
      <c r="G306" s="2" t="s">
        <v>1626</v>
      </c>
      <c r="H306" s="592" t="s">
        <v>1202</v>
      </c>
      <c r="I306" s="2" t="s">
        <v>1203</v>
      </c>
      <c r="J306" s="38"/>
      <c r="L306" s="2"/>
      <c r="S306" s="38" t="s">
        <v>1626</v>
      </c>
      <c r="T306" s="38"/>
      <c r="U306" s="38" t="str">
        <f t="shared" si="4"/>
        <v>日本大学第三</v>
      </c>
    </row>
    <row r="307" spans="1:21" ht="14.25">
      <c r="A307" s="2">
        <v>309</v>
      </c>
      <c r="B307" s="6" t="s">
        <v>3174</v>
      </c>
      <c r="C307" s="1" t="s">
        <v>2713</v>
      </c>
      <c r="D307" s="2" t="s">
        <v>641</v>
      </c>
      <c r="E307" s="2" t="s">
        <v>35</v>
      </c>
      <c r="F307" s="2" t="s">
        <v>642</v>
      </c>
      <c r="G307" s="2" t="s">
        <v>2226</v>
      </c>
      <c r="H307" s="592" t="s">
        <v>1204</v>
      </c>
      <c r="I307" s="2" t="s">
        <v>1205</v>
      </c>
      <c r="J307" s="38"/>
      <c r="L307" s="2"/>
      <c r="S307" s="38" t="s">
        <v>1627</v>
      </c>
      <c r="T307" s="38" t="s">
        <v>2113</v>
      </c>
      <c r="U307" s="38" t="str">
        <f t="shared" si="4"/>
        <v>都小川</v>
      </c>
    </row>
    <row r="308" spans="1:21" ht="14.25">
      <c r="A308" s="2">
        <v>310</v>
      </c>
      <c r="B308" s="6" t="s">
        <v>3174</v>
      </c>
      <c r="C308" s="1" t="s">
        <v>2714</v>
      </c>
      <c r="D308" s="2" t="s">
        <v>643</v>
      </c>
      <c r="E308" s="2" t="s">
        <v>35</v>
      </c>
      <c r="F308" s="2" t="s">
        <v>644</v>
      </c>
      <c r="G308" s="2" t="s">
        <v>2227</v>
      </c>
      <c r="H308" s="592" t="s">
        <v>1206</v>
      </c>
      <c r="I308" s="2" t="s">
        <v>3346</v>
      </c>
      <c r="J308" s="38"/>
      <c r="L308" s="2"/>
      <c r="S308" s="38" t="s">
        <v>1628</v>
      </c>
      <c r="T308" s="38" t="s">
        <v>2113</v>
      </c>
      <c r="U308" s="38" t="str">
        <f t="shared" si="4"/>
        <v>都山崎</v>
      </c>
    </row>
    <row r="309" spans="1:21" ht="14.25">
      <c r="A309" s="2">
        <v>312</v>
      </c>
      <c r="B309" s="6" t="s">
        <v>3174</v>
      </c>
      <c r="C309" s="1" t="s">
        <v>2715</v>
      </c>
      <c r="D309" s="2" t="s">
        <v>645</v>
      </c>
      <c r="E309" s="2" t="s">
        <v>35</v>
      </c>
      <c r="F309" s="2" t="s">
        <v>646</v>
      </c>
      <c r="G309" s="2" t="s">
        <v>2228</v>
      </c>
      <c r="H309" s="592" t="s">
        <v>3195</v>
      </c>
      <c r="I309" s="2" t="s">
        <v>1207</v>
      </c>
      <c r="J309" s="38"/>
      <c r="L309" s="2"/>
      <c r="S309" s="38" t="s">
        <v>1629</v>
      </c>
      <c r="T309" s="38" t="s">
        <v>2113</v>
      </c>
      <c r="U309" s="38" t="str">
        <f t="shared" si="4"/>
        <v>都狛江</v>
      </c>
    </row>
    <row r="310" spans="1:21" ht="14.25">
      <c r="A310" s="2">
        <v>313</v>
      </c>
      <c r="B310" s="6" t="s">
        <v>3174</v>
      </c>
      <c r="C310" s="1" t="s">
        <v>2716</v>
      </c>
      <c r="D310" s="2" t="s">
        <v>647</v>
      </c>
      <c r="E310" s="2" t="s">
        <v>3177</v>
      </c>
      <c r="F310" s="2" t="s">
        <v>648</v>
      </c>
      <c r="G310" s="2" t="s">
        <v>1630</v>
      </c>
      <c r="H310" s="592" t="s">
        <v>1208</v>
      </c>
      <c r="I310" s="2" t="s">
        <v>1209</v>
      </c>
      <c r="J310" s="38"/>
      <c r="L310" s="2"/>
      <c r="S310" s="38" t="s">
        <v>1630</v>
      </c>
      <c r="T310" s="38"/>
      <c r="U310" s="38" t="str">
        <f t="shared" si="4"/>
        <v>駒沢学園女子</v>
      </c>
    </row>
    <row r="311" spans="1:21" ht="14.25">
      <c r="A311" s="2">
        <v>314</v>
      </c>
      <c r="B311" s="6" t="s">
        <v>3174</v>
      </c>
      <c r="C311" s="1" t="s">
        <v>2717</v>
      </c>
      <c r="D311" s="2" t="s">
        <v>649</v>
      </c>
      <c r="E311" s="2" t="s">
        <v>35</v>
      </c>
      <c r="F311" s="2" t="s">
        <v>650</v>
      </c>
      <c r="G311" s="2" t="s">
        <v>2229</v>
      </c>
      <c r="H311" s="592" t="s">
        <v>1210</v>
      </c>
      <c r="I311" s="2" t="s">
        <v>3347</v>
      </c>
      <c r="J311" s="38"/>
      <c r="L311" s="2"/>
      <c r="S311" s="38" t="s">
        <v>1783</v>
      </c>
      <c r="T311" s="38" t="s">
        <v>2113</v>
      </c>
      <c r="U311" s="38" t="str">
        <f t="shared" si="4"/>
        <v>都若葉総合</v>
      </c>
    </row>
    <row r="312" spans="1:21" ht="14.25">
      <c r="A312" s="2">
        <v>282</v>
      </c>
      <c r="B312" s="6" t="s">
        <v>3174</v>
      </c>
      <c r="C312" s="1" t="s">
        <v>2718</v>
      </c>
      <c r="D312" s="2" t="s">
        <v>651</v>
      </c>
      <c r="E312" s="2" t="s">
        <v>35</v>
      </c>
      <c r="F312" s="2" t="s">
        <v>652</v>
      </c>
      <c r="G312" s="2" t="s">
        <v>2230</v>
      </c>
      <c r="H312" s="592" t="s">
        <v>1211</v>
      </c>
      <c r="I312" s="2" t="s">
        <v>3348</v>
      </c>
      <c r="J312" s="38"/>
      <c r="L312" s="2"/>
      <c r="S312" s="38" t="s">
        <v>1784</v>
      </c>
      <c r="T312" s="38" t="s">
        <v>2113</v>
      </c>
      <c r="U312" s="38" t="str">
        <f t="shared" si="4"/>
        <v>都芦花</v>
      </c>
    </row>
    <row r="313" spans="1:21" ht="14.25">
      <c r="A313" s="2">
        <v>284</v>
      </c>
      <c r="B313" s="6" t="s">
        <v>3174</v>
      </c>
      <c r="C313" s="1" t="s">
        <v>2719</v>
      </c>
      <c r="D313" s="2" t="s">
        <v>653</v>
      </c>
      <c r="E313" s="2" t="s">
        <v>35</v>
      </c>
      <c r="F313" s="2" t="s">
        <v>654</v>
      </c>
      <c r="G313" s="2" t="s">
        <v>2231</v>
      </c>
      <c r="H313" s="592" t="s">
        <v>1212</v>
      </c>
      <c r="I313" s="2" t="s">
        <v>1213</v>
      </c>
      <c r="J313" s="38"/>
      <c r="L313" s="2"/>
      <c r="S313" s="38" t="s">
        <v>1631</v>
      </c>
      <c r="T313" s="38" t="s">
        <v>2113</v>
      </c>
      <c r="U313" s="38" t="str">
        <f t="shared" si="4"/>
        <v>都深沢</v>
      </c>
    </row>
    <row r="314" spans="1:21" ht="14.25">
      <c r="A314" s="2">
        <v>297</v>
      </c>
      <c r="B314" s="6" t="s">
        <v>3174</v>
      </c>
      <c r="C314" s="1" t="s">
        <v>2720</v>
      </c>
      <c r="D314" s="2" t="s">
        <v>655</v>
      </c>
      <c r="E314" s="2" t="s">
        <v>3177</v>
      </c>
      <c r="F314" s="2" t="s">
        <v>656</v>
      </c>
      <c r="G314" s="2" t="s">
        <v>1785</v>
      </c>
      <c r="H314" s="592" t="s">
        <v>1214</v>
      </c>
      <c r="I314" s="2" t="s">
        <v>1215</v>
      </c>
      <c r="J314" s="38"/>
      <c r="L314" s="2"/>
      <c r="S314" s="38" t="s">
        <v>1785</v>
      </c>
      <c r="T314" s="38"/>
      <c r="U314" s="38" t="str">
        <f t="shared" si="4"/>
        <v>下北沢成徳</v>
      </c>
    </row>
    <row r="315" spans="1:21" ht="14.25">
      <c r="A315" s="2">
        <v>298</v>
      </c>
      <c r="B315" s="6" t="s">
        <v>3174</v>
      </c>
      <c r="C315" s="1" t="s">
        <v>2721</v>
      </c>
      <c r="D315" s="2" t="s">
        <v>657</v>
      </c>
      <c r="E315" s="2" t="s">
        <v>3177</v>
      </c>
      <c r="F315" s="2" t="s">
        <v>658</v>
      </c>
      <c r="G315" s="2" t="s">
        <v>1632</v>
      </c>
      <c r="H315" s="592" t="s">
        <v>1216</v>
      </c>
      <c r="I315" s="2" t="s">
        <v>3349</v>
      </c>
      <c r="J315" s="38"/>
      <c r="L315" s="2"/>
      <c r="S315" s="38" t="s">
        <v>1632</v>
      </c>
      <c r="T315" s="38"/>
      <c r="U315" s="38" t="str">
        <f t="shared" si="4"/>
        <v>国本女子</v>
      </c>
    </row>
    <row r="316" spans="1:21" ht="14.25">
      <c r="A316" s="2">
        <v>299</v>
      </c>
      <c r="B316" s="6" t="s">
        <v>3174</v>
      </c>
      <c r="C316" s="1" t="s">
        <v>2722</v>
      </c>
      <c r="D316" s="2" t="s">
        <v>659</v>
      </c>
      <c r="E316" s="2" t="s">
        <v>3177</v>
      </c>
      <c r="F316" s="2" t="s">
        <v>660</v>
      </c>
      <c r="G316" s="2" t="s">
        <v>1633</v>
      </c>
      <c r="H316" s="592" t="s">
        <v>1172</v>
      </c>
      <c r="I316" s="2" t="s">
        <v>1217</v>
      </c>
      <c r="J316" s="38"/>
      <c r="L316" s="2"/>
      <c r="S316" s="38" t="s">
        <v>1633</v>
      </c>
      <c r="T316" s="38"/>
      <c r="U316" s="38" t="str">
        <f t="shared" si="4"/>
        <v>大東学園</v>
      </c>
    </row>
    <row r="317" spans="1:21" ht="14.25">
      <c r="A317" s="2">
        <v>315</v>
      </c>
      <c r="B317" s="6" t="s">
        <v>3174</v>
      </c>
      <c r="C317" s="1" t="s">
        <v>2723</v>
      </c>
      <c r="D317" s="2" t="s">
        <v>661</v>
      </c>
      <c r="E317" s="2" t="s">
        <v>3177</v>
      </c>
      <c r="F317" s="2" t="s">
        <v>662</v>
      </c>
      <c r="G317" s="2" t="s">
        <v>1634</v>
      </c>
      <c r="H317" s="592" t="s">
        <v>1218</v>
      </c>
      <c r="I317" s="2" t="s">
        <v>1219</v>
      </c>
      <c r="J317" s="38"/>
      <c r="L317" s="2"/>
      <c r="S317" s="38" t="s">
        <v>1634</v>
      </c>
      <c r="T317" s="38"/>
      <c r="U317" s="38" t="str">
        <f t="shared" si="4"/>
        <v>目黒星美学園</v>
      </c>
    </row>
    <row r="318" spans="1:21" ht="14.25">
      <c r="A318" s="2">
        <v>318</v>
      </c>
      <c r="B318" s="6" t="s">
        <v>3174</v>
      </c>
      <c r="C318" s="1" t="s">
        <v>2724</v>
      </c>
      <c r="D318" s="2" t="s">
        <v>663</v>
      </c>
      <c r="E318" s="2" t="s">
        <v>3177</v>
      </c>
      <c r="F318" s="2" t="s">
        <v>664</v>
      </c>
      <c r="G318" s="2" t="s">
        <v>1635</v>
      </c>
      <c r="H318" s="592" t="s">
        <v>1177</v>
      </c>
      <c r="I318" s="2" t="s">
        <v>1220</v>
      </c>
      <c r="J318" s="38"/>
      <c r="L318" s="2"/>
      <c r="S318" s="38" t="s">
        <v>1635</v>
      </c>
      <c r="T318" s="38"/>
      <c r="U318" s="38" t="str">
        <f t="shared" si="4"/>
        <v>聖ドミニコ学園</v>
      </c>
    </row>
    <row r="319" spans="1:21" ht="14.25">
      <c r="A319" s="2">
        <v>307</v>
      </c>
      <c r="B319" s="6" t="s">
        <v>3174</v>
      </c>
      <c r="C319" s="1" t="s">
        <v>2725</v>
      </c>
      <c r="D319" s="2" t="s">
        <v>665</v>
      </c>
      <c r="E319" s="2" t="s">
        <v>3177</v>
      </c>
      <c r="F319" s="2" t="s">
        <v>666</v>
      </c>
      <c r="G319" s="2" t="s">
        <v>1636</v>
      </c>
      <c r="H319" s="592" t="s">
        <v>1221</v>
      </c>
      <c r="I319" s="2" t="s">
        <v>1222</v>
      </c>
      <c r="J319" s="38"/>
      <c r="L319" s="2"/>
      <c r="S319" s="38" t="s">
        <v>1636</v>
      </c>
      <c r="T319" s="38"/>
      <c r="U319" s="38" t="str">
        <f t="shared" si="4"/>
        <v>鶴川</v>
      </c>
    </row>
    <row r="320" spans="1:21" ht="14.25">
      <c r="A320" s="2">
        <v>311</v>
      </c>
      <c r="B320" s="6" t="s">
        <v>3174</v>
      </c>
      <c r="C320" s="1" t="s">
        <v>2726</v>
      </c>
      <c r="D320" s="2" t="s">
        <v>667</v>
      </c>
      <c r="E320" s="2" t="s">
        <v>3177</v>
      </c>
      <c r="F320" s="2" t="s">
        <v>668</v>
      </c>
      <c r="G320" s="2" t="s">
        <v>1637</v>
      </c>
      <c r="H320" s="592" t="s">
        <v>1223</v>
      </c>
      <c r="I320" s="2" t="s">
        <v>1224</v>
      </c>
      <c r="J320" s="38"/>
      <c r="L320" s="2"/>
      <c r="S320" s="38" t="s">
        <v>1637</v>
      </c>
      <c r="T320" s="38"/>
      <c r="U320" s="38" t="str">
        <f t="shared" si="4"/>
        <v>和光</v>
      </c>
    </row>
    <row r="321" spans="1:21" ht="14.25">
      <c r="A321" s="2">
        <v>373</v>
      </c>
      <c r="B321" s="6" t="s">
        <v>3174</v>
      </c>
      <c r="C321" s="1" t="s">
        <v>2727</v>
      </c>
      <c r="D321" s="2" t="s">
        <v>669</v>
      </c>
      <c r="E321" s="2" t="s">
        <v>3177</v>
      </c>
      <c r="F321" s="2" t="s">
        <v>670</v>
      </c>
      <c r="G321" s="2" t="s">
        <v>3186</v>
      </c>
      <c r="H321" s="592" t="s">
        <v>1225</v>
      </c>
      <c r="I321" s="2" t="s">
        <v>3350</v>
      </c>
      <c r="J321" s="38"/>
      <c r="L321" s="2"/>
      <c r="S321" s="38" t="s">
        <v>1638</v>
      </c>
      <c r="T321" s="38"/>
      <c r="U321" s="38" t="str">
        <f t="shared" si="4"/>
        <v>サレジオ</v>
      </c>
    </row>
    <row r="322" spans="1:21" ht="14.25">
      <c r="A322" s="2">
        <v>320</v>
      </c>
      <c r="B322" s="6" t="s">
        <v>3175</v>
      </c>
      <c r="C322" s="1" t="s">
        <v>3161</v>
      </c>
      <c r="D322" s="2" t="s">
        <v>671</v>
      </c>
      <c r="E322" s="2" t="s">
        <v>35</v>
      </c>
      <c r="F322" s="2" t="s">
        <v>672</v>
      </c>
      <c r="G322" s="38" t="s">
        <v>2290</v>
      </c>
      <c r="H322" s="592" t="s">
        <v>1226</v>
      </c>
      <c r="I322" s="2" t="s">
        <v>3351</v>
      </c>
      <c r="J322" s="38"/>
      <c r="L322" s="2"/>
      <c r="S322" s="38" t="s">
        <v>1786</v>
      </c>
      <c r="T322" s="38" t="s">
        <v>2113</v>
      </c>
      <c r="U322" s="38" t="str">
        <f t="shared" si="4"/>
        <v>都立川国際</v>
      </c>
    </row>
    <row r="323" spans="1:21" ht="14.25">
      <c r="A323" s="2">
        <v>321</v>
      </c>
      <c r="B323" s="6" t="s">
        <v>3175</v>
      </c>
      <c r="C323" s="1" t="s">
        <v>3162</v>
      </c>
      <c r="D323" s="2" t="s">
        <v>673</v>
      </c>
      <c r="E323" s="2" t="s">
        <v>35</v>
      </c>
      <c r="F323" s="2" t="s">
        <v>674</v>
      </c>
      <c r="G323" s="2" t="s">
        <v>2232</v>
      </c>
      <c r="H323" s="592" t="s">
        <v>1227</v>
      </c>
      <c r="I323" s="2" t="s">
        <v>1228</v>
      </c>
      <c r="J323" s="38"/>
      <c r="L323" s="2"/>
      <c r="S323" s="38" t="s">
        <v>1639</v>
      </c>
      <c r="T323" s="38" t="s">
        <v>2113</v>
      </c>
      <c r="U323" s="38" t="str">
        <f t="shared" ref="U323:U386" si="5">T323&amp;S323</f>
        <v>都立川</v>
      </c>
    </row>
    <row r="324" spans="1:21" ht="14.25">
      <c r="A324" s="2">
        <v>322</v>
      </c>
      <c r="B324" s="6" t="s">
        <v>3175</v>
      </c>
      <c r="C324" s="1" t="s">
        <v>3163</v>
      </c>
      <c r="D324" s="2" t="s">
        <v>675</v>
      </c>
      <c r="E324" s="2" t="s">
        <v>3177</v>
      </c>
      <c r="F324" s="2" t="s">
        <v>676</v>
      </c>
      <c r="G324" s="2" t="s">
        <v>1640</v>
      </c>
      <c r="H324" s="592" t="s">
        <v>1229</v>
      </c>
      <c r="I324" s="2" t="s">
        <v>1230</v>
      </c>
      <c r="J324" s="38"/>
      <c r="L324" s="2"/>
      <c r="S324" s="38" t="s">
        <v>1640</v>
      </c>
      <c r="T324" s="38"/>
      <c r="U324" s="38" t="str">
        <f t="shared" si="5"/>
        <v>昭和第一学園</v>
      </c>
    </row>
    <row r="325" spans="1:21" ht="14.25">
      <c r="A325" s="2">
        <v>323</v>
      </c>
      <c r="B325" s="6" t="s">
        <v>3175</v>
      </c>
      <c r="C325" s="1" t="s">
        <v>1931</v>
      </c>
      <c r="D325" s="2" t="s">
        <v>677</v>
      </c>
      <c r="E325" s="2" t="s">
        <v>3177</v>
      </c>
      <c r="F325" s="2" t="s">
        <v>678</v>
      </c>
      <c r="G325" s="2" t="s">
        <v>1641</v>
      </c>
      <c r="H325" s="592" t="s">
        <v>1231</v>
      </c>
      <c r="I325" s="2" t="s">
        <v>3352</v>
      </c>
      <c r="J325" s="38"/>
      <c r="L325" s="2"/>
      <c r="S325" s="38" t="s">
        <v>1641</v>
      </c>
      <c r="T325" s="38"/>
      <c r="U325" s="38" t="str">
        <f t="shared" si="5"/>
        <v>立川女子</v>
      </c>
    </row>
    <row r="326" spans="1:21" ht="14.25">
      <c r="A326" s="2">
        <v>324</v>
      </c>
      <c r="B326" s="6" t="s">
        <v>3175</v>
      </c>
      <c r="C326" s="1" t="s">
        <v>1932</v>
      </c>
      <c r="D326" s="2" t="s">
        <v>679</v>
      </c>
      <c r="E326" s="2" t="s">
        <v>35</v>
      </c>
      <c r="F326" s="2" t="s">
        <v>3182</v>
      </c>
      <c r="G326" s="2" t="s">
        <v>2233</v>
      </c>
      <c r="H326" s="592" t="s">
        <v>1232</v>
      </c>
      <c r="I326" s="2" t="s">
        <v>1233</v>
      </c>
      <c r="J326" s="38"/>
      <c r="L326" s="2"/>
      <c r="S326" s="38" t="s">
        <v>1871</v>
      </c>
      <c r="T326" s="38" t="s">
        <v>2113</v>
      </c>
      <c r="U326" s="38" t="str">
        <f t="shared" si="5"/>
        <v>都三鷹中等教育</v>
      </c>
    </row>
    <row r="327" spans="1:21" ht="14.25">
      <c r="A327" s="2">
        <v>325</v>
      </c>
      <c r="B327" s="6" t="s">
        <v>3175</v>
      </c>
      <c r="C327" s="1" t="s">
        <v>1933</v>
      </c>
      <c r="D327" s="2" t="s">
        <v>680</v>
      </c>
      <c r="E327" s="2" t="s">
        <v>3177</v>
      </c>
      <c r="F327" s="2" t="s">
        <v>681</v>
      </c>
      <c r="G327" s="2" t="s">
        <v>1642</v>
      </c>
      <c r="H327" s="592" t="s">
        <v>1234</v>
      </c>
      <c r="I327" s="2" t="s">
        <v>1235</v>
      </c>
      <c r="J327" s="38"/>
      <c r="L327" s="2"/>
      <c r="S327" s="38" t="s">
        <v>1642</v>
      </c>
      <c r="T327" s="38"/>
      <c r="U327" s="38" t="str">
        <f t="shared" si="5"/>
        <v>大成</v>
      </c>
    </row>
    <row r="328" spans="1:21" ht="14.25">
      <c r="A328" s="2">
        <v>326</v>
      </c>
      <c r="B328" s="6" t="s">
        <v>3175</v>
      </c>
      <c r="C328" s="1" t="s">
        <v>1934</v>
      </c>
      <c r="D328" s="2" t="s">
        <v>682</v>
      </c>
      <c r="E328" s="2" t="s">
        <v>3177</v>
      </c>
      <c r="F328" s="2" t="s">
        <v>683</v>
      </c>
      <c r="G328" s="2" t="s">
        <v>1643</v>
      </c>
      <c r="H328" s="592" t="s">
        <v>1236</v>
      </c>
      <c r="I328" s="2" t="s">
        <v>3353</v>
      </c>
      <c r="J328" s="38"/>
      <c r="L328" s="2"/>
      <c r="S328" s="38" t="s">
        <v>1643</v>
      </c>
      <c r="T328" s="38"/>
      <c r="U328" s="38" t="str">
        <f t="shared" si="5"/>
        <v>明星学園</v>
      </c>
    </row>
    <row r="329" spans="1:21" ht="14.25">
      <c r="A329" s="2">
        <v>366</v>
      </c>
      <c r="B329" s="6" t="s">
        <v>3175</v>
      </c>
      <c r="C329" s="1" t="s">
        <v>1935</v>
      </c>
      <c r="D329" s="2" t="s">
        <v>684</v>
      </c>
      <c r="E329" s="2" t="s">
        <v>3177</v>
      </c>
      <c r="F329" s="2" t="s">
        <v>685</v>
      </c>
      <c r="G329" s="2" t="s">
        <v>1787</v>
      </c>
      <c r="H329" s="592" t="s">
        <v>1236</v>
      </c>
      <c r="I329" s="2" t="s">
        <v>3354</v>
      </c>
      <c r="J329" s="38"/>
      <c r="L329" s="2"/>
      <c r="S329" s="38" t="s">
        <v>1787</v>
      </c>
      <c r="T329" s="38"/>
      <c r="U329" s="38" t="str">
        <f t="shared" si="5"/>
        <v>法政大学</v>
      </c>
    </row>
    <row r="330" spans="1:21" ht="14.25">
      <c r="A330" s="2">
        <v>327</v>
      </c>
      <c r="B330" s="6" t="s">
        <v>3175</v>
      </c>
      <c r="C330" s="1" t="s">
        <v>1936</v>
      </c>
      <c r="D330" s="2" t="s">
        <v>686</v>
      </c>
      <c r="E330" s="2" t="s">
        <v>35</v>
      </c>
      <c r="F330" s="2" t="s">
        <v>687</v>
      </c>
      <c r="G330" s="2" t="s">
        <v>2234</v>
      </c>
      <c r="H330" s="592" t="s">
        <v>1237</v>
      </c>
      <c r="I330" s="2" t="s">
        <v>3355</v>
      </c>
      <c r="J330" s="38"/>
      <c r="L330" s="2"/>
      <c r="S330" s="38" t="s">
        <v>1644</v>
      </c>
      <c r="T330" s="38" t="s">
        <v>2113</v>
      </c>
      <c r="U330" s="38" t="str">
        <f t="shared" si="5"/>
        <v>都府中</v>
      </c>
    </row>
    <row r="331" spans="1:21" ht="14.25">
      <c r="A331" s="2">
        <v>328</v>
      </c>
      <c r="B331" s="6" t="s">
        <v>3175</v>
      </c>
      <c r="C331" s="1" t="s">
        <v>1937</v>
      </c>
      <c r="D331" s="2" t="s">
        <v>688</v>
      </c>
      <c r="E331" s="2" t="s">
        <v>35</v>
      </c>
      <c r="F331" s="2" t="s">
        <v>689</v>
      </c>
      <c r="G331" s="2" t="s">
        <v>2235</v>
      </c>
      <c r="H331" s="592" t="s">
        <v>1238</v>
      </c>
      <c r="I331" s="2" t="s">
        <v>1239</v>
      </c>
      <c r="J331" s="38"/>
      <c r="L331" s="2"/>
      <c r="S331" s="38" t="s">
        <v>1645</v>
      </c>
      <c r="T331" s="38" t="s">
        <v>2113</v>
      </c>
      <c r="U331" s="38" t="str">
        <f t="shared" si="5"/>
        <v>都府中西</v>
      </c>
    </row>
    <row r="332" spans="1:21" ht="14.25">
      <c r="A332" s="2">
        <v>329</v>
      </c>
      <c r="B332" s="6" t="s">
        <v>3175</v>
      </c>
      <c r="C332" s="1" t="s">
        <v>1938</v>
      </c>
      <c r="D332" s="2" t="s">
        <v>690</v>
      </c>
      <c r="E332" s="2" t="s">
        <v>35</v>
      </c>
      <c r="F332" s="2" t="s">
        <v>691</v>
      </c>
      <c r="G332" s="2" t="s">
        <v>2236</v>
      </c>
      <c r="H332" s="592" t="s">
        <v>1240</v>
      </c>
      <c r="I332" s="2" t="s">
        <v>3356</v>
      </c>
      <c r="J332" s="38"/>
      <c r="L332" s="2"/>
      <c r="S332" s="38" t="s">
        <v>1646</v>
      </c>
      <c r="T332" s="38" t="s">
        <v>2113</v>
      </c>
      <c r="U332" s="38" t="str">
        <f t="shared" si="5"/>
        <v>都府中東</v>
      </c>
    </row>
    <row r="333" spans="1:21" ht="14.25">
      <c r="A333" s="2">
        <v>330</v>
      </c>
      <c r="B333" s="6" t="s">
        <v>3175</v>
      </c>
      <c r="C333" s="1" t="s">
        <v>1939</v>
      </c>
      <c r="D333" s="2" t="s">
        <v>692</v>
      </c>
      <c r="E333" s="2" t="s">
        <v>35</v>
      </c>
      <c r="F333" s="2" t="s">
        <v>693</v>
      </c>
      <c r="G333" s="2" t="s">
        <v>2237</v>
      </c>
      <c r="H333" s="592" t="s">
        <v>1241</v>
      </c>
      <c r="I333" s="2" t="s">
        <v>1242</v>
      </c>
      <c r="J333" s="38"/>
      <c r="L333" s="2"/>
      <c r="S333" s="38" t="s">
        <v>1647</v>
      </c>
      <c r="T333" s="38" t="s">
        <v>2113</v>
      </c>
      <c r="U333" s="38" t="str">
        <f t="shared" si="5"/>
        <v>都府中工業</v>
      </c>
    </row>
    <row r="334" spans="1:21" ht="14.25">
      <c r="A334" s="2">
        <v>331</v>
      </c>
      <c r="B334" s="6" t="s">
        <v>3175</v>
      </c>
      <c r="C334" s="1" t="s">
        <v>1940</v>
      </c>
      <c r="D334" s="2" t="s">
        <v>694</v>
      </c>
      <c r="E334" s="2" t="s">
        <v>3177</v>
      </c>
      <c r="F334" s="2" t="s">
        <v>695</v>
      </c>
      <c r="G334" s="2" t="s">
        <v>1648</v>
      </c>
      <c r="H334" s="592" t="s">
        <v>1243</v>
      </c>
      <c r="I334" s="2" t="s">
        <v>1244</v>
      </c>
      <c r="J334" s="38"/>
      <c r="L334" s="2"/>
      <c r="S334" s="38" t="s">
        <v>1648</v>
      </c>
      <c r="T334" s="38"/>
      <c r="U334" s="38" t="str">
        <f t="shared" si="5"/>
        <v>明星</v>
      </c>
    </row>
    <row r="335" spans="1:21" ht="14.25">
      <c r="A335" s="2">
        <v>332</v>
      </c>
      <c r="B335" s="6" t="s">
        <v>3175</v>
      </c>
      <c r="C335" s="1" t="s">
        <v>1941</v>
      </c>
      <c r="D335" s="2" t="s">
        <v>696</v>
      </c>
      <c r="E335" s="2" t="s">
        <v>35</v>
      </c>
      <c r="F335" s="2" t="s">
        <v>697</v>
      </c>
      <c r="G335" s="2" t="s">
        <v>2238</v>
      </c>
      <c r="H335" s="592" t="s">
        <v>1245</v>
      </c>
      <c r="I335" s="2" t="s">
        <v>1246</v>
      </c>
      <c r="J335" s="38"/>
      <c r="L335" s="2"/>
      <c r="S335" s="38" t="s">
        <v>1649</v>
      </c>
      <c r="T335" s="38" t="s">
        <v>2113</v>
      </c>
      <c r="U335" s="38" t="str">
        <f t="shared" si="5"/>
        <v>都昭和</v>
      </c>
    </row>
    <row r="336" spans="1:21" ht="14.25">
      <c r="A336" s="2">
        <v>333</v>
      </c>
      <c r="B336" s="6" t="s">
        <v>3175</v>
      </c>
      <c r="C336" s="1" t="s">
        <v>1942</v>
      </c>
      <c r="D336" s="2" t="s">
        <v>698</v>
      </c>
      <c r="E336" s="2" t="s">
        <v>35</v>
      </c>
      <c r="F336" s="2" t="s">
        <v>699</v>
      </c>
      <c r="G336" s="2" t="s">
        <v>2239</v>
      </c>
      <c r="H336" s="592" t="s">
        <v>1247</v>
      </c>
      <c r="I336" s="2" t="s">
        <v>3357</v>
      </c>
      <c r="J336" s="38"/>
      <c r="L336" s="2"/>
      <c r="S336" s="38" t="s">
        <v>1650</v>
      </c>
      <c r="T336" s="38" t="s">
        <v>2113</v>
      </c>
      <c r="U336" s="38" t="str">
        <f t="shared" si="5"/>
        <v>都拝島</v>
      </c>
    </row>
    <row r="337" spans="1:21" ht="14.25">
      <c r="A337" s="2">
        <v>362</v>
      </c>
      <c r="B337" s="6" t="s">
        <v>3175</v>
      </c>
      <c r="C337" s="1" t="s">
        <v>1943</v>
      </c>
      <c r="D337" s="2" t="s">
        <v>700</v>
      </c>
      <c r="E337" s="2" t="s">
        <v>3177</v>
      </c>
      <c r="F337" s="2" t="s">
        <v>701</v>
      </c>
      <c r="G337" s="2" t="s">
        <v>1651</v>
      </c>
      <c r="H337" s="592" t="s">
        <v>1247</v>
      </c>
      <c r="I337" s="2" t="s">
        <v>3358</v>
      </c>
      <c r="J337" s="38"/>
      <c r="L337" s="2"/>
      <c r="S337" s="38" t="s">
        <v>1651</v>
      </c>
      <c r="T337" s="38"/>
      <c r="U337" s="38" t="str">
        <f t="shared" si="5"/>
        <v>啓明学園</v>
      </c>
    </row>
    <row r="338" spans="1:21" ht="14.25">
      <c r="A338" s="2">
        <v>334</v>
      </c>
      <c r="B338" s="6" t="s">
        <v>3175</v>
      </c>
      <c r="C338" s="1" t="s">
        <v>1944</v>
      </c>
      <c r="D338" s="2" t="s">
        <v>702</v>
      </c>
      <c r="E338" s="2" t="s">
        <v>35</v>
      </c>
      <c r="F338" s="2" t="s">
        <v>703</v>
      </c>
      <c r="G338" s="2" t="s">
        <v>2240</v>
      </c>
      <c r="H338" s="592" t="s">
        <v>1248</v>
      </c>
      <c r="I338" s="2" t="s">
        <v>3359</v>
      </c>
      <c r="J338" s="38"/>
      <c r="L338" s="2"/>
      <c r="S338" s="38" t="s">
        <v>1652</v>
      </c>
      <c r="T338" s="38" t="s">
        <v>2113</v>
      </c>
      <c r="U338" s="38" t="str">
        <f t="shared" si="5"/>
        <v>都神代</v>
      </c>
    </row>
    <row r="339" spans="1:21" ht="14.25">
      <c r="A339" s="2">
        <v>335</v>
      </c>
      <c r="B339" s="6" t="s">
        <v>3175</v>
      </c>
      <c r="C339" s="1" t="s">
        <v>1945</v>
      </c>
      <c r="D339" s="2" t="s">
        <v>704</v>
      </c>
      <c r="E339" s="2" t="s">
        <v>35</v>
      </c>
      <c r="F339" s="2" t="s">
        <v>705</v>
      </c>
      <c r="G339" s="2" t="s">
        <v>2241</v>
      </c>
      <c r="H339" s="592" t="s">
        <v>1249</v>
      </c>
      <c r="I339" s="2" t="s">
        <v>1250</v>
      </c>
      <c r="J339" s="38"/>
      <c r="L339" s="2"/>
      <c r="S339" s="38" t="s">
        <v>1653</v>
      </c>
      <c r="T339" s="38" t="s">
        <v>2113</v>
      </c>
      <c r="U339" s="38" t="str">
        <f t="shared" si="5"/>
        <v>都調布北</v>
      </c>
    </row>
    <row r="340" spans="1:21" ht="14.25">
      <c r="A340" s="2">
        <v>336</v>
      </c>
      <c r="B340" s="6" t="s">
        <v>3175</v>
      </c>
      <c r="C340" s="1" t="s">
        <v>3164</v>
      </c>
      <c r="D340" s="2" t="s">
        <v>706</v>
      </c>
      <c r="E340" s="2" t="s">
        <v>35</v>
      </c>
      <c r="F340" s="2" t="s">
        <v>707</v>
      </c>
      <c r="G340" s="2" t="s">
        <v>2242</v>
      </c>
      <c r="H340" s="592" t="s">
        <v>1251</v>
      </c>
      <c r="I340" s="2" t="s">
        <v>1252</v>
      </c>
      <c r="J340" s="38"/>
      <c r="L340" s="2"/>
      <c r="S340" s="38" t="s">
        <v>1654</v>
      </c>
      <c r="T340" s="38" t="s">
        <v>2113</v>
      </c>
      <c r="U340" s="38" t="str">
        <f t="shared" si="5"/>
        <v>都調布南</v>
      </c>
    </row>
    <row r="341" spans="1:21" ht="14.25">
      <c r="A341" s="2">
        <v>337</v>
      </c>
      <c r="B341" s="6" t="s">
        <v>3175</v>
      </c>
      <c r="C341" s="1" t="s">
        <v>3165</v>
      </c>
      <c r="D341" s="2" t="s">
        <v>708</v>
      </c>
      <c r="E341" s="2" t="s">
        <v>3177</v>
      </c>
      <c r="F341" s="2" t="s">
        <v>709</v>
      </c>
      <c r="G341" s="2" t="s">
        <v>1655</v>
      </c>
      <c r="H341" s="592" t="s">
        <v>1253</v>
      </c>
      <c r="I341" s="2" t="s">
        <v>1254</v>
      </c>
      <c r="J341" s="38"/>
      <c r="L341" s="2"/>
      <c r="S341" s="38" t="s">
        <v>1655</v>
      </c>
      <c r="T341" s="38"/>
      <c r="U341" s="38" t="str">
        <f t="shared" si="5"/>
        <v>桐朋女子</v>
      </c>
    </row>
    <row r="342" spans="1:21" ht="14.25">
      <c r="A342" s="2">
        <v>368</v>
      </c>
      <c r="B342" s="6" t="s">
        <v>3175</v>
      </c>
      <c r="C342" s="1" t="s">
        <v>3166</v>
      </c>
      <c r="D342" s="2" t="s">
        <v>710</v>
      </c>
      <c r="E342" s="2" t="s">
        <v>3177</v>
      </c>
      <c r="F342" s="2" t="s">
        <v>711</v>
      </c>
      <c r="G342" s="2" t="s">
        <v>1788</v>
      </c>
      <c r="H342" s="592" t="s">
        <v>1255</v>
      </c>
      <c r="I342" s="2" t="s">
        <v>3360</v>
      </c>
      <c r="J342" s="38"/>
      <c r="L342" s="2"/>
      <c r="S342" s="38" t="s">
        <v>1788</v>
      </c>
      <c r="T342" s="38"/>
      <c r="U342" s="38" t="str">
        <f t="shared" si="5"/>
        <v>明治大学付属明治</v>
      </c>
    </row>
    <row r="343" spans="1:21" ht="14.25">
      <c r="A343" s="2">
        <v>338</v>
      </c>
      <c r="B343" s="6" t="s">
        <v>3175</v>
      </c>
      <c r="C343" s="1" t="s">
        <v>3167</v>
      </c>
      <c r="D343" s="2" t="s">
        <v>712</v>
      </c>
      <c r="E343" s="2" t="s">
        <v>35</v>
      </c>
      <c r="F343" s="2" t="s">
        <v>713</v>
      </c>
      <c r="G343" s="2" t="s">
        <v>2243</v>
      </c>
      <c r="H343" s="592" t="s">
        <v>1256</v>
      </c>
      <c r="I343" s="2" t="s">
        <v>1257</v>
      </c>
      <c r="J343" s="38"/>
      <c r="L343" s="2"/>
      <c r="S343" s="38" t="s">
        <v>159</v>
      </c>
      <c r="T343" s="38" t="s">
        <v>2113</v>
      </c>
      <c r="U343" s="38" t="str">
        <f t="shared" si="5"/>
        <v>都国立</v>
      </c>
    </row>
    <row r="344" spans="1:21" ht="14.25">
      <c r="A344" s="2">
        <v>340</v>
      </c>
      <c r="B344" s="6" t="s">
        <v>3175</v>
      </c>
      <c r="C344" s="1" t="s">
        <v>3168</v>
      </c>
      <c r="D344" s="2" t="s">
        <v>714</v>
      </c>
      <c r="E344" s="2" t="s">
        <v>3177</v>
      </c>
      <c r="F344" s="2" t="s">
        <v>715</v>
      </c>
      <c r="G344" s="2" t="s">
        <v>1656</v>
      </c>
      <c r="H344" s="592" t="s">
        <v>1258</v>
      </c>
      <c r="I344" s="2" t="s">
        <v>1259</v>
      </c>
      <c r="J344" s="38"/>
      <c r="L344" s="2"/>
      <c r="S344" s="38" t="s">
        <v>1656</v>
      </c>
      <c r="T344" s="38"/>
      <c r="U344" s="38" t="str">
        <f t="shared" si="5"/>
        <v>桐朋</v>
      </c>
    </row>
    <row r="345" spans="1:21" ht="14.25">
      <c r="A345" s="2">
        <v>341</v>
      </c>
      <c r="B345" s="6" t="s">
        <v>3175</v>
      </c>
      <c r="C345" s="1" t="s">
        <v>3170</v>
      </c>
      <c r="D345" s="2" t="s">
        <v>716</v>
      </c>
      <c r="E345" s="2" t="s">
        <v>35</v>
      </c>
      <c r="F345" s="2" t="s">
        <v>717</v>
      </c>
      <c r="G345" s="2" t="s">
        <v>2244</v>
      </c>
      <c r="H345" s="592" t="s">
        <v>1260</v>
      </c>
      <c r="I345" s="2" t="s">
        <v>3361</v>
      </c>
      <c r="J345" s="38"/>
      <c r="L345" s="2"/>
      <c r="S345" s="38" t="s">
        <v>1657</v>
      </c>
      <c r="T345" s="38" t="s">
        <v>2113</v>
      </c>
      <c r="U345" s="38" t="str">
        <f t="shared" si="5"/>
        <v>都永山</v>
      </c>
    </row>
    <row r="346" spans="1:21" ht="14.25">
      <c r="A346" s="2">
        <v>343</v>
      </c>
      <c r="B346" s="6" t="s">
        <v>3175</v>
      </c>
      <c r="C346" s="1" t="s">
        <v>2665</v>
      </c>
      <c r="D346" s="2" t="s">
        <v>718</v>
      </c>
      <c r="E346" s="2" t="s">
        <v>3177</v>
      </c>
      <c r="F346" s="2" t="s">
        <v>719</v>
      </c>
      <c r="G346" s="2" t="s">
        <v>1658</v>
      </c>
      <c r="H346" s="592" t="s">
        <v>1261</v>
      </c>
      <c r="I346" s="2" t="s">
        <v>3362</v>
      </c>
      <c r="J346" s="38"/>
      <c r="L346" s="2"/>
      <c r="S346" s="38" t="s">
        <v>1658</v>
      </c>
      <c r="T346" s="38"/>
      <c r="U346" s="38" t="str">
        <f t="shared" si="5"/>
        <v>大妻多摩</v>
      </c>
    </row>
    <row r="347" spans="1:21" ht="14.25">
      <c r="A347" s="2">
        <v>344</v>
      </c>
      <c r="B347" s="6" t="s">
        <v>3175</v>
      </c>
      <c r="C347" s="1" t="s">
        <v>2702</v>
      </c>
      <c r="D347" s="2" t="s">
        <v>720</v>
      </c>
      <c r="E347" s="2" t="s">
        <v>3177</v>
      </c>
      <c r="F347" s="2" t="s">
        <v>721</v>
      </c>
      <c r="G347" s="2" t="s">
        <v>1659</v>
      </c>
      <c r="H347" s="592" t="s">
        <v>1262</v>
      </c>
      <c r="I347" s="2" t="s">
        <v>1263</v>
      </c>
      <c r="J347" s="38"/>
      <c r="L347" s="2"/>
      <c r="S347" s="38" t="s">
        <v>1659</v>
      </c>
      <c r="T347" s="38"/>
      <c r="U347" s="38" t="str">
        <f t="shared" si="5"/>
        <v>多摩大学附属聖ケ丘</v>
      </c>
    </row>
    <row r="348" spans="1:21" ht="14.25">
      <c r="A348" s="2">
        <v>345</v>
      </c>
      <c r="B348" s="6" t="s">
        <v>3175</v>
      </c>
      <c r="C348" s="1" t="s">
        <v>2703</v>
      </c>
      <c r="D348" s="2" t="s">
        <v>722</v>
      </c>
      <c r="E348" s="2" t="s">
        <v>35</v>
      </c>
      <c r="F348" s="2" t="s">
        <v>723</v>
      </c>
      <c r="G348" s="2" t="s">
        <v>2245</v>
      </c>
      <c r="H348" s="592" t="s">
        <v>1264</v>
      </c>
      <c r="I348" s="2" t="s">
        <v>3363</v>
      </c>
      <c r="J348" s="38"/>
      <c r="L348" s="2"/>
      <c r="S348" s="38" t="s">
        <v>1660</v>
      </c>
      <c r="T348" s="38" t="s">
        <v>2113</v>
      </c>
      <c r="U348" s="38" t="str">
        <f t="shared" si="5"/>
        <v>都日野</v>
      </c>
    </row>
    <row r="349" spans="1:21" ht="14.25">
      <c r="A349" s="2">
        <v>346</v>
      </c>
      <c r="B349" s="6" t="s">
        <v>3175</v>
      </c>
      <c r="C349" s="1" t="s">
        <v>2704</v>
      </c>
      <c r="D349" s="2" t="s">
        <v>724</v>
      </c>
      <c r="E349" s="2" t="s">
        <v>35</v>
      </c>
      <c r="F349" s="2" t="s">
        <v>725</v>
      </c>
      <c r="G349" s="2" t="s">
        <v>2246</v>
      </c>
      <c r="H349" s="592" t="s">
        <v>1265</v>
      </c>
      <c r="I349" s="2" t="s">
        <v>1266</v>
      </c>
      <c r="J349" s="38"/>
      <c r="L349" s="2"/>
      <c r="S349" s="38" t="s">
        <v>1661</v>
      </c>
      <c r="T349" s="38" t="s">
        <v>2113</v>
      </c>
      <c r="U349" s="38" t="str">
        <f t="shared" si="5"/>
        <v>都日野台</v>
      </c>
    </row>
    <row r="350" spans="1:21" ht="14.25">
      <c r="A350" s="2">
        <v>347</v>
      </c>
      <c r="B350" s="6" t="s">
        <v>3175</v>
      </c>
      <c r="C350" s="1" t="s">
        <v>2705</v>
      </c>
      <c r="D350" s="2" t="s">
        <v>726</v>
      </c>
      <c r="E350" s="2" t="s">
        <v>35</v>
      </c>
      <c r="F350" s="2" t="s">
        <v>727</v>
      </c>
      <c r="G350" s="2" t="s">
        <v>2247</v>
      </c>
      <c r="H350" s="592" t="s">
        <v>1267</v>
      </c>
      <c r="I350" s="2" t="s">
        <v>1268</v>
      </c>
      <c r="J350" s="38"/>
      <c r="L350" s="2"/>
      <c r="S350" s="38" t="s">
        <v>1662</v>
      </c>
      <c r="T350" s="38" t="s">
        <v>2113</v>
      </c>
      <c r="U350" s="38" t="str">
        <f t="shared" si="5"/>
        <v>都南平</v>
      </c>
    </row>
    <row r="351" spans="1:21" ht="14.25">
      <c r="A351" s="2">
        <v>342</v>
      </c>
      <c r="B351" s="6" t="s">
        <v>3175</v>
      </c>
      <c r="C351" s="1" t="s">
        <v>2706</v>
      </c>
      <c r="D351" s="2" t="s">
        <v>728</v>
      </c>
      <c r="E351" s="2" t="s">
        <v>3177</v>
      </c>
      <c r="F351" s="2" t="s">
        <v>729</v>
      </c>
      <c r="G351" s="2" t="s">
        <v>1663</v>
      </c>
      <c r="H351" s="592" t="s">
        <v>1269</v>
      </c>
      <c r="I351" s="2" t="s">
        <v>1270</v>
      </c>
      <c r="J351" s="38"/>
      <c r="L351" s="2"/>
      <c r="S351" s="38" t="s">
        <v>1663</v>
      </c>
      <c r="T351" s="38"/>
      <c r="U351" s="38" t="str">
        <f t="shared" si="5"/>
        <v>帝京大学</v>
      </c>
    </row>
    <row r="352" spans="1:21" ht="14.25">
      <c r="A352" s="2">
        <v>348</v>
      </c>
      <c r="B352" s="6" t="s">
        <v>3175</v>
      </c>
      <c r="C352" s="1" t="s">
        <v>2707</v>
      </c>
      <c r="D352" s="2" t="s">
        <v>730</v>
      </c>
      <c r="E352" s="2" t="s">
        <v>35</v>
      </c>
      <c r="F352" s="2" t="s">
        <v>731</v>
      </c>
      <c r="G352" s="2" t="s">
        <v>2248</v>
      </c>
      <c r="H352" s="592" t="s">
        <v>1271</v>
      </c>
      <c r="I352" s="2" t="s">
        <v>1272</v>
      </c>
      <c r="J352" s="38"/>
      <c r="L352" s="2"/>
      <c r="S352" s="38" t="s">
        <v>1664</v>
      </c>
      <c r="T352" s="38" t="s">
        <v>2113</v>
      </c>
      <c r="U352" s="38" t="str">
        <f t="shared" si="5"/>
        <v>都片倉</v>
      </c>
    </row>
    <row r="353" spans="1:21" ht="14.25">
      <c r="A353" s="2">
        <v>349</v>
      </c>
      <c r="B353" s="6" t="s">
        <v>3175</v>
      </c>
      <c r="C353" s="1" t="s">
        <v>2708</v>
      </c>
      <c r="D353" s="2" t="s">
        <v>732</v>
      </c>
      <c r="E353" s="2" t="s">
        <v>35</v>
      </c>
      <c r="F353" s="2" t="s">
        <v>733</v>
      </c>
      <c r="G353" s="2" t="s">
        <v>2249</v>
      </c>
      <c r="H353" s="592" t="s">
        <v>1273</v>
      </c>
      <c r="I353" s="2" t="s">
        <v>1274</v>
      </c>
      <c r="J353" s="38"/>
      <c r="L353" s="2"/>
      <c r="S353" s="38" t="s">
        <v>1665</v>
      </c>
      <c r="T353" s="38" t="s">
        <v>2113</v>
      </c>
      <c r="U353" s="38" t="str">
        <f t="shared" si="5"/>
        <v>都八王子北</v>
      </c>
    </row>
    <row r="354" spans="1:21" ht="14.25">
      <c r="A354" s="2">
        <v>350</v>
      </c>
      <c r="B354" s="6" t="s">
        <v>3175</v>
      </c>
      <c r="C354" s="1" t="s">
        <v>2709</v>
      </c>
      <c r="D354" s="2" t="s">
        <v>734</v>
      </c>
      <c r="E354" s="2" t="s">
        <v>35</v>
      </c>
      <c r="F354" s="2" t="s">
        <v>735</v>
      </c>
      <c r="G354" s="2" t="s">
        <v>2250</v>
      </c>
      <c r="H354" s="592" t="s">
        <v>1275</v>
      </c>
      <c r="I354" s="2" t="s">
        <v>1276</v>
      </c>
      <c r="J354" s="38"/>
      <c r="L354" s="2"/>
      <c r="S354" s="38" t="s">
        <v>1666</v>
      </c>
      <c r="T354" s="38" t="s">
        <v>2113</v>
      </c>
      <c r="U354" s="38" t="str">
        <f t="shared" si="5"/>
        <v>都八王子東</v>
      </c>
    </row>
    <row r="355" spans="1:21" ht="14.25">
      <c r="A355" s="2">
        <v>351</v>
      </c>
      <c r="B355" s="6" t="s">
        <v>3175</v>
      </c>
      <c r="C355" s="1" t="s">
        <v>2710</v>
      </c>
      <c r="D355" s="2" t="s">
        <v>736</v>
      </c>
      <c r="E355" s="2" t="s">
        <v>35</v>
      </c>
      <c r="F355" s="2" t="s">
        <v>737</v>
      </c>
      <c r="G355" s="2" t="s">
        <v>2251</v>
      </c>
      <c r="H355" s="592" t="s">
        <v>1277</v>
      </c>
      <c r="I355" s="2" t="s">
        <v>3364</v>
      </c>
      <c r="J355" s="38"/>
      <c r="L355" s="2"/>
      <c r="S355" s="38" t="s">
        <v>1667</v>
      </c>
      <c r="T355" s="38" t="s">
        <v>2113</v>
      </c>
      <c r="U355" s="38" t="str">
        <f t="shared" si="5"/>
        <v>都富士森</v>
      </c>
    </row>
    <row r="356" spans="1:21" ht="14.25">
      <c r="A356" s="2">
        <v>352</v>
      </c>
      <c r="B356" s="6" t="s">
        <v>3175</v>
      </c>
      <c r="C356" s="1" t="s">
        <v>2711</v>
      </c>
      <c r="D356" s="2" t="s">
        <v>738</v>
      </c>
      <c r="E356" s="2" t="s">
        <v>35</v>
      </c>
      <c r="F356" s="2" t="s">
        <v>3183</v>
      </c>
      <c r="G356" s="2" t="s">
        <v>3189</v>
      </c>
      <c r="H356" s="592" t="s">
        <v>1278</v>
      </c>
      <c r="I356" s="2" t="s">
        <v>1279</v>
      </c>
      <c r="J356" s="38"/>
      <c r="L356" s="2"/>
      <c r="S356" s="38" t="s">
        <v>1668</v>
      </c>
      <c r="T356" s="38" t="s">
        <v>2113</v>
      </c>
      <c r="U356" s="38" t="str">
        <f t="shared" si="5"/>
        <v>都南多摩</v>
      </c>
    </row>
    <row r="357" spans="1:21" ht="14.25">
      <c r="A357" s="2">
        <v>353</v>
      </c>
      <c r="B357" s="6" t="s">
        <v>3175</v>
      </c>
      <c r="C357" s="1" t="s">
        <v>2712</v>
      </c>
      <c r="D357" s="2" t="s">
        <v>739</v>
      </c>
      <c r="E357" s="2" t="s">
        <v>35</v>
      </c>
      <c r="F357" s="2" t="s">
        <v>740</v>
      </c>
      <c r="G357" s="2" t="s">
        <v>2252</v>
      </c>
      <c r="H357" s="592" t="s">
        <v>1280</v>
      </c>
      <c r="I357" s="2" t="s">
        <v>3365</v>
      </c>
      <c r="J357" s="38"/>
      <c r="L357" s="2"/>
      <c r="S357" s="38" t="s">
        <v>1789</v>
      </c>
      <c r="T357" s="38" t="s">
        <v>2113</v>
      </c>
      <c r="U357" s="38" t="str">
        <f t="shared" si="5"/>
        <v>都八王子桑志</v>
      </c>
    </row>
    <row r="358" spans="1:21" ht="14.25">
      <c r="A358" s="2">
        <v>354</v>
      </c>
      <c r="B358" s="6" t="s">
        <v>3175</v>
      </c>
      <c r="C358" s="1" t="s">
        <v>2713</v>
      </c>
      <c r="D358" s="2" t="s">
        <v>741</v>
      </c>
      <c r="E358" s="2" t="s">
        <v>3177</v>
      </c>
      <c r="F358" s="2" t="s">
        <v>742</v>
      </c>
      <c r="G358" s="2" t="s">
        <v>1669</v>
      </c>
      <c r="H358" s="592" t="s">
        <v>1281</v>
      </c>
      <c r="I358" s="2" t="s">
        <v>1282</v>
      </c>
      <c r="J358" s="38"/>
      <c r="L358" s="2"/>
      <c r="S358" s="38" t="s">
        <v>1669</v>
      </c>
      <c r="T358" s="38"/>
      <c r="U358" s="38" t="str">
        <f t="shared" si="5"/>
        <v>工学院大学附属</v>
      </c>
    </row>
    <row r="359" spans="1:21" ht="14.25">
      <c r="A359" s="2">
        <v>355</v>
      </c>
      <c r="B359" s="6" t="s">
        <v>3175</v>
      </c>
      <c r="C359" s="1" t="s">
        <v>2714</v>
      </c>
      <c r="D359" s="2" t="s">
        <v>743</v>
      </c>
      <c r="E359" s="2" t="s">
        <v>3177</v>
      </c>
      <c r="F359" s="2" t="s">
        <v>744</v>
      </c>
      <c r="G359" s="2" t="s">
        <v>1790</v>
      </c>
      <c r="H359" s="592" t="s">
        <v>1283</v>
      </c>
      <c r="I359" s="2" t="s">
        <v>1284</v>
      </c>
      <c r="J359" s="38"/>
      <c r="L359" s="2"/>
      <c r="S359" s="38" t="s">
        <v>1790</v>
      </c>
      <c r="T359" s="38"/>
      <c r="U359" s="38" t="str">
        <f t="shared" si="5"/>
        <v>八王子学園八王子</v>
      </c>
    </row>
    <row r="360" spans="1:21" ht="14.25">
      <c r="A360" s="2">
        <v>356</v>
      </c>
      <c r="B360" s="6" t="s">
        <v>3175</v>
      </c>
      <c r="C360" s="1" t="s">
        <v>2715</v>
      </c>
      <c r="D360" s="2" t="s">
        <v>745</v>
      </c>
      <c r="E360" s="2" t="s">
        <v>35</v>
      </c>
      <c r="F360" s="2" t="s">
        <v>746</v>
      </c>
      <c r="G360" s="2" t="s">
        <v>2253</v>
      </c>
      <c r="H360" s="592" t="s">
        <v>1285</v>
      </c>
      <c r="I360" s="2" t="s">
        <v>3366</v>
      </c>
      <c r="J360" s="38"/>
      <c r="L360" s="2"/>
      <c r="S360" s="38" t="s">
        <v>1791</v>
      </c>
      <c r="T360" s="38" t="s">
        <v>2113</v>
      </c>
      <c r="U360" s="38" t="str">
        <f t="shared" si="5"/>
        <v>都翔陽</v>
      </c>
    </row>
    <row r="361" spans="1:21" ht="14.25">
      <c r="A361" s="2">
        <v>357</v>
      </c>
      <c r="B361" s="6" t="s">
        <v>3175</v>
      </c>
      <c r="C361" s="1" t="s">
        <v>2716</v>
      </c>
      <c r="D361" s="2" t="s">
        <v>747</v>
      </c>
      <c r="E361" s="2" t="s">
        <v>35</v>
      </c>
      <c r="F361" s="2" t="s">
        <v>748</v>
      </c>
      <c r="G361" s="2" t="s">
        <v>2254</v>
      </c>
      <c r="H361" s="592" t="s">
        <v>1286</v>
      </c>
      <c r="I361" s="2" t="s">
        <v>1287</v>
      </c>
      <c r="J361" s="38"/>
      <c r="L361" s="2"/>
      <c r="S361" s="38" t="s">
        <v>1670</v>
      </c>
      <c r="T361" s="38" t="s">
        <v>2113</v>
      </c>
      <c r="U361" s="38" t="str">
        <f t="shared" si="5"/>
        <v>都松が谷</v>
      </c>
    </row>
    <row r="362" spans="1:21" ht="14.25">
      <c r="A362" s="2">
        <v>358</v>
      </c>
      <c r="B362" s="6" t="s">
        <v>3175</v>
      </c>
      <c r="C362" s="1" t="s">
        <v>2717</v>
      </c>
      <c r="D362" s="2" t="s">
        <v>749</v>
      </c>
      <c r="E362" s="2" t="s">
        <v>3177</v>
      </c>
      <c r="F362" s="2" t="s">
        <v>750</v>
      </c>
      <c r="G362" s="2" t="s">
        <v>1792</v>
      </c>
      <c r="H362" s="592" t="s">
        <v>1288</v>
      </c>
      <c r="I362" s="2" t="s">
        <v>1289</v>
      </c>
      <c r="J362" s="38"/>
      <c r="L362" s="2"/>
      <c r="S362" s="38" t="s">
        <v>1792</v>
      </c>
      <c r="T362" s="38"/>
      <c r="U362" s="38" t="str">
        <f t="shared" si="5"/>
        <v>明治大学付属中野八王子</v>
      </c>
    </row>
    <row r="363" spans="1:21" ht="14.25">
      <c r="A363" s="2">
        <v>359</v>
      </c>
      <c r="B363" s="6" t="s">
        <v>3175</v>
      </c>
      <c r="C363" s="1" t="s">
        <v>2718</v>
      </c>
      <c r="D363" s="2" t="s">
        <v>751</v>
      </c>
      <c r="E363" s="2" t="s">
        <v>3177</v>
      </c>
      <c r="F363" s="2" t="s">
        <v>752</v>
      </c>
      <c r="G363" s="2" t="s">
        <v>1671</v>
      </c>
      <c r="H363" s="592" t="s">
        <v>1283</v>
      </c>
      <c r="I363" s="2" t="s">
        <v>1290</v>
      </c>
      <c r="J363" s="38"/>
      <c r="L363" s="2"/>
      <c r="S363" s="38" t="s">
        <v>1671</v>
      </c>
      <c r="T363" s="38"/>
      <c r="U363" s="38" t="str">
        <f t="shared" si="5"/>
        <v>八王子実践</v>
      </c>
    </row>
    <row r="364" spans="1:21" ht="14.25">
      <c r="A364" s="2">
        <v>360</v>
      </c>
      <c r="B364" s="6" t="s">
        <v>3175</v>
      </c>
      <c r="C364" s="1" t="s">
        <v>2719</v>
      </c>
      <c r="D364" s="2" t="s">
        <v>753</v>
      </c>
      <c r="E364" s="2" t="s">
        <v>3177</v>
      </c>
      <c r="F364" s="2" t="s">
        <v>754</v>
      </c>
      <c r="G364" s="2" t="s">
        <v>1672</v>
      </c>
      <c r="H364" s="592" t="s">
        <v>1285</v>
      </c>
      <c r="I364" s="2" t="s">
        <v>3367</v>
      </c>
      <c r="J364" s="38"/>
      <c r="L364" s="2"/>
      <c r="S364" s="38" t="s">
        <v>1672</v>
      </c>
      <c r="T364" s="38"/>
      <c r="U364" s="38" t="str">
        <f t="shared" si="5"/>
        <v>穎明館</v>
      </c>
    </row>
    <row r="365" spans="1:21" ht="14.25">
      <c r="A365" s="2">
        <v>361</v>
      </c>
      <c r="B365" s="6" t="s">
        <v>3175</v>
      </c>
      <c r="C365" s="1" t="s">
        <v>2720</v>
      </c>
      <c r="D365" s="2" t="s">
        <v>755</v>
      </c>
      <c r="E365" s="2" t="s">
        <v>3177</v>
      </c>
      <c r="F365" s="2" t="s">
        <v>756</v>
      </c>
      <c r="G365" s="2" t="s">
        <v>1673</v>
      </c>
      <c r="H365" s="592" t="s">
        <v>1291</v>
      </c>
      <c r="I365" s="2" t="s">
        <v>1292</v>
      </c>
      <c r="J365" s="38"/>
      <c r="L365" s="2"/>
      <c r="S365" s="38" t="s">
        <v>1673</v>
      </c>
      <c r="T365" s="38"/>
      <c r="U365" s="38" t="str">
        <f t="shared" si="5"/>
        <v>東京純心女子</v>
      </c>
    </row>
    <row r="366" spans="1:21" ht="14.25">
      <c r="A366" s="2">
        <v>363</v>
      </c>
      <c r="B366" s="6" t="s">
        <v>3175</v>
      </c>
      <c r="C366" s="1" t="s">
        <v>2721</v>
      </c>
      <c r="D366" s="2" t="s">
        <v>757</v>
      </c>
      <c r="E366" s="2" t="s">
        <v>3177</v>
      </c>
      <c r="F366" s="2" t="s">
        <v>758</v>
      </c>
      <c r="G366" s="2" t="s">
        <v>1674</v>
      </c>
      <c r="H366" s="592" t="s">
        <v>1293</v>
      </c>
      <c r="I366" s="2" t="s">
        <v>1294</v>
      </c>
      <c r="J366" s="38"/>
      <c r="L366" s="2"/>
      <c r="S366" s="38" t="s">
        <v>1674</v>
      </c>
      <c r="T366" s="38"/>
      <c r="U366" s="38" t="str">
        <f t="shared" si="5"/>
        <v>聖パウロ学園</v>
      </c>
    </row>
    <row r="367" spans="1:21" ht="14.25">
      <c r="A367" s="2">
        <v>364</v>
      </c>
      <c r="B367" s="6" t="s">
        <v>3175</v>
      </c>
      <c r="C367" s="1" t="s">
        <v>2722</v>
      </c>
      <c r="D367" s="2" t="s">
        <v>759</v>
      </c>
      <c r="E367" s="2" t="s">
        <v>3177</v>
      </c>
      <c r="F367" s="2" t="s">
        <v>760</v>
      </c>
      <c r="G367" s="2" t="s">
        <v>1675</v>
      </c>
      <c r="H367" s="592" t="s">
        <v>1295</v>
      </c>
      <c r="I367" s="2" t="s">
        <v>3368</v>
      </c>
      <c r="J367" s="38"/>
      <c r="L367" s="2"/>
      <c r="S367" s="38" t="s">
        <v>1675</v>
      </c>
      <c r="T367" s="38"/>
      <c r="U367" s="38" t="str">
        <f t="shared" si="5"/>
        <v>帝京八王子</v>
      </c>
    </row>
    <row r="368" spans="1:21" ht="14.25">
      <c r="A368" s="2">
        <v>365</v>
      </c>
      <c r="B368" s="6" t="s">
        <v>3175</v>
      </c>
      <c r="C368" s="1" t="s">
        <v>2723</v>
      </c>
      <c r="D368" s="2" t="s">
        <v>761</v>
      </c>
      <c r="E368" s="2" t="s">
        <v>3177</v>
      </c>
      <c r="F368" s="2" t="s">
        <v>762</v>
      </c>
      <c r="G368" s="2" t="s">
        <v>3187</v>
      </c>
      <c r="H368" s="592" t="s">
        <v>1296</v>
      </c>
      <c r="I368" s="2" t="s">
        <v>3369</v>
      </c>
      <c r="J368" s="38"/>
      <c r="L368" s="2"/>
      <c r="S368" s="38" t="s">
        <v>1793</v>
      </c>
      <c r="T368" s="38"/>
      <c r="U368" s="38" t="str">
        <f t="shared" si="5"/>
        <v>東京工業</v>
      </c>
    </row>
    <row r="369" spans="1:21" ht="14.25">
      <c r="A369" s="2">
        <v>372</v>
      </c>
      <c r="B369" s="6" t="s">
        <v>3175</v>
      </c>
      <c r="C369" s="1" t="s">
        <v>2724</v>
      </c>
      <c r="D369" s="2" t="s">
        <v>763</v>
      </c>
      <c r="E369" s="2" t="s">
        <v>35</v>
      </c>
      <c r="F369" s="2" t="s">
        <v>764</v>
      </c>
      <c r="G369" s="2" t="s">
        <v>2255</v>
      </c>
      <c r="H369" s="592" t="s">
        <v>1297</v>
      </c>
      <c r="I369" s="2" t="s">
        <v>1298</v>
      </c>
      <c r="J369" s="38"/>
      <c r="L369" s="2"/>
      <c r="S369" s="38" t="s">
        <v>1676</v>
      </c>
      <c r="T369" s="38" t="s">
        <v>2113</v>
      </c>
      <c r="U369" s="38" t="str">
        <f t="shared" si="5"/>
        <v>都農業</v>
      </c>
    </row>
    <row r="370" spans="1:21" ht="14.25">
      <c r="A370" s="2">
        <v>371</v>
      </c>
      <c r="B370" s="6" t="s">
        <v>3175</v>
      </c>
      <c r="C370" s="1" t="s">
        <v>2725</v>
      </c>
      <c r="D370" s="2" t="s">
        <v>765</v>
      </c>
      <c r="E370" s="2" t="s">
        <v>3177</v>
      </c>
      <c r="F370" s="2" t="s">
        <v>766</v>
      </c>
      <c r="G370" s="2" t="s">
        <v>1794</v>
      </c>
      <c r="H370" s="592" t="s">
        <v>1299</v>
      </c>
      <c r="I370" s="2" t="s">
        <v>1300</v>
      </c>
      <c r="J370" s="38"/>
      <c r="L370" s="2"/>
      <c r="S370" s="38" t="s">
        <v>1794</v>
      </c>
      <c r="T370" s="38"/>
      <c r="U370" s="38" t="str">
        <f t="shared" si="5"/>
        <v>晃華学園</v>
      </c>
    </row>
    <row r="371" spans="1:21" ht="14.25">
      <c r="A371" s="2">
        <v>339</v>
      </c>
      <c r="B371" s="6" t="s">
        <v>3175</v>
      </c>
      <c r="C371" s="1" t="s">
        <v>2726</v>
      </c>
      <c r="D371" s="2" t="s">
        <v>767</v>
      </c>
      <c r="E371" s="2" t="s">
        <v>35</v>
      </c>
      <c r="F371" s="2" t="s">
        <v>768</v>
      </c>
      <c r="G371" s="2" t="s">
        <v>2256</v>
      </c>
      <c r="H371" s="592" t="s">
        <v>1258</v>
      </c>
      <c r="I371" s="2" t="s">
        <v>1301</v>
      </c>
      <c r="J371" s="38"/>
      <c r="L371" s="2"/>
      <c r="S371" s="38" t="s">
        <v>1677</v>
      </c>
      <c r="T371" s="38" t="s">
        <v>2113</v>
      </c>
      <c r="U371" s="38" t="str">
        <f t="shared" si="5"/>
        <v>都第五商業</v>
      </c>
    </row>
    <row r="372" spans="1:21" ht="14.25">
      <c r="A372" s="2">
        <v>370</v>
      </c>
      <c r="B372" s="6" t="s">
        <v>3175</v>
      </c>
      <c r="C372" s="1" t="s">
        <v>2727</v>
      </c>
      <c r="D372" s="2" t="s">
        <v>769</v>
      </c>
      <c r="E372" s="2" t="s">
        <v>3177</v>
      </c>
      <c r="F372" s="2" t="s">
        <v>770</v>
      </c>
      <c r="G372" s="2" t="s">
        <v>1678</v>
      </c>
      <c r="H372" s="592" t="s">
        <v>1302</v>
      </c>
      <c r="I372" s="2" t="s">
        <v>3370</v>
      </c>
      <c r="J372" s="38"/>
      <c r="L372" s="2"/>
      <c r="S372" s="38" t="s">
        <v>1678</v>
      </c>
      <c r="T372" s="38"/>
      <c r="U372" s="38" t="str">
        <f t="shared" si="5"/>
        <v>国立音楽大学附属</v>
      </c>
    </row>
    <row r="373" spans="1:21" ht="14.25">
      <c r="A373" s="2">
        <v>367</v>
      </c>
      <c r="B373" s="6" t="s">
        <v>3175</v>
      </c>
      <c r="C373" s="1" t="s">
        <v>2728</v>
      </c>
      <c r="D373" s="2" t="s">
        <v>771</v>
      </c>
      <c r="E373" s="2" t="s">
        <v>3177</v>
      </c>
      <c r="F373" s="2" t="s">
        <v>772</v>
      </c>
      <c r="G373" s="2" t="s">
        <v>1679</v>
      </c>
      <c r="H373" s="592" t="s">
        <v>1303</v>
      </c>
      <c r="I373" s="2" t="s">
        <v>1304</v>
      </c>
      <c r="J373" s="38"/>
      <c r="L373" s="2"/>
      <c r="S373" s="38" t="s">
        <v>1679</v>
      </c>
      <c r="T373" s="38"/>
      <c r="U373" s="38" t="str">
        <f t="shared" si="5"/>
        <v>共立女子第二</v>
      </c>
    </row>
    <row r="374" spans="1:21" ht="14.25">
      <c r="A374" s="2">
        <v>369</v>
      </c>
      <c r="B374" s="6" t="s">
        <v>3175</v>
      </c>
      <c r="C374" s="1" t="s">
        <v>2729</v>
      </c>
      <c r="D374" s="2" t="s">
        <v>773</v>
      </c>
      <c r="E374" s="2" t="s">
        <v>35</v>
      </c>
      <c r="F374" s="2" t="s">
        <v>774</v>
      </c>
      <c r="G374" s="2" t="s">
        <v>2257</v>
      </c>
      <c r="H374" s="592" t="s">
        <v>1283</v>
      </c>
      <c r="I374" s="2" t="s">
        <v>1305</v>
      </c>
      <c r="J374" s="38"/>
      <c r="L374" s="2"/>
      <c r="S374" s="38" t="s">
        <v>1795</v>
      </c>
      <c r="T374" s="38" t="s">
        <v>2116</v>
      </c>
      <c r="U374" s="38" t="str">
        <f t="shared" si="5"/>
        <v>都八王子拓真</v>
      </c>
    </row>
    <row r="375" spans="1:21" ht="14.25">
      <c r="A375" s="2">
        <v>374</v>
      </c>
      <c r="B375" s="6" t="s">
        <v>3176</v>
      </c>
      <c r="C375" s="1" t="s">
        <v>3161</v>
      </c>
      <c r="D375" s="2" t="s">
        <v>775</v>
      </c>
      <c r="E375" s="2" t="s">
        <v>35</v>
      </c>
      <c r="F375" s="2" t="s">
        <v>557</v>
      </c>
      <c r="G375" s="2" t="s">
        <v>2258</v>
      </c>
      <c r="H375" s="592" t="s">
        <v>1306</v>
      </c>
      <c r="I375" s="2" t="s">
        <v>1307</v>
      </c>
      <c r="J375" s="38"/>
      <c r="L375" s="2"/>
      <c r="S375" s="38" t="s">
        <v>1594</v>
      </c>
      <c r="T375" s="38" t="s">
        <v>2113</v>
      </c>
      <c r="U375" s="38" t="str">
        <f t="shared" si="5"/>
        <v>都武蔵</v>
      </c>
    </row>
    <row r="376" spans="1:21" ht="14.25">
      <c r="A376" s="2">
        <v>375</v>
      </c>
      <c r="B376" s="6" t="s">
        <v>3176</v>
      </c>
      <c r="C376" s="1" t="s">
        <v>3162</v>
      </c>
      <c r="D376" s="2" t="s">
        <v>776</v>
      </c>
      <c r="E376" s="2" t="s">
        <v>35</v>
      </c>
      <c r="F376" s="2" t="s">
        <v>777</v>
      </c>
      <c r="G376" s="2" t="s">
        <v>2259</v>
      </c>
      <c r="H376" s="592" t="s">
        <v>1308</v>
      </c>
      <c r="I376" s="2" t="s">
        <v>1309</v>
      </c>
      <c r="J376" s="38"/>
      <c r="L376" s="2"/>
      <c r="S376" s="38" t="s">
        <v>1680</v>
      </c>
      <c r="T376" s="38" t="s">
        <v>2113</v>
      </c>
      <c r="U376" s="38" t="str">
        <f t="shared" si="5"/>
        <v>都武蔵野北</v>
      </c>
    </row>
    <row r="377" spans="1:21" ht="14.25">
      <c r="A377" s="2">
        <v>376</v>
      </c>
      <c r="B377" s="6" t="s">
        <v>3176</v>
      </c>
      <c r="C377" s="1" t="s">
        <v>3163</v>
      </c>
      <c r="D377" s="2" t="s">
        <v>778</v>
      </c>
      <c r="E377" s="2" t="s">
        <v>3177</v>
      </c>
      <c r="F377" s="2" t="s">
        <v>779</v>
      </c>
      <c r="G377" s="2" t="s">
        <v>1681</v>
      </c>
      <c r="H377" s="592" t="s">
        <v>1310</v>
      </c>
      <c r="I377" s="2" t="s">
        <v>1311</v>
      </c>
      <c r="J377" s="38"/>
      <c r="L377" s="2"/>
      <c r="S377" s="38" t="s">
        <v>1681</v>
      </c>
      <c r="T377" s="38"/>
      <c r="U377" s="38" t="str">
        <f t="shared" si="5"/>
        <v>聖徳学園</v>
      </c>
    </row>
    <row r="378" spans="1:21" ht="14.25">
      <c r="A378" s="2">
        <v>377</v>
      </c>
      <c r="B378" s="6" t="s">
        <v>3176</v>
      </c>
      <c r="C378" s="1" t="s">
        <v>1931</v>
      </c>
      <c r="D378" s="2" t="s">
        <v>780</v>
      </c>
      <c r="E378" s="2" t="s">
        <v>3177</v>
      </c>
      <c r="F378" s="2" t="s">
        <v>781</v>
      </c>
      <c r="G378" s="2" t="s">
        <v>1682</v>
      </c>
      <c r="H378" s="592" t="s">
        <v>1312</v>
      </c>
      <c r="I378" s="2" t="s">
        <v>1313</v>
      </c>
      <c r="J378" s="38"/>
      <c r="L378" s="2"/>
      <c r="S378" s="38" t="s">
        <v>1682</v>
      </c>
      <c r="T378" s="38"/>
      <c r="U378" s="38" t="str">
        <f t="shared" si="5"/>
        <v>吉祥女子</v>
      </c>
    </row>
    <row r="379" spans="1:21" ht="14.25">
      <c r="A379" s="2">
        <v>378</v>
      </c>
      <c r="B379" s="6" t="s">
        <v>3176</v>
      </c>
      <c r="C379" s="1" t="s">
        <v>1932</v>
      </c>
      <c r="D379" s="2" t="s">
        <v>782</v>
      </c>
      <c r="E379" s="2" t="s">
        <v>3177</v>
      </c>
      <c r="F379" s="2" t="s">
        <v>783</v>
      </c>
      <c r="G379" s="2" t="s">
        <v>1683</v>
      </c>
      <c r="H379" s="592" t="s">
        <v>1314</v>
      </c>
      <c r="I379" s="2" t="s">
        <v>1315</v>
      </c>
      <c r="J379" s="38"/>
      <c r="L379" s="2"/>
      <c r="S379" s="38" t="s">
        <v>1683</v>
      </c>
      <c r="T379" s="38"/>
      <c r="U379" s="38" t="str">
        <f t="shared" si="5"/>
        <v>成蹊</v>
      </c>
    </row>
    <row r="380" spans="1:21" ht="14.25">
      <c r="A380" s="2">
        <v>379</v>
      </c>
      <c r="B380" s="6" t="s">
        <v>3176</v>
      </c>
      <c r="C380" s="1" t="s">
        <v>1933</v>
      </c>
      <c r="D380" s="2" t="s">
        <v>784</v>
      </c>
      <c r="E380" s="2" t="s">
        <v>35</v>
      </c>
      <c r="F380" s="2" t="s">
        <v>785</v>
      </c>
      <c r="G380" s="2" t="s">
        <v>2260</v>
      </c>
      <c r="H380" s="592">
        <v>1848581</v>
      </c>
      <c r="I380" s="2" t="s">
        <v>3371</v>
      </c>
      <c r="J380" s="38"/>
      <c r="L380" s="2"/>
      <c r="S380" s="38" t="s">
        <v>1796</v>
      </c>
      <c r="T380" s="38" t="s">
        <v>2113</v>
      </c>
      <c r="U380" s="38" t="str">
        <f t="shared" si="5"/>
        <v>都多摩科学技術</v>
      </c>
    </row>
    <row r="381" spans="1:21" ht="14.25">
      <c r="A381" s="2">
        <v>380</v>
      </c>
      <c r="B381" s="6" t="s">
        <v>3176</v>
      </c>
      <c r="C381" s="1" t="s">
        <v>1934</v>
      </c>
      <c r="D381" s="2" t="s">
        <v>786</v>
      </c>
      <c r="E381" s="2" t="s">
        <v>3177</v>
      </c>
      <c r="F381" s="2" t="s">
        <v>787</v>
      </c>
      <c r="G381" s="2" t="s">
        <v>1684</v>
      </c>
      <c r="H381" s="592" t="s">
        <v>1316</v>
      </c>
      <c r="I381" s="2" t="s">
        <v>1317</v>
      </c>
      <c r="J381" s="38"/>
      <c r="L381" s="2"/>
      <c r="S381" s="38" t="s">
        <v>1684</v>
      </c>
      <c r="T381" s="38"/>
      <c r="U381" s="38" t="str">
        <f t="shared" si="5"/>
        <v>中央大学附属</v>
      </c>
    </row>
    <row r="382" spans="1:21" ht="14.25">
      <c r="A382" s="2">
        <v>381</v>
      </c>
      <c r="B382" s="6" t="s">
        <v>3176</v>
      </c>
      <c r="C382" s="1" t="s">
        <v>1935</v>
      </c>
      <c r="D382" s="2" t="s">
        <v>788</v>
      </c>
      <c r="E382" s="2" t="s">
        <v>35</v>
      </c>
      <c r="F382" s="2" t="s">
        <v>789</v>
      </c>
      <c r="G382" s="2" t="s">
        <v>2261</v>
      </c>
      <c r="H382" s="592" t="s">
        <v>1318</v>
      </c>
      <c r="I382" s="2" t="s">
        <v>1319</v>
      </c>
      <c r="J382" s="38"/>
      <c r="L382" s="2"/>
      <c r="S382" s="38" t="s">
        <v>1685</v>
      </c>
      <c r="T382" s="38" t="s">
        <v>2113</v>
      </c>
      <c r="U382" s="38" t="str">
        <f t="shared" si="5"/>
        <v>都小金井北</v>
      </c>
    </row>
    <row r="383" spans="1:21" ht="14.25">
      <c r="A383" s="2">
        <v>383</v>
      </c>
      <c r="B383" s="6" t="s">
        <v>3176</v>
      </c>
      <c r="C383" s="1" t="s">
        <v>1936</v>
      </c>
      <c r="D383" s="2" t="s">
        <v>790</v>
      </c>
      <c r="E383" s="2" t="s">
        <v>3177</v>
      </c>
      <c r="F383" s="2" t="s">
        <v>791</v>
      </c>
      <c r="G383" s="2" t="s">
        <v>1686</v>
      </c>
      <c r="H383" s="592" t="s">
        <v>1320</v>
      </c>
      <c r="I383" s="2" t="s">
        <v>1321</v>
      </c>
      <c r="J383" s="38"/>
      <c r="L383" s="2"/>
      <c r="S383" s="38" t="s">
        <v>1686</v>
      </c>
      <c r="T383" s="38"/>
      <c r="U383" s="38" t="str">
        <f t="shared" si="5"/>
        <v>東京電機大学</v>
      </c>
    </row>
    <row r="384" spans="1:21" ht="14.25">
      <c r="A384" s="2">
        <v>384</v>
      </c>
      <c r="B384" s="6" t="s">
        <v>3176</v>
      </c>
      <c r="C384" s="1" t="s">
        <v>1937</v>
      </c>
      <c r="D384" s="2" t="s">
        <v>792</v>
      </c>
      <c r="E384" s="2" t="s">
        <v>35</v>
      </c>
      <c r="F384" s="2" t="s">
        <v>793</v>
      </c>
      <c r="G384" s="2" t="s">
        <v>2262</v>
      </c>
      <c r="H384" s="592" t="s">
        <v>1322</v>
      </c>
      <c r="I384" s="2" t="s">
        <v>1323</v>
      </c>
      <c r="J384" s="38"/>
      <c r="L384" s="2"/>
      <c r="S384" s="38" t="s">
        <v>1687</v>
      </c>
      <c r="T384" s="38" t="s">
        <v>2113</v>
      </c>
      <c r="U384" s="38" t="str">
        <f t="shared" si="5"/>
        <v>都小平</v>
      </c>
    </row>
    <row r="385" spans="1:21" ht="14.25">
      <c r="A385" s="2">
        <v>385</v>
      </c>
      <c r="B385" s="6" t="s">
        <v>3176</v>
      </c>
      <c r="C385" s="1" t="s">
        <v>1938</v>
      </c>
      <c r="D385" s="2" t="s">
        <v>794</v>
      </c>
      <c r="E385" s="2" t="s">
        <v>35</v>
      </c>
      <c r="F385" s="2" t="s">
        <v>795</v>
      </c>
      <c r="G385" s="2" t="s">
        <v>2263</v>
      </c>
      <c r="H385" s="592" t="s">
        <v>1324</v>
      </c>
      <c r="I385" s="2" t="s">
        <v>3372</v>
      </c>
      <c r="J385" s="38"/>
      <c r="L385" s="2"/>
      <c r="S385" s="38" t="s">
        <v>1688</v>
      </c>
      <c r="T385" s="38" t="s">
        <v>2113</v>
      </c>
      <c r="U385" s="38" t="str">
        <f t="shared" si="5"/>
        <v>都小平西</v>
      </c>
    </row>
    <row r="386" spans="1:21" ht="14.25">
      <c r="A386" s="2">
        <v>386</v>
      </c>
      <c r="B386" s="6" t="s">
        <v>3176</v>
      </c>
      <c r="C386" s="1" t="s">
        <v>1939</v>
      </c>
      <c r="D386" s="2" t="s">
        <v>796</v>
      </c>
      <c r="E386" s="2" t="s">
        <v>3177</v>
      </c>
      <c r="F386" s="2" t="s">
        <v>797</v>
      </c>
      <c r="G386" s="2" t="s">
        <v>1689</v>
      </c>
      <c r="H386" s="592" t="s">
        <v>1325</v>
      </c>
      <c r="I386" s="2" t="s">
        <v>3373</v>
      </c>
      <c r="J386" s="38"/>
      <c r="L386" s="2"/>
      <c r="S386" s="38" t="s">
        <v>1689</v>
      </c>
      <c r="T386" s="38"/>
      <c r="U386" s="38" t="str">
        <f t="shared" si="5"/>
        <v>錦城</v>
      </c>
    </row>
    <row r="387" spans="1:21" ht="14.25">
      <c r="A387" s="2">
        <v>387</v>
      </c>
      <c r="B387" s="6" t="s">
        <v>3176</v>
      </c>
      <c r="C387" s="1" t="s">
        <v>1940</v>
      </c>
      <c r="D387" s="2" t="s">
        <v>798</v>
      </c>
      <c r="E387" s="2" t="s">
        <v>3177</v>
      </c>
      <c r="F387" s="2" t="s">
        <v>799</v>
      </c>
      <c r="G387" s="2" t="s">
        <v>1690</v>
      </c>
      <c r="H387" s="592" t="s">
        <v>1326</v>
      </c>
      <c r="I387" s="2" t="s">
        <v>1327</v>
      </c>
      <c r="J387" s="38"/>
      <c r="L387" s="2"/>
      <c r="S387" s="38" t="s">
        <v>1690</v>
      </c>
      <c r="T387" s="38"/>
      <c r="U387" s="38" t="str">
        <f t="shared" ref="U387:U421" si="6">T387&amp;S387</f>
        <v>白梅学園</v>
      </c>
    </row>
    <row r="388" spans="1:21" ht="14.25">
      <c r="A388" s="2">
        <v>388</v>
      </c>
      <c r="B388" s="6" t="s">
        <v>3176</v>
      </c>
      <c r="C388" s="1" t="s">
        <v>1941</v>
      </c>
      <c r="D388" s="2" t="s">
        <v>800</v>
      </c>
      <c r="E388" s="2" t="s">
        <v>3177</v>
      </c>
      <c r="F388" s="2" t="s">
        <v>801</v>
      </c>
      <c r="G388" s="2" t="s">
        <v>1691</v>
      </c>
      <c r="H388" s="592" t="s">
        <v>1328</v>
      </c>
      <c r="I388" s="2" t="s">
        <v>1329</v>
      </c>
      <c r="J388" s="38"/>
      <c r="L388" s="2"/>
      <c r="S388" s="38" t="s">
        <v>1691</v>
      </c>
      <c r="T388" s="38"/>
      <c r="U388" s="38" t="str">
        <f t="shared" si="6"/>
        <v>創価</v>
      </c>
    </row>
    <row r="389" spans="1:21" ht="14.25">
      <c r="A389" s="2">
        <v>390</v>
      </c>
      <c r="B389" s="6" t="s">
        <v>3176</v>
      </c>
      <c r="C389" s="1" t="s">
        <v>1942</v>
      </c>
      <c r="D389" s="2" t="s">
        <v>802</v>
      </c>
      <c r="E389" s="2" t="s">
        <v>35</v>
      </c>
      <c r="F389" s="2" t="s">
        <v>803</v>
      </c>
      <c r="G389" s="2" t="s">
        <v>2264</v>
      </c>
      <c r="H389" s="592" t="s">
        <v>1330</v>
      </c>
      <c r="I389" s="2" t="s">
        <v>1331</v>
      </c>
      <c r="J389" s="38"/>
      <c r="L389" s="2"/>
      <c r="S389" s="38" t="s">
        <v>1692</v>
      </c>
      <c r="T389" s="38" t="s">
        <v>2113</v>
      </c>
      <c r="U389" s="38" t="str">
        <f t="shared" si="6"/>
        <v>都小平南</v>
      </c>
    </row>
    <row r="390" spans="1:21" ht="14.25">
      <c r="A390" s="2">
        <v>393</v>
      </c>
      <c r="B390" s="6" t="s">
        <v>3176</v>
      </c>
      <c r="C390" s="1" t="s">
        <v>1943</v>
      </c>
      <c r="D390" s="2" t="s">
        <v>804</v>
      </c>
      <c r="E390" s="2" t="s">
        <v>3177</v>
      </c>
      <c r="F390" s="2" t="s">
        <v>805</v>
      </c>
      <c r="G390" s="2" t="s">
        <v>1693</v>
      </c>
      <c r="H390" s="592" t="s">
        <v>1332</v>
      </c>
      <c r="I390" s="2" t="s">
        <v>1333</v>
      </c>
      <c r="J390" s="38"/>
      <c r="L390" s="2"/>
      <c r="S390" s="38" t="s">
        <v>1693</v>
      </c>
      <c r="T390" s="38"/>
      <c r="U390" s="38" t="str">
        <f t="shared" si="6"/>
        <v>明治学院東村山</v>
      </c>
    </row>
    <row r="391" spans="1:21" ht="14.25">
      <c r="A391" s="2">
        <v>394</v>
      </c>
      <c r="B391" s="6" t="s">
        <v>3176</v>
      </c>
      <c r="C391" s="1" t="s">
        <v>1944</v>
      </c>
      <c r="D391" s="2" t="s">
        <v>806</v>
      </c>
      <c r="E391" s="2" t="s">
        <v>3177</v>
      </c>
      <c r="F391" s="2" t="s">
        <v>807</v>
      </c>
      <c r="G391" s="2" t="s">
        <v>1694</v>
      </c>
      <c r="H391" s="592" t="s">
        <v>1332</v>
      </c>
      <c r="I391" s="2" t="s">
        <v>1334</v>
      </c>
      <c r="J391" s="38"/>
      <c r="L391" s="2"/>
      <c r="S391" s="38" t="s">
        <v>1694</v>
      </c>
      <c r="T391" s="38"/>
      <c r="U391" s="38" t="str">
        <f t="shared" si="6"/>
        <v>明法</v>
      </c>
    </row>
    <row r="392" spans="1:21" ht="14.25">
      <c r="A392" s="2">
        <v>395</v>
      </c>
      <c r="B392" s="6" t="s">
        <v>3176</v>
      </c>
      <c r="C392" s="1" t="s">
        <v>1945</v>
      </c>
      <c r="D392" s="2" t="s">
        <v>808</v>
      </c>
      <c r="E392" s="2" t="s">
        <v>35</v>
      </c>
      <c r="F392" s="2" t="s">
        <v>809</v>
      </c>
      <c r="G392" s="2" t="s">
        <v>2265</v>
      </c>
      <c r="H392" s="592" t="s">
        <v>1332</v>
      </c>
      <c r="I392" s="2" t="s">
        <v>1335</v>
      </c>
      <c r="J392" s="38"/>
      <c r="L392" s="2"/>
      <c r="S392" s="38" t="s">
        <v>1695</v>
      </c>
      <c r="T392" s="38" t="s">
        <v>2113</v>
      </c>
      <c r="U392" s="38" t="str">
        <f t="shared" si="6"/>
        <v>都東村山西</v>
      </c>
    </row>
    <row r="393" spans="1:21" ht="14.25">
      <c r="A393" s="2">
        <v>396</v>
      </c>
      <c r="B393" s="6" t="s">
        <v>3176</v>
      </c>
      <c r="C393" s="1" t="s">
        <v>3164</v>
      </c>
      <c r="D393" s="2" t="s">
        <v>810</v>
      </c>
      <c r="E393" s="2" t="s">
        <v>35</v>
      </c>
      <c r="F393" s="2" t="s">
        <v>811</v>
      </c>
      <c r="G393" s="2" t="s">
        <v>2266</v>
      </c>
      <c r="H393" s="592" t="s">
        <v>1336</v>
      </c>
      <c r="I393" s="2" t="s">
        <v>3374</v>
      </c>
      <c r="J393" s="38"/>
      <c r="L393" s="2"/>
      <c r="S393" s="38" t="s">
        <v>1696</v>
      </c>
      <c r="T393" s="38" t="s">
        <v>2113</v>
      </c>
      <c r="U393" s="38" t="str">
        <f t="shared" si="6"/>
        <v>都田無工業</v>
      </c>
    </row>
    <row r="394" spans="1:21" ht="14.25">
      <c r="A394" s="2">
        <v>397</v>
      </c>
      <c r="B394" s="6" t="s">
        <v>3176</v>
      </c>
      <c r="C394" s="1" t="s">
        <v>3165</v>
      </c>
      <c r="D394" s="2" t="s">
        <v>812</v>
      </c>
      <c r="E394" s="2" t="s">
        <v>3177</v>
      </c>
      <c r="F394" s="2" t="s">
        <v>813</v>
      </c>
      <c r="G394" s="2" t="s">
        <v>1697</v>
      </c>
      <c r="H394" s="592" t="s">
        <v>1337</v>
      </c>
      <c r="I394" s="2" t="s">
        <v>3375</v>
      </c>
      <c r="J394" s="38"/>
      <c r="L394" s="2"/>
      <c r="S394" s="38" t="s">
        <v>1697</v>
      </c>
      <c r="T394" s="38"/>
      <c r="U394" s="38" t="str">
        <f t="shared" si="6"/>
        <v>文華女子</v>
      </c>
    </row>
    <row r="395" spans="1:21" ht="14.25">
      <c r="A395" s="2">
        <v>417</v>
      </c>
      <c r="B395" s="6" t="s">
        <v>3176</v>
      </c>
      <c r="C395" s="1" t="s">
        <v>3166</v>
      </c>
      <c r="D395" s="2" t="s">
        <v>814</v>
      </c>
      <c r="E395" s="2" t="s">
        <v>35</v>
      </c>
      <c r="F395" s="2" t="s">
        <v>815</v>
      </c>
      <c r="G395" s="2" t="s">
        <v>2267</v>
      </c>
      <c r="H395" s="592" t="s">
        <v>1338</v>
      </c>
      <c r="I395" s="2" t="s">
        <v>3376</v>
      </c>
      <c r="J395" s="38"/>
      <c r="L395" s="2"/>
      <c r="S395" s="38" t="s">
        <v>1698</v>
      </c>
      <c r="T395" s="38" t="s">
        <v>2113</v>
      </c>
      <c r="U395" s="38" t="str">
        <f t="shared" si="6"/>
        <v>都保谷</v>
      </c>
    </row>
    <row r="396" spans="1:21" ht="14.25">
      <c r="A396" s="2">
        <v>418</v>
      </c>
      <c r="B396" s="6" t="s">
        <v>3176</v>
      </c>
      <c r="C396" s="1" t="s">
        <v>3167</v>
      </c>
      <c r="D396" s="2" t="s">
        <v>816</v>
      </c>
      <c r="E396" s="2" t="s">
        <v>3177</v>
      </c>
      <c r="F396" s="2" t="s">
        <v>817</v>
      </c>
      <c r="G396" s="2" t="s">
        <v>1699</v>
      </c>
      <c r="H396" s="592" t="s">
        <v>1339</v>
      </c>
      <c r="I396" s="2" t="s">
        <v>3377</v>
      </c>
      <c r="J396" s="38"/>
      <c r="L396" s="2"/>
      <c r="S396" s="38" t="s">
        <v>1699</v>
      </c>
      <c r="T396" s="38"/>
      <c r="U396" s="38" t="str">
        <f t="shared" si="6"/>
        <v>武蔵野女子学院</v>
      </c>
    </row>
    <row r="397" spans="1:21" ht="14.25">
      <c r="A397" s="2">
        <v>399</v>
      </c>
      <c r="B397" s="6" t="s">
        <v>3176</v>
      </c>
      <c r="C397" s="1" t="s">
        <v>3168</v>
      </c>
      <c r="D397" s="2" t="s">
        <v>818</v>
      </c>
      <c r="E397" s="2" t="s">
        <v>35</v>
      </c>
      <c r="F397" s="2" t="s">
        <v>819</v>
      </c>
      <c r="G397" s="2" t="s">
        <v>2268</v>
      </c>
      <c r="H397" s="592" t="s">
        <v>1340</v>
      </c>
      <c r="I397" s="2" t="s">
        <v>3378</v>
      </c>
      <c r="J397" s="38"/>
      <c r="L397" s="2"/>
      <c r="S397" s="38" t="s">
        <v>1700</v>
      </c>
      <c r="T397" s="38" t="s">
        <v>2113</v>
      </c>
      <c r="U397" s="38" t="str">
        <f t="shared" si="6"/>
        <v>都清瀬</v>
      </c>
    </row>
    <row r="398" spans="1:21" ht="14.25">
      <c r="A398" s="2">
        <v>401</v>
      </c>
      <c r="B398" s="6" t="s">
        <v>3176</v>
      </c>
      <c r="C398" s="1" t="s">
        <v>3170</v>
      </c>
      <c r="D398" s="2" t="s">
        <v>820</v>
      </c>
      <c r="E398" s="2" t="s">
        <v>3177</v>
      </c>
      <c r="F398" s="2" t="s">
        <v>821</v>
      </c>
      <c r="G398" s="2" t="s">
        <v>1701</v>
      </c>
      <c r="H398" s="592" t="s">
        <v>1341</v>
      </c>
      <c r="I398" s="2" t="s">
        <v>3379</v>
      </c>
      <c r="J398" s="38"/>
      <c r="L398" s="2"/>
      <c r="S398" s="38" t="s">
        <v>1701</v>
      </c>
      <c r="T398" s="38"/>
      <c r="U398" s="38" t="str">
        <f t="shared" si="6"/>
        <v>東星学園</v>
      </c>
    </row>
    <row r="399" spans="1:21" ht="14.25">
      <c r="A399" s="2">
        <v>400</v>
      </c>
      <c r="B399" s="6" t="s">
        <v>3176</v>
      </c>
      <c r="C399" s="1" t="s">
        <v>2665</v>
      </c>
      <c r="D399" s="2" t="s">
        <v>822</v>
      </c>
      <c r="E399" s="2" t="s">
        <v>35</v>
      </c>
      <c r="F399" s="2" t="s">
        <v>823</v>
      </c>
      <c r="G399" s="2" t="s">
        <v>2269</v>
      </c>
      <c r="H399" s="592" t="s">
        <v>1342</v>
      </c>
      <c r="I399" s="2" t="s">
        <v>3380</v>
      </c>
      <c r="J399" s="38"/>
      <c r="L399" s="2"/>
      <c r="S399" s="38" t="s">
        <v>1797</v>
      </c>
      <c r="T399" s="38" t="s">
        <v>2113</v>
      </c>
      <c r="U399" s="38" t="str">
        <f t="shared" si="6"/>
        <v>都東久留米総合</v>
      </c>
    </row>
    <row r="400" spans="1:21" ht="14.25">
      <c r="A400" s="2">
        <v>402</v>
      </c>
      <c r="B400" s="6" t="s">
        <v>3176</v>
      </c>
      <c r="C400" s="1" t="s">
        <v>2702</v>
      </c>
      <c r="D400" s="2" t="s">
        <v>824</v>
      </c>
      <c r="E400" s="2" t="s">
        <v>35</v>
      </c>
      <c r="F400" s="2" t="s">
        <v>825</v>
      </c>
      <c r="G400" s="2" t="s">
        <v>2270</v>
      </c>
      <c r="H400" s="592" t="s">
        <v>1343</v>
      </c>
      <c r="I400" s="2" t="s">
        <v>1344</v>
      </c>
      <c r="J400" s="38"/>
      <c r="L400" s="2"/>
      <c r="S400" s="38" t="s">
        <v>1702</v>
      </c>
      <c r="T400" s="38" t="s">
        <v>2113</v>
      </c>
      <c r="U400" s="38" t="str">
        <f t="shared" si="6"/>
        <v>都久留米西</v>
      </c>
    </row>
    <row r="401" spans="1:21" ht="14.25">
      <c r="A401" s="2">
        <v>420</v>
      </c>
      <c r="B401" s="6" t="s">
        <v>3176</v>
      </c>
      <c r="C401" s="1" t="s">
        <v>2703</v>
      </c>
      <c r="D401" s="2" t="s">
        <v>826</v>
      </c>
      <c r="E401" s="2" t="s">
        <v>3177</v>
      </c>
      <c r="F401" s="2" t="s">
        <v>827</v>
      </c>
      <c r="G401" s="2" t="s">
        <v>1703</v>
      </c>
      <c r="H401" s="592" t="s">
        <v>1345</v>
      </c>
      <c r="I401" s="2" t="s">
        <v>3381</v>
      </c>
      <c r="J401" s="38"/>
      <c r="L401" s="2"/>
      <c r="S401" s="38" t="s">
        <v>1703</v>
      </c>
      <c r="T401" s="38"/>
      <c r="U401" s="38" t="str">
        <f t="shared" si="6"/>
        <v>自由学園</v>
      </c>
    </row>
    <row r="402" spans="1:21" ht="14.25">
      <c r="A402" s="2">
        <v>403</v>
      </c>
      <c r="B402" s="6" t="s">
        <v>3176</v>
      </c>
      <c r="C402" s="1" t="s">
        <v>2704</v>
      </c>
      <c r="D402" s="2" t="s">
        <v>828</v>
      </c>
      <c r="E402" s="2" t="s">
        <v>35</v>
      </c>
      <c r="F402" s="2" t="s">
        <v>829</v>
      </c>
      <c r="G402" s="2" t="s">
        <v>2271</v>
      </c>
      <c r="H402" s="592" t="s">
        <v>1346</v>
      </c>
      <c r="I402" s="2" t="s">
        <v>1347</v>
      </c>
      <c r="J402" s="38"/>
      <c r="L402" s="2"/>
      <c r="S402" s="38" t="s">
        <v>1704</v>
      </c>
      <c r="T402" s="38" t="s">
        <v>2113</v>
      </c>
      <c r="U402" s="38" t="str">
        <f t="shared" si="6"/>
        <v>都東大和南</v>
      </c>
    </row>
    <row r="403" spans="1:21" ht="14.25">
      <c r="A403" s="2">
        <v>405</v>
      </c>
      <c r="B403" s="6" t="s">
        <v>3176</v>
      </c>
      <c r="C403" s="1" t="s">
        <v>2705</v>
      </c>
      <c r="D403" s="2" t="s">
        <v>830</v>
      </c>
      <c r="E403" s="2" t="s">
        <v>35</v>
      </c>
      <c r="F403" s="2" t="s">
        <v>831</v>
      </c>
      <c r="G403" s="2" t="s">
        <v>2272</v>
      </c>
      <c r="H403" s="592" t="s">
        <v>1348</v>
      </c>
      <c r="I403" s="2" t="s">
        <v>1349</v>
      </c>
      <c r="J403" s="38"/>
      <c r="L403" s="2"/>
      <c r="S403" s="38" t="s">
        <v>1705</v>
      </c>
      <c r="T403" s="38" t="s">
        <v>2113</v>
      </c>
      <c r="U403" s="38" t="str">
        <f t="shared" si="6"/>
        <v>都国分寺</v>
      </c>
    </row>
    <row r="404" spans="1:21" ht="14.25">
      <c r="A404" s="2">
        <v>419</v>
      </c>
      <c r="B404" s="6" t="s">
        <v>3176</v>
      </c>
      <c r="C404" s="1" t="s">
        <v>2706</v>
      </c>
      <c r="D404" s="2" t="s">
        <v>832</v>
      </c>
      <c r="E404" s="2" t="s">
        <v>3177</v>
      </c>
      <c r="F404" s="2" t="s">
        <v>833</v>
      </c>
      <c r="G404" s="2" t="s">
        <v>1706</v>
      </c>
      <c r="H404" s="592" t="s">
        <v>1350</v>
      </c>
      <c r="I404" s="2" t="s">
        <v>3382</v>
      </c>
      <c r="J404" s="38"/>
      <c r="L404" s="2"/>
      <c r="S404" s="38" t="s">
        <v>1706</v>
      </c>
      <c r="T404" s="38"/>
      <c r="U404" s="38" t="str">
        <f t="shared" si="6"/>
        <v>早稲田実業学校</v>
      </c>
    </row>
    <row r="405" spans="1:21" ht="14.25">
      <c r="A405" s="2">
        <v>389</v>
      </c>
      <c r="B405" s="6" t="s">
        <v>3176</v>
      </c>
      <c r="C405" s="1" t="s">
        <v>2707</v>
      </c>
      <c r="D405" s="2" t="s">
        <v>834</v>
      </c>
      <c r="E405" s="2" t="s">
        <v>3177</v>
      </c>
      <c r="F405" s="2" t="s">
        <v>835</v>
      </c>
      <c r="G405" s="2" t="s">
        <v>1707</v>
      </c>
      <c r="H405" s="592" t="s">
        <v>1351</v>
      </c>
      <c r="I405" s="2" t="s">
        <v>3383</v>
      </c>
      <c r="J405" s="38"/>
      <c r="L405" s="2"/>
      <c r="S405" s="38" t="s">
        <v>1707</v>
      </c>
      <c r="T405" s="38"/>
      <c r="U405" s="38" t="str">
        <f t="shared" si="6"/>
        <v>拓殖大学第一</v>
      </c>
    </row>
    <row r="406" spans="1:21" ht="14.25">
      <c r="A406" s="2">
        <v>406</v>
      </c>
      <c r="B406" s="6" t="s">
        <v>3176</v>
      </c>
      <c r="C406" s="1" t="s">
        <v>2708</v>
      </c>
      <c r="D406" s="2" t="s">
        <v>836</v>
      </c>
      <c r="E406" s="2" t="s">
        <v>35</v>
      </c>
      <c r="F406" s="2" t="s">
        <v>837</v>
      </c>
      <c r="G406" s="2" t="s">
        <v>2273</v>
      </c>
      <c r="H406" s="592" t="s">
        <v>1352</v>
      </c>
      <c r="I406" s="2" t="s">
        <v>1353</v>
      </c>
      <c r="J406" s="38"/>
      <c r="L406" s="2"/>
      <c r="S406" s="38" t="s">
        <v>1708</v>
      </c>
      <c r="T406" s="38" t="s">
        <v>2113</v>
      </c>
      <c r="U406" s="38" t="str">
        <f t="shared" si="6"/>
        <v>都武蔵村山</v>
      </c>
    </row>
    <row r="407" spans="1:21" ht="14.25">
      <c r="A407" s="2">
        <v>407</v>
      </c>
      <c r="B407" s="6" t="s">
        <v>3176</v>
      </c>
      <c r="C407" s="1" t="s">
        <v>2709</v>
      </c>
      <c r="D407" s="2" t="s">
        <v>838</v>
      </c>
      <c r="E407" s="2" t="s">
        <v>35</v>
      </c>
      <c r="F407" s="2" t="s">
        <v>839</v>
      </c>
      <c r="G407" s="2" t="s">
        <v>2274</v>
      </c>
      <c r="H407" s="592" t="s">
        <v>1351</v>
      </c>
      <c r="I407" s="2" t="s">
        <v>3384</v>
      </c>
      <c r="J407" s="38"/>
      <c r="L407" s="2"/>
      <c r="S407" s="38" t="s">
        <v>1798</v>
      </c>
      <c r="T407" s="38" t="s">
        <v>2113</v>
      </c>
      <c r="U407" s="38" t="str">
        <f t="shared" si="6"/>
        <v>都上水</v>
      </c>
    </row>
    <row r="408" spans="1:21" ht="14.25">
      <c r="A408" s="2">
        <v>409</v>
      </c>
      <c r="B408" s="6" t="s">
        <v>3176</v>
      </c>
      <c r="C408" s="1" t="s">
        <v>2710</v>
      </c>
      <c r="D408" s="2" t="s">
        <v>840</v>
      </c>
      <c r="E408" s="2" t="s">
        <v>35</v>
      </c>
      <c r="F408" s="2" t="s">
        <v>841</v>
      </c>
      <c r="G408" s="2" t="s">
        <v>2275</v>
      </c>
      <c r="H408" s="592" t="s">
        <v>1354</v>
      </c>
      <c r="I408" s="2" t="s">
        <v>1355</v>
      </c>
      <c r="J408" s="38"/>
      <c r="L408" s="2"/>
      <c r="S408" s="38" t="s">
        <v>1709</v>
      </c>
      <c r="T408" s="38" t="s">
        <v>2113</v>
      </c>
      <c r="U408" s="38" t="str">
        <f t="shared" si="6"/>
        <v>都瑞穂農芸</v>
      </c>
    </row>
    <row r="409" spans="1:21" ht="14.25">
      <c r="A409" s="2">
        <v>408</v>
      </c>
      <c r="B409" s="6" t="s">
        <v>3176</v>
      </c>
      <c r="C409" s="1" t="s">
        <v>2711</v>
      </c>
      <c r="D409" s="2" t="s">
        <v>842</v>
      </c>
      <c r="E409" s="2" t="s">
        <v>35</v>
      </c>
      <c r="F409" s="2" t="s">
        <v>843</v>
      </c>
      <c r="G409" s="2" t="s">
        <v>2276</v>
      </c>
      <c r="H409" s="592" t="s">
        <v>1356</v>
      </c>
      <c r="I409" s="2" t="s">
        <v>1357</v>
      </c>
      <c r="J409" s="38"/>
      <c r="L409" s="2"/>
      <c r="S409" s="38" t="s">
        <v>1710</v>
      </c>
      <c r="T409" s="38" t="s">
        <v>2113</v>
      </c>
      <c r="U409" s="38" t="str">
        <f t="shared" si="6"/>
        <v>都羽村</v>
      </c>
    </row>
    <row r="410" spans="1:21" ht="14.25">
      <c r="A410" s="2">
        <v>410</v>
      </c>
      <c r="B410" s="6" t="s">
        <v>3176</v>
      </c>
      <c r="C410" s="1" t="s">
        <v>2712</v>
      </c>
      <c r="D410" s="2" t="s">
        <v>844</v>
      </c>
      <c r="E410" s="2" t="s">
        <v>35</v>
      </c>
      <c r="F410" s="2" t="s">
        <v>845</v>
      </c>
      <c r="G410" s="2" t="s">
        <v>2277</v>
      </c>
      <c r="H410" s="592" t="s">
        <v>1358</v>
      </c>
      <c r="I410" s="2" t="s">
        <v>1359</v>
      </c>
      <c r="J410" s="38"/>
      <c r="L410" s="2"/>
      <c r="S410" s="38" t="s">
        <v>1711</v>
      </c>
      <c r="T410" s="38" t="s">
        <v>2113</v>
      </c>
      <c r="U410" s="38" t="str">
        <f t="shared" si="6"/>
        <v>都福生</v>
      </c>
    </row>
    <row r="411" spans="1:21" ht="14.25">
      <c r="A411" s="2">
        <v>411</v>
      </c>
      <c r="B411" s="6" t="s">
        <v>3176</v>
      </c>
      <c r="C411" s="1" t="s">
        <v>2713</v>
      </c>
      <c r="D411" s="2" t="s">
        <v>846</v>
      </c>
      <c r="E411" s="2" t="s">
        <v>35</v>
      </c>
      <c r="F411" s="2" t="s">
        <v>847</v>
      </c>
      <c r="G411" s="2" t="s">
        <v>2278</v>
      </c>
      <c r="H411" s="592" t="s">
        <v>1360</v>
      </c>
      <c r="I411" s="2" t="s">
        <v>1361</v>
      </c>
      <c r="J411" s="38"/>
      <c r="L411" s="2"/>
      <c r="S411" s="38" t="s">
        <v>1712</v>
      </c>
      <c r="T411" s="38" t="s">
        <v>2113</v>
      </c>
      <c r="U411" s="38" t="str">
        <f t="shared" si="6"/>
        <v>都多摩工業</v>
      </c>
    </row>
    <row r="412" spans="1:21" ht="14.25">
      <c r="A412" s="2">
        <v>412</v>
      </c>
      <c r="B412" s="6" t="s">
        <v>3176</v>
      </c>
      <c r="C412" s="1" t="s">
        <v>2714</v>
      </c>
      <c r="D412" s="2" t="s">
        <v>848</v>
      </c>
      <c r="E412" s="2" t="s">
        <v>35</v>
      </c>
      <c r="F412" s="2" t="s">
        <v>849</v>
      </c>
      <c r="G412" s="2" t="s">
        <v>2279</v>
      </c>
      <c r="H412" s="592" t="s">
        <v>1362</v>
      </c>
      <c r="I412" s="2" t="s">
        <v>3385</v>
      </c>
      <c r="J412" s="38"/>
      <c r="L412" s="2"/>
      <c r="S412" s="38" t="s">
        <v>1713</v>
      </c>
      <c r="T412" s="38" t="s">
        <v>2113</v>
      </c>
      <c r="U412" s="38" t="str">
        <f t="shared" si="6"/>
        <v>都多摩</v>
      </c>
    </row>
    <row r="413" spans="1:21" ht="14.25">
      <c r="A413" s="2">
        <v>413</v>
      </c>
      <c r="B413" s="6" t="s">
        <v>3176</v>
      </c>
      <c r="C413" s="1" t="s">
        <v>2715</v>
      </c>
      <c r="D413" s="2" t="s">
        <v>850</v>
      </c>
      <c r="E413" s="2" t="s">
        <v>35</v>
      </c>
      <c r="F413" s="2" t="s">
        <v>851</v>
      </c>
      <c r="G413" s="2" t="s">
        <v>2280</v>
      </c>
      <c r="H413" s="592" t="s">
        <v>1363</v>
      </c>
      <c r="I413" s="2" t="s">
        <v>1364</v>
      </c>
      <c r="J413" s="38"/>
      <c r="L413" s="2"/>
      <c r="S413" s="38" t="s">
        <v>1799</v>
      </c>
      <c r="T413" s="38" t="s">
        <v>2113</v>
      </c>
      <c r="U413" s="38" t="str">
        <f t="shared" si="6"/>
        <v>都青梅総合</v>
      </c>
    </row>
    <row r="414" spans="1:21" ht="14.25">
      <c r="A414" s="2">
        <v>415</v>
      </c>
      <c r="B414" s="6" t="s">
        <v>3176</v>
      </c>
      <c r="C414" s="1" t="s">
        <v>2716</v>
      </c>
      <c r="D414" s="2" t="s">
        <v>852</v>
      </c>
      <c r="E414" s="2" t="s">
        <v>35</v>
      </c>
      <c r="F414" s="2" t="s">
        <v>853</v>
      </c>
      <c r="G414" s="2" t="s">
        <v>2281</v>
      </c>
      <c r="H414" s="592" t="s">
        <v>1365</v>
      </c>
      <c r="I414" s="2" t="s">
        <v>1366</v>
      </c>
      <c r="J414" s="38"/>
      <c r="L414" s="2"/>
      <c r="S414" s="38" t="s">
        <v>1714</v>
      </c>
      <c r="T414" s="38" t="s">
        <v>2113</v>
      </c>
      <c r="U414" s="38" t="str">
        <f t="shared" si="6"/>
        <v>都秋留台</v>
      </c>
    </row>
    <row r="415" spans="1:21" ht="14.25">
      <c r="A415" s="2">
        <v>416</v>
      </c>
      <c r="B415" s="6" t="s">
        <v>3176</v>
      </c>
      <c r="C415" s="1" t="s">
        <v>2717</v>
      </c>
      <c r="D415" s="2" t="s">
        <v>854</v>
      </c>
      <c r="E415" s="2" t="s">
        <v>3177</v>
      </c>
      <c r="F415" s="2" t="s">
        <v>855</v>
      </c>
      <c r="G415" s="2" t="s">
        <v>1715</v>
      </c>
      <c r="H415" s="592" t="s">
        <v>1367</v>
      </c>
      <c r="I415" s="2" t="s">
        <v>1368</v>
      </c>
      <c r="J415" s="38"/>
      <c r="L415" s="2"/>
      <c r="S415" s="38" t="s">
        <v>1715</v>
      </c>
      <c r="T415" s="38"/>
      <c r="U415" s="38" t="str">
        <f t="shared" si="6"/>
        <v>東海大学菅生</v>
      </c>
    </row>
    <row r="416" spans="1:21" ht="14.25">
      <c r="A416" s="2">
        <v>421</v>
      </c>
      <c r="B416" s="6" t="s">
        <v>3176</v>
      </c>
      <c r="C416" s="1" t="s">
        <v>2718</v>
      </c>
      <c r="D416" s="2" t="s">
        <v>856</v>
      </c>
      <c r="E416" s="2" t="s">
        <v>3177</v>
      </c>
      <c r="F416" s="2" t="s">
        <v>857</v>
      </c>
      <c r="G416" s="2" t="s">
        <v>1716</v>
      </c>
      <c r="H416" s="592" t="s">
        <v>1369</v>
      </c>
      <c r="I416" s="2" t="s">
        <v>1370</v>
      </c>
      <c r="J416" s="38"/>
      <c r="L416" s="2"/>
      <c r="S416" s="38" t="s">
        <v>1716</v>
      </c>
      <c r="T416" s="38"/>
      <c r="U416" s="38" t="str">
        <f t="shared" si="6"/>
        <v>藤村女子</v>
      </c>
    </row>
    <row r="417" spans="1:21" ht="14.25">
      <c r="A417" s="2">
        <v>382</v>
      </c>
      <c r="B417" s="6" t="s">
        <v>3176</v>
      </c>
      <c r="C417" s="1" t="s">
        <v>2720</v>
      </c>
      <c r="D417" s="2" t="s">
        <v>858</v>
      </c>
      <c r="E417" s="2" t="s">
        <v>35</v>
      </c>
      <c r="F417" s="2" t="s">
        <v>859</v>
      </c>
      <c r="G417" s="2" t="s">
        <v>2282</v>
      </c>
      <c r="H417" s="592" t="s">
        <v>1371</v>
      </c>
      <c r="I417" s="2" t="s">
        <v>3386</v>
      </c>
      <c r="J417" s="38"/>
      <c r="L417" s="2"/>
      <c r="S417" s="38" t="s">
        <v>1717</v>
      </c>
      <c r="T417" s="38"/>
      <c r="U417" s="38" t="str">
        <f t="shared" si="6"/>
        <v>国際基督教大学</v>
      </c>
    </row>
    <row r="418" spans="1:21" ht="14.25">
      <c r="A418" s="2">
        <v>391</v>
      </c>
      <c r="B418" s="6" t="s">
        <v>3176</v>
      </c>
      <c r="C418" s="1" t="s">
        <v>2721</v>
      </c>
      <c r="D418" s="2" t="s">
        <v>860</v>
      </c>
      <c r="E418" s="2" t="s">
        <v>3177</v>
      </c>
      <c r="F418" s="2" t="s">
        <v>3158</v>
      </c>
      <c r="G418" s="2" t="s">
        <v>3159</v>
      </c>
      <c r="H418" s="592" t="s">
        <v>1332</v>
      </c>
      <c r="I418" s="2" t="s">
        <v>1372</v>
      </c>
      <c r="J418" s="38"/>
      <c r="L418" s="2"/>
      <c r="S418" s="38" t="s">
        <v>1718</v>
      </c>
      <c r="T418" s="38" t="s">
        <v>2113</v>
      </c>
      <c r="U418" s="38" t="str">
        <f t="shared" si="6"/>
        <v>都東村山</v>
      </c>
    </row>
    <row r="419" spans="1:21" ht="14.25">
      <c r="A419" s="2">
        <v>392</v>
      </c>
      <c r="B419" s="6" t="s">
        <v>3176</v>
      </c>
      <c r="C419" s="1" t="s">
        <v>2722</v>
      </c>
      <c r="D419" s="2" t="s">
        <v>861</v>
      </c>
      <c r="E419" s="2" t="s">
        <v>35</v>
      </c>
      <c r="F419" s="2" t="s">
        <v>862</v>
      </c>
      <c r="G419" s="2" t="s">
        <v>2283</v>
      </c>
      <c r="H419" s="592" t="s">
        <v>1336</v>
      </c>
      <c r="I419" s="2" t="s">
        <v>3387</v>
      </c>
      <c r="J419" s="38"/>
      <c r="L419" s="2"/>
      <c r="S419" s="38" t="s">
        <v>3390</v>
      </c>
      <c r="T419" s="38"/>
      <c r="U419" s="38" t="str">
        <f t="shared" si="6"/>
        <v>日体桜華</v>
      </c>
    </row>
    <row r="420" spans="1:21" ht="14.25">
      <c r="A420" s="2">
        <v>398</v>
      </c>
      <c r="B420" s="6" t="s">
        <v>3176</v>
      </c>
      <c r="C420" s="1" t="s">
        <v>2723</v>
      </c>
      <c r="D420" s="2" t="s">
        <v>863</v>
      </c>
      <c r="E420" s="2" t="s">
        <v>35</v>
      </c>
      <c r="F420" s="2" t="s">
        <v>864</v>
      </c>
      <c r="G420" s="2" t="s">
        <v>2284</v>
      </c>
      <c r="H420" s="592" t="s">
        <v>1373</v>
      </c>
      <c r="I420" s="2" t="s">
        <v>1374</v>
      </c>
      <c r="J420" s="38"/>
      <c r="L420" s="2"/>
      <c r="S420" s="38" t="s">
        <v>1719</v>
      </c>
      <c r="T420" s="38" t="s">
        <v>2113</v>
      </c>
      <c r="U420" s="38" t="str">
        <f t="shared" si="6"/>
        <v>都田無</v>
      </c>
    </row>
    <row r="421" spans="1:21" ht="14.25">
      <c r="A421" s="2">
        <v>404</v>
      </c>
      <c r="B421" s="6" t="s">
        <v>3176</v>
      </c>
      <c r="C421" s="1" t="s">
        <v>2724</v>
      </c>
      <c r="D421" s="2" t="s">
        <v>865</v>
      </c>
      <c r="E421" s="2" t="s">
        <v>35</v>
      </c>
      <c r="F421" s="2" t="s">
        <v>866</v>
      </c>
      <c r="G421" s="2" t="s">
        <v>3188</v>
      </c>
      <c r="H421" s="592" t="s">
        <v>1375</v>
      </c>
      <c r="I421" s="2" t="s">
        <v>1376</v>
      </c>
      <c r="J421" s="38"/>
      <c r="L421" s="2"/>
      <c r="S421" s="38" t="s">
        <v>1720</v>
      </c>
      <c r="T421" s="38" t="s">
        <v>2113</v>
      </c>
      <c r="U421" s="38" t="str">
        <f t="shared" si="6"/>
        <v>都東大和</v>
      </c>
    </row>
  </sheetData>
  <phoneticPr fontId="2"/>
  <dataValidations count="1">
    <dataValidation imeMode="off" allowBlank="1" showInputMessage="1" showErrorMessage="1" sqref="H1 H422:H1048576"/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99FF"/>
  </sheetPr>
  <dimension ref="A1:BT130"/>
  <sheetViews>
    <sheetView zoomScaleNormal="100" zoomScaleSheetLayoutView="100" workbookViewId="0">
      <selection activeCell="AF2" sqref="AF2"/>
    </sheetView>
  </sheetViews>
  <sheetFormatPr defaultRowHeight="13.5"/>
  <cols>
    <col min="1" max="12" width="2.125" style="194" customWidth="1"/>
    <col min="13" max="18" width="2" style="194" customWidth="1"/>
    <col min="19" max="56" width="2.125" style="194" customWidth="1"/>
    <col min="57" max="57" width="3.5" style="194" customWidth="1"/>
    <col min="58" max="66" width="2.125" style="194" customWidth="1"/>
    <col min="67" max="69" width="2.5" style="194" customWidth="1"/>
    <col min="70" max="71" width="2.125" style="194" customWidth="1"/>
    <col min="72" max="72" width="2.125" style="200" customWidth="1"/>
    <col min="73" max="90" width="2.125" style="194" customWidth="1"/>
    <col min="91" max="214" width="9" style="194"/>
    <col min="215" max="226" width="2.125" style="194" customWidth="1"/>
    <col min="227" max="232" width="2" style="194" customWidth="1"/>
    <col min="233" max="270" width="2.125" style="194" customWidth="1"/>
    <col min="271" max="271" width="3.5" style="194" customWidth="1"/>
    <col min="272" max="346" width="2.125" style="194" customWidth="1"/>
    <col min="347" max="470" width="9" style="194"/>
    <col min="471" max="482" width="2.125" style="194" customWidth="1"/>
    <col min="483" max="488" width="2" style="194" customWidth="1"/>
    <col min="489" max="526" width="2.125" style="194" customWidth="1"/>
    <col min="527" max="527" width="3.5" style="194" customWidth="1"/>
    <col min="528" max="602" width="2.125" style="194" customWidth="1"/>
    <col min="603" max="726" width="9" style="194"/>
    <col min="727" max="738" width="2.125" style="194" customWidth="1"/>
    <col min="739" max="744" width="2" style="194" customWidth="1"/>
    <col min="745" max="782" width="2.125" style="194" customWidth="1"/>
    <col min="783" max="783" width="3.5" style="194" customWidth="1"/>
    <col min="784" max="858" width="2.125" style="194" customWidth="1"/>
    <col min="859" max="982" width="9" style="194"/>
    <col min="983" max="994" width="2.125" style="194" customWidth="1"/>
    <col min="995" max="1000" width="2" style="194" customWidth="1"/>
    <col min="1001" max="1038" width="2.125" style="194" customWidth="1"/>
    <col min="1039" max="1039" width="3.5" style="194" customWidth="1"/>
    <col min="1040" max="1114" width="2.125" style="194" customWidth="1"/>
    <col min="1115" max="1238" width="9" style="194"/>
    <col min="1239" max="1250" width="2.125" style="194" customWidth="1"/>
    <col min="1251" max="1256" width="2" style="194" customWidth="1"/>
    <col min="1257" max="1294" width="2.125" style="194" customWidth="1"/>
    <col min="1295" max="1295" width="3.5" style="194" customWidth="1"/>
    <col min="1296" max="1370" width="2.125" style="194" customWidth="1"/>
    <col min="1371" max="1494" width="9" style="194"/>
    <col min="1495" max="1506" width="2.125" style="194" customWidth="1"/>
    <col min="1507" max="1512" width="2" style="194" customWidth="1"/>
    <col min="1513" max="1550" width="2.125" style="194" customWidth="1"/>
    <col min="1551" max="1551" width="3.5" style="194" customWidth="1"/>
    <col min="1552" max="1626" width="2.125" style="194" customWidth="1"/>
    <col min="1627" max="1750" width="9" style="194"/>
    <col min="1751" max="1762" width="2.125" style="194" customWidth="1"/>
    <col min="1763" max="1768" width="2" style="194" customWidth="1"/>
    <col min="1769" max="1806" width="2.125" style="194" customWidth="1"/>
    <col min="1807" max="1807" width="3.5" style="194" customWidth="1"/>
    <col min="1808" max="1882" width="2.125" style="194" customWidth="1"/>
    <col min="1883" max="2006" width="9" style="194"/>
    <col min="2007" max="2018" width="2.125" style="194" customWidth="1"/>
    <col min="2019" max="2024" width="2" style="194" customWidth="1"/>
    <col min="2025" max="2062" width="2.125" style="194" customWidth="1"/>
    <col min="2063" max="2063" width="3.5" style="194" customWidth="1"/>
    <col min="2064" max="2138" width="2.125" style="194" customWidth="1"/>
    <col min="2139" max="2262" width="9" style="194"/>
    <col min="2263" max="2274" width="2.125" style="194" customWidth="1"/>
    <col min="2275" max="2280" width="2" style="194" customWidth="1"/>
    <col min="2281" max="2318" width="2.125" style="194" customWidth="1"/>
    <col min="2319" max="2319" width="3.5" style="194" customWidth="1"/>
    <col min="2320" max="2394" width="2.125" style="194" customWidth="1"/>
    <col min="2395" max="2518" width="9" style="194"/>
    <col min="2519" max="2530" width="2.125" style="194" customWidth="1"/>
    <col min="2531" max="2536" width="2" style="194" customWidth="1"/>
    <col min="2537" max="2574" width="2.125" style="194" customWidth="1"/>
    <col min="2575" max="2575" width="3.5" style="194" customWidth="1"/>
    <col min="2576" max="2650" width="2.125" style="194" customWidth="1"/>
    <col min="2651" max="2774" width="9" style="194"/>
    <col min="2775" max="2786" width="2.125" style="194" customWidth="1"/>
    <col min="2787" max="2792" width="2" style="194" customWidth="1"/>
    <col min="2793" max="2830" width="2.125" style="194" customWidth="1"/>
    <col min="2831" max="2831" width="3.5" style="194" customWidth="1"/>
    <col min="2832" max="2906" width="2.125" style="194" customWidth="1"/>
    <col min="2907" max="3030" width="9" style="194"/>
    <col min="3031" max="3042" width="2.125" style="194" customWidth="1"/>
    <col min="3043" max="3048" width="2" style="194" customWidth="1"/>
    <col min="3049" max="3086" width="2.125" style="194" customWidth="1"/>
    <col min="3087" max="3087" width="3.5" style="194" customWidth="1"/>
    <col min="3088" max="3162" width="2.125" style="194" customWidth="1"/>
    <col min="3163" max="3286" width="9" style="194"/>
    <col min="3287" max="3298" width="2.125" style="194" customWidth="1"/>
    <col min="3299" max="3304" width="2" style="194" customWidth="1"/>
    <col min="3305" max="3342" width="2.125" style="194" customWidth="1"/>
    <col min="3343" max="3343" width="3.5" style="194" customWidth="1"/>
    <col min="3344" max="3418" width="2.125" style="194" customWidth="1"/>
    <col min="3419" max="3542" width="9" style="194"/>
    <col min="3543" max="3554" width="2.125" style="194" customWidth="1"/>
    <col min="3555" max="3560" width="2" style="194" customWidth="1"/>
    <col min="3561" max="3598" width="2.125" style="194" customWidth="1"/>
    <col min="3599" max="3599" width="3.5" style="194" customWidth="1"/>
    <col min="3600" max="3674" width="2.125" style="194" customWidth="1"/>
    <col min="3675" max="3798" width="9" style="194"/>
    <col min="3799" max="3810" width="2.125" style="194" customWidth="1"/>
    <col min="3811" max="3816" width="2" style="194" customWidth="1"/>
    <col min="3817" max="3854" width="2.125" style="194" customWidth="1"/>
    <col min="3855" max="3855" width="3.5" style="194" customWidth="1"/>
    <col min="3856" max="3930" width="2.125" style="194" customWidth="1"/>
    <col min="3931" max="4054" width="9" style="194"/>
    <col min="4055" max="4066" width="2.125" style="194" customWidth="1"/>
    <col min="4067" max="4072" width="2" style="194" customWidth="1"/>
    <col min="4073" max="4110" width="2.125" style="194" customWidth="1"/>
    <col min="4111" max="4111" width="3.5" style="194" customWidth="1"/>
    <col min="4112" max="4186" width="2.125" style="194" customWidth="1"/>
    <col min="4187" max="4310" width="9" style="194"/>
    <col min="4311" max="4322" width="2.125" style="194" customWidth="1"/>
    <col min="4323" max="4328" width="2" style="194" customWidth="1"/>
    <col min="4329" max="4366" width="2.125" style="194" customWidth="1"/>
    <col min="4367" max="4367" width="3.5" style="194" customWidth="1"/>
    <col min="4368" max="4442" width="2.125" style="194" customWidth="1"/>
    <col min="4443" max="4566" width="9" style="194"/>
    <col min="4567" max="4578" width="2.125" style="194" customWidth="1"/>
    <col min="4579" max="4584" width="2" style="194" customWidth="1"/>
    <col min="4585" max="4622" width="2.125" style="194" customWidth="1"/>
    <col min="4623" max="4623" width="3.5" style="194" customWidth="1"/>
    <col min="4624" max="4698" width="2.125" style="194" customWidth="1"/>
    <col min="4699" max="4822" width="9" style="194"/>
    <col min="4823" max="4834" width="2.125" style="194" customWidth="1"/>
    <col min="4835" max="4840" width="2" style="194" customWidth="1"/>
    <col min="4841" max="4878" width="2.125" style="194" customWidth="1"/>
    <col min="4879" max="4879" width="3.5" style="194" customWidth="1"/>
    <col min="4880" max="4954" width="2.125" style="194" customWidth="1"/>
    <col min="4955" max="5078" width="9" style="194"/>
    <col min="5079" max="5090" width="2.125" style="194" customWidth="1"/>
    <col min="5091" max="5096" width="2" style="194" customWidth="1"/>
    <col min="5097" max="5134" width="2.125" style="194" customWidth="1"/>
    <col min="5135" max="5135" width="3.5" style="194" customWidth="1"/>
    <col min="5136" max="5210" width="2.125" style="194" customWidth="1"/>
    <col min="5211" max="5334" width="9" style="194"/>
    <col min="5335" max="5346" width="2.125" style="194" customWidth="1"/>
    <col min="5347" max="5352" width="2" style="194" customWidth="1"/>
    <col min="5353" max="5390" width="2.125" style="194" customWidth="1"/>
    <col min="5391" max="5391" width="3.5" style="194" customWidth="1"/>
    <col min="5392" max="5466" width="2.125" style="194" customWidth="1"/>
    <col min="5467" max="5590" width="9" style="194"/>
    <col min="5591" max="5602" width="2.125" style="194" customWidth="1"/>
    <col min="5603" max="5608" width="2" style="194" customWidth="1"/>
    <col min="5609" max="5646" width="2.125" style="194" customWidth="1"/>
    <col min="5647" max="5647" width="3.5" style="194" customWidth="1"/>
    <col min="5648" max="5722" width="2.125" style="194" customWidth="1"/>
    <col min="5723" max="5846" width="9" style="194"/>
    <col min="5847" max="5858" width="2.125" style="194" customWidth="1"/>
    <col min="5859" max="5864" width="2" style="194" customWidth="1"/>
    <col min="5865" max="5902" width="2.125" style="194" customWidth="1"/>
    <col min="5903" max="5903" width="3.5" style="194" customWidth="1"/>
    <col min="5904" max="5978" width="2.125" style="194" customWidth="1"/>
    <col min="5979" max="6102" width="9" style="194"/>
    <col min="6103" max="6114" width="2.125" style="194" customWidth="1"/>
    <col min="6115" max="6120" width="2" style="194" customWidth="1"/>
    <col min="6121" max="6158" width="2.125" style="194" customWidth="1"/>
    <col min="6159" max="6159" width="3.5" style="194" customWidth="1"/>
    <col min="6160" max="6234" width="2.125" style="194" customWidth="1"/>
    <col min="6235" max="6358" width="9" style="194"/>
    <col min="6359" max="6370" width="2.125" style="194" customWidth="1"/>
    <col min="6371" max="6376" width="2" style="194" customWidth="1"/>
    <col min="6377" max="6414" width="2.125" style="194" customWidth="1"/>
    <col min="6415" max="6415" width="3.5" style="194" customWidth="1"/>
    <col min="6416" max="6490" width="2.125" style="194" customWidth="1"/>
    <col min="6491" max="6614" width="9" style="194"/>
    <col min="6615" max="6626" width="2.125" style="194" customWidth="1"/>
    <col min="6627" max="6632" width="2" style="194" customWidth="1"/>
    <col min="6633" max="6670" width="2.125" style="194" customWidth="1"/>
    <col min="6671" max="6671" width="3.5" style="194" customWidth="1"/>
    <col min="6672" max="6746" width="2.125" style="194" customWidth="1"/>
    <col min="6747" max="6870" width="9" style="194"/>
    <col min="6871" max="6882" width="2.125" style="194" customWidth="1"/>
    <col min="6883" max="6888" width="2" style="194" customWidth="1"/>
    <col min="6889" max="6926" width="2.125" style="194" customWidth="1"/>
    <col min="6927" max="6927" width="3.5" style="194" customWidth="1"/>
    <col min="6928" max="7002" width="2.125" style="194" customWidth="1"/>
    <col min="7003" max="7126" width="9" style="194"/>
    <col min="7127" max="7138" width="2.125" style="194" customWidth="1"/>
    <col min="7139" max="7144" width="2" style="194" customWidth="1"/>
    <col min="7145" max="7182" width="2.125" style="194" customWidth="1"/>
    <col min="7183" max="7183" width="3.5" style="194" customWidth="1"/>
    <col min="7184" max="7258" width="2.125" style="194" customWidth="1"/>
    <col min="7259" max="7382" width="9" style="194"/>
    <col min="7383" max="7394" width="2.125" style="194" customWidth="1"/>
    <col min="7395" max="7400" width="2" style="194" customWidth="1"/>
    <col min="7401" max="7438" width="2.125" style="194" customWidth="1"/>
    <col min="7439" max="7439" width="3.5" style="194" customWidth="1"/>
    <col min="7440" max="7514" width="2.125" style="194" customWidth="1"/>
    <col min="7515" max="7638" width="9" style="194"/>
    <col min="7639" max="7650" width="2.125" style="194" customWidth="1"/>
    <col min="7651" max="7656" width="2" style="194" customWidth="1"/>
    <col min="7657" max="7694" width="2.125" style="194" customWidth="1"/>
    <col min="7695" max="7695" width="3.5" style="194" customWidth="1"/>
    <col min="7696" max="7770" width="2.125" style="194" customWidth="1"/>
    <col min="7771" max="7894" width="9" style="194"/>
    <col min="7895" max="7906" width="2.125" style="194" customWidth="1"/>
    <col min="7907" max="7912" width="2" style="194" customWidth="1"/>
    <col min="7913" max="7950" width="2.125" style="194" customWidth="1"/>
    <col min="7951" max="7951" width="3.5" style="194" customWidth="1"/>
    <col min="7952" max="8026" width="2.125" style="194" customWidth="1"/>
    <col min="8027" max="8150" width="9" style="194"/>
    <col min="8151" max="8162" width="2.125" style="194" customWidth="1"/>
    <col min="8163" max="8168" width="2" style="194" customWidth="1"/>
    <col min="8169" max="8206" width="2.125" style="194" customWidth="1"/>
    <col min="8207" max="8207" width="3.5" style="194" customWidth="1"/>
    <col min="8208" max="8282" width="2.125" style="194" customWidth="1"/>
    <col min="8283" max="8406" width="9" style="194"/>
    <col min="8407" max="8418" width="2.125" style="194" customWidth="1"/>
    <col min="8419" max="8424" width="2" style="194" customWidth="1"/>
    <col min="8425" max="8462" width="2.125" style="194" customWidth="1"/>
    <col min="8463" max="8463" width="3.5" style="194" customWidth="1"/>
    <col min="8464" max="8538" width="2.125" style="194" customWidth="1"/>
    <col min="8539" max="8662" width="9" style="194"/>
    <col min="8663" max="8674" width="2.125" style="194" customWidth="1"/>
    <col min="8675" max="8680" width="2" style="194" customWidth="1"/>
    <col min="8681" max="8718" width="2.125" style="194" customWidth="1"/>
    <col min="8719" max="8719" width="3.5" style="194" customWidth="1"/>
    <col min="8720" max="8794" width="2.125" style="194" customWidth="1"/>
    <col min="8795" max="8918" width="9" style="194"/>
    <col min="8919" max="8930" width="2.125" style="194" customWidth="1"/>
    <col min="8931" max="8936" width="2" style="194" customWidth="1"/>
    <col min="8937" max="8974" width="2.125" style="194" customWidth="1"/>
    <col min="8975" max="8975" width="3.5" style="194" customWidth="1"/>
    <col min="8976" max="9050" width="2.125" style="194" customWidth="1"/>
    <col min="9051" max="9174" width="9" style="194"/>
    <col min="9175" max="9186" width="2.125" style="194" customWidth="1"/>
    <col min="9187" max="9192" width="2" style="194" customWidth="1"/>
    <col min="9193" max="9230" width="2.125" style="194" customWidth="1"/>
    <col min="9231" max="9231" width="3.5" style="194" customWidth="1"/>
    <col min="9232" max="9306" width="2.125" style="194" customWidth="1"/>
    <col min="9307" max="9430" width="9" style="194"/>
    <col min="9431" max="9442" width="2.125" style="194" customWidth="1"/>
    <col min="9443" max="9448" width="2" style="194" customWidth="1"/>
    <col min="9449" max="9486" width="2.125" style="194" customWidth="1"/>
    <col min="9487" max="9487" width="3.5" style="194" customWidth="1"/>
    <col min="9488" max="9562" width="2.125" style="194" customWidth="1"/>
    <col min="9563" max="9686" width="9" style="194"/>
    <col min="9687" max="9698" width="2.125" style="194" customWidth="1"/>
    <col min="9699" max="9704" width="2" style="194" customWidth="1"/>
    <col min="9705" max="9742" width="2.125" style="194" customWidth="1"/>
    <col min="9743" max="9743" width="3.5" style="194" customWidth="1"/>
    <col min="9744" max="9818" width="2.125" style="194" customWidth="1"/>
    <col min="9819" max="9942" width="9" style="194"/>
    <col min="9943" max="9954" width="2.125" style="194" customWidth="1"/>
    <col min="9955" max="9960" width="2" style="194" customWidth="1"/>
    <col min="9961" max="9998" width="2.125" style="194" customWidth="1"/>
    <col min="9999" max="9999" width="3.5" style="194" customWidth="1"/>
    <col min="10000" max="10074" width="2.125" style="194" customWidth="1"/>
    <col min="10075" max="10198" width="9" style="194"/>
    <col min="10199" max="10210" width="2.125" style="194" customWidth="1"/>
    <col min="10211" max="10216" width="2" style="194" customWidth="1"/>
    <col min="10217" max="10254" width="2.125" style="194" customWidth="1"/>
    <col min="10255" max="10255" width="3.5" style="194" customWidth="1"/>
    <col min="10256" max="10330" width="2.125" style="194" customWidth="1"/>
    <col min="10331" max="10454" width="9" style="194"/>
    <col min="10455" max="10466" width="2.125" style="194" customWidth="1"/>
    <col min="10467" max="10472" width="2" style="194" customWidth="1"/>
    <col min="10473" max="10510" width="2.125" style="194" customWidth="1"/>
    <col min="10511" max="10511" width="3.5" style="194" customWidth="1"/>
    <col min="10512" max="10586" width="2.125" style="194" customWidth="1"/>
    <col min="10587" max="10710" width="9" style="194"/>
    <col min="10711" max="10722" width="2.125" style="194" customWidth="1"/>
    <col min="10723" max="10728" width="2" style="194" customWidth="1"/>
    <col min="10729" max="10766" width="2.125" style="194" customWidth="1"/>
    <col min="10767" max="10767" width="3.5" style="194" customWidth="1"/>
    <col min="10768" max="10842" width="2.125" style="194" customWidth="1"/>
    <col min="10843" max="10966" width="9" style="194"/>
    <col min="10967" max="10978" width="2.125" style="194" customWidth="1"/>
    <col min="10979" max="10984" width="2" style="194" customWidth="1"/>
    <col min="10985" max="11022" width="2.125" style="194" customWidth="1"/>
    <col min="11023" max="11023" width="3.5" style="194" customWidth="1"/>
    <col min="11024" max="11098" width="2.125" style="194" customWidth="1"/>
    <col min="11099" max="11222" width="9" style="194"/>
    <col min="11223" max="11234" width="2.125" style="194" customWidth="1"/>
    <col min="11235" max="11240" width="2" style="194" customWidth="1"/>
    <col min="11241" max="11278" width="2.125" style="194" customWidth="1"/>
    <col min="11279" max="11279" width="3.5" style="194" customWidth="1"/>
    <col min="11280" max="11354" width="2.125" style="194" customWidth="1"/>
    <col min="11355" max="11478" width="9" style="194"/>
    <col min="11479" max="11490" width="2.125" style="194" customWidth="1"/>
    <col min="11491" max="11496" width="2" style="194" customWidth="1"/>
    <col min="11497" max="11534" width="2.125" style="194" customWidth="1"/>
    <col min="11535" max="11535" width="3.5" style="194" customWidth="1"/>
    <col min="11536" max="11610" width="2.125" style="194" customWidth="1"/>
    <col min="11611" max="11734" width="9" style="194"/>
    <col min="11735" max="11746" width="2.125" style="194" customWidth="1"/>
    <col min="11747" max="11752" width="2" style="194" customWidth="1"/>
    <col min="11753" max="11790" width="2.125" style="194" customWidth="1"/>
    <col min="11791" max="11791" width="3.5" style="194" customWidth="1"/>
    <col min="11792" max="11866" width="2.125" style="194" customWidth="1"/>
    <col min="11867" max="11990" width="9" style="194"/>
    <col min="11991" max="12002" width="2.125" style="194" customWidth="1"/>
    <col min="12003" max="12008" width="2" style="194" customWidth="1"/>
    <col min="12009" max="12046" width="2.125" style="194" customWidth="1"/>
    <col min="12047" max="12047" width="3.5" style="194" customWidth="1"/>
    <col min="12048" max="12122" width="2.125" style="194" customWidth="1"/>
    <col min="12123" max="12246" width="9" style="194"/>
    <col min="12247" max="12258" width="2.125" style="194" customWidth="1"/>
    <col min="12259" max="12264" width="2" style="194" customWidth="1"/>
    <col min="12265" max="12302" width="2.125" style="194" customWidth="1"/>
    <col min="12303" max="12303" width="3.5" style="194" customWidth="1"/>
    <col min="12304" max="12378" width="2.125" style="194" customWidth="1"/>
    <col min="12379" max="12502" width="9" style="194"/>
    <col min="12503" max="12514" width="2.125" style="194" customWidth="1"/>
    <col min="12515" max="12520" width="2" style="194" customWidth="1"/>
    <col min="12521" max="12558" width="2.125" style="194" customWidth="1"/>
    <col min="12559" max="12559" width="3.5" style="194" customWidth="1"/>
    <col min="12560" max="12634" width="2.125" style="194" customWidth="1"/>
    <col min="12635" max="12758" width="9" style="194"/>
    <col min="12759" max="12770" width="2.125" style="194" customWidth="1"/>
    <col min="12771" max="12776" width="2" style="194" customWidth="1"/>
    <col min="12777" max="12814" width="2.125" style="194" customWidth="1"/>
    <col min="12815" max="12815" width="3.5" style="194" customWidth="1"/>
    <col min="12816" max="12890" width="2.125" style="194" customWidth="1"/>
    <col min="12891" max="13014" width="9" style="194"/>
    <col min="13015" max="13026" width="2.125" style="194" customWidth="1"/>
    <col min="13027" max="13032" width="2" style="194" customWidth="1"/>
    <col min="13033" max="13070" width="2.125" style="194" customWidth="1"/>
    <col min="13071" max="13071" width="3.5" style="194" customWidth="1"/>
    <col min="13072" max="13146" width="2.125" style="194" customWidth="1"/>
    <col min="13147" max="13270" width="9" style="194"/>
    <col min="13271" max="13282" width="2.125" style="194" customWidth="1"/>
    <col min="13283" max="13288" width="2" style="194" customWidth="1"/>
    <col min="13289" max="13326" width="2.125" style="194" customWidth="1"/>
    <col min="13327" max="13327" width="3.5" style="194" customWidth="1"/>
    <col min="13328" max="13402" width="2.125" style="194" customWidth="1"/>
    <col min="13403" max="13526" width="9" style="194"/>
    <col min="13527" max="13538" width="2.125" style="194" customWidth="1"/>
    <col min="13539" max="13544" width="2" style="194" customWidth="1"/>
    <col min="13545" max="13582" width="2.125" style="194" customWidth="1"/>
    <col min="13583" max="13583" width="3.5" style="194" customWidth="1"/>
    <col min="13584" max="13658" width="2.125" style="194" customWidth="1"/>
    <col min="13659" max="13782" width="9" style="194"/>
    <col min="13783" max="13794" width="2.125" style="194" customWidth="1"/>
    <col min="13795" max="13800" width="2" style="194" customWidth="1"/>
    <col min="13801" max="13838" width="2.125" style="194" customWidth="1"/>
    <col min="13839" max="13839" width="3.5" style="194" customWidth="1"/>
    <col min="13840" max="13914" width="2.125" style="194" customWidth="1"/>
    <col min="13915" max="14038" width="9" style="194"/>
    <col min="14039" max="14050" width="2.125" style="194" customWidth="1"/>
    <col min="14051" max="14056" width="2" style="194" customWidth="1"/>
    <col min="14057" max="14094" width="2.125" style="194" customWidth="1"/>
    <col min="14095" max="14095" width="3.5" style="194" customWidth="1"/>
    <col min="14096" max="14170" width="2.125" style="194" customWidth="1"/>
    <col min="14171" max="14294" width="9" style="194"/>
    <col min="14295" max="14306" width="2.125" style="194" customWidth="1"/>
    <col min="14307" max="14312" width="2" style="194" customWidth="1"/>
    <col min="14313" max="14350" width="2.125" style="194" customWidth="1"/>
    <col min="14351" max="14351" width="3.5" style="194" customWidth="1"/>
    <col min="14352" max="14426" width="2.125" style="194" customWidth="1"/>
    <col min="14427" max="14550" width="9" style="194"/>
    <col min="14551" max="14562" width="2.125" style="194" customWidth="1"/>
    <col min="14563" max="14568" width="2" style="194" customWidth="1"/>
    <col min="14569" max="14606" width="2.125" style="194" customWidth="1"/>
    <col min="14607" max="14607" width="3.5" style="194" customWidth="1"/>
    <col min="14608" max="14682" width="2.125" style="194" customWidth="1"/>
    <col min="14683" max="14806" width="9" style="194"/>
    <col min="14807" max="14818" width="2.125" style="194" customWidth="1"/>
    <col min="14819" max="14824" width="2" style="194" customWidth="1"/>
    <col min="14825" max="14862" width="2.125" style="194" customWidth="1"/>
    <col min="14863" max="14863" width="3.5" style="194" customWidth="1"/>
    <col min="14864" max="14938" width="2.125" style="194" customWidth="1"/>
    <col min="14939" max="15062" width="9" style="194"/>
    <col min="15063" max="15074" width="2.125" style="194" customWidth="1"/>
    <col min="15075" max="15080" width="2" style="194" customWidth="1"/>
    <col min="15081" max="15118" width="2.125" style="194" customWidth="1"/>
    <col min="15119" max="15119" width="3.5" style="194" customWidth="1"/>
    <col min="15120" max="15194" width="2.125" style="194" customWidth="1"/>
    <col min="15195" max="15318" width="9" style="194"/>
    <col min="15319" max="15330" width="2.125" style="194" customWidth="1"/>
    <col min="15331" max="15336" width="2" style="194" customWidth="1"/>
    <col min="15337" max="15374" width="2.125" style="194" customWidth="1"/>
    <col min="15375" max="15375" width="3.5" style="194" customWidth="1"/>
    <col min="15376" max="15450" width="2.125" style="194" customWidth="1"/>
    <col min="15451" max="15574" width="9" style="194"/>
    <col min="15575" max="15586" width="2.125" style="194" customWidth="1"/>
    <col min="15587" max="15592" width="2" style="194" customWidth="1"/>
    <col min="15593" max="15630" width="2.125" style="194" customWidth="1"/>
    <col min="15631" max="15631" width="3.5" style="194" customWidth="1"/>
    <col min="15632" max="15706" width="2.125" style="194" customWidth="1"/>
    <col min="15707" max="15830" width="9" style="194"/>
    <col min="15831" max="15842" width="2.125" style="194" customWidth="1"/>
    <col min="15843" max="15848" width="2" style="194" customWidth="1"/>
    <col min="15849" max="15886" width="2.125" style="194" customWidth="1"/>
    <col min="15887" max="15887" width="3.5" style="194" customWidth="1"/>
    <col min="15888" max="15962" width="2.125" style="194" customWidth="1"/>
    <col min="15963" max="16086" width="9" style="194"/>
    <col min="16087" max="16098" width="2.125" style="194" customWidth="1"/>
    <col min="16099" max="16104" width="2" style="194" customWidth="1"/>
    <col min="16105" max="16142" width="2.125" style="194" customWidth="1"/>
    <col min="16143" max="16143" width="3.5" style="194" customWidth="1"/>
    <col min="16144" max="16218" width="2.125" style="194" customWidth="1"/>
    <col min="16219" max="16384" width="9" style="194"/>
  </cols>
  <sheetData>
    <row r="1" spans="1:72" ht="30.75" customHeight="1">
      <c r="U1" s="885" t="s">
        <v>2786</v>
      </c>
      <c r="V1" s="886"/>
      <c r="W1" s="886"/>
      <c r="X1" s="886"/>
      <c r="Y1" s="886"/>
      <c r="Z1" s="887"/>
      <c r="AA1" s="887"/>
      <c r="AB1" s="887"/>
      <c r="AC1" s="887"/>
      <c r="AD1" s="887"/>
      <c r="AE1" s="887"/>
      <c r="AF1" s="888"/>
      <c r="AG1" s="889"/>
      <c r="AH1" s="195" t="s">
        <v>2787</v>
      </c>
      <c r="AI1" s="196"/>
      <c r="AJ1" s="196"/>
      <c r="AK1" s="888"/>
      <c r="AL1" s="889"/>
      <c r="AM1" s="195" t="s">
        <v>2788</v>
      </c>
      <c r="AN1" s="196"/>
      <c r="AO1" s="196"/>
      <c r="AP1" s="197"/>
      <c r="AQ1" s="198" t="s">
        <v>2789</v>
      </c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</row>
    <row r="2" spans="1:72" ht="27" customHeight="1">
      <c r="A2" s="201" t="s">
        <v>1903</v>
      </c>
      <c r="B2" s="201"/>
      <c r="C2" s="201"/>
      <c r="D2" s="939">
        <v>28</v>
      </c>
      <c r="E2" s="939"/>
      <c r="F2" s="201" t="s">
        <v>2</v>
      </c>
      <c r="G2" s="939">
        <v>4</v>
      </c>
      <c r="H2" s="939"/>
      <c r="I2" s="201" t="s">
        <v>3</v>
      </c>
      <c r="J2" s="939">
        <v>12</v>
      </c>
      <c r="K2" s="939"/>
      <c r="L2" s="202"/>
      <c r="M2" s="203" t="s">
        <v>1904</v>
      </c>
      <c r="N2" s="203"/>
      <c r="O2" s="203"/>
      <c r="P2" s="201"/>
      <c r="Q2" s="201"/>
      <c r="R2" s="204" t="s">
        <v>1905</v>
      </c>
      <c r="S2" s="205"/>
      <c r="T2" s="205"/>
      <c r="BF2" s="199"/>
      <c r="BG2" s="199"/>
      <c r="BH2" s="199"/>
      <c r="BI2" s="199"/>
      <c r="BJ2" s="199"/>
      <c r="BK2" s="199"/>
      <c r="BL2" s="199"/>
      <c r="BM2" s="199"/>
      <c r="BN2" s="199"/>
    </row>
    <row r="3" spans="1:72" ht="27" customHeight="1">
      <c r="A3" s="206"/>
      <c r="B3" s="206"/>
      <c r="C3" s="206"/>
      <c r="D3" s="206"/>
      <c r="E3" s="207" t="s">
        <v>1906</v>
      </c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8"/>
      <c r="AE3" s="933" t="s">
        <v>1907</v>
      </c>
      <c r="AF3" s="916"/>
      <c r="AG3" s="916"/>
      <c r="AH3" s="916"/>
      <c r="AI3" s="916"/>
      <c r="AJ3" s="916"/>
      <c r="AK3" s="875" t="str">
        <f>基本情報入力!$B$5</f>
        <v/>
      </c>
      <c r="AL3" s="875"/>
      <c r="AM3" s="875"/>
      <c r="AN3" s="875"/>
      <c r="AO3" s="875"/>
      <c r="AP3" s="875"/>
      <c r="AQ3" s="875"/>
      <c r="AR3" s="875"/>
      <c r="AS3" s="875"/>
      <c r="AT3" s="875"/>
      <c r="AU3" s="875"/>
      <c r="AV3" s="875"/>
      <c r="AW3" s="916"/>
      <c r="AX3" s="916"/>
      <c r="AY3" s="916"/>
      <c r="AZ3" s="916"/>
      <c r="BA3" s="916"/>
      <c r="BB3" s="934"/>
      <c r="BC3" s="935" t="s">
        <v>1908</v>
      </c>
      <c r="BD3" s="936"/>
      <c r="BE3" s="936"/>
      <c r="BF3" s="936"/>
      <c r="BG3" s="937">
        <f>基本情報入力!$B$3</f>
        <v>0</v>
      </c>
      <c r="BH3" s="937"/>
      <c r="BI3" s="937"/>
      <c r="BJ3" s="209" t="s">
        <v>1909</v>
      </c>
      <c r="BK3" s="937">
        <f>基本情報入力!$D$3</f>
        <v>0</v>
      </c>
      <c r="BL3" s="937"/>
      <c r="BM3" s="937"/>
      <c r="BN3" s="938"/>
    </row>
    <row r="4" spans="1:72" ht="27" customHeight="1">
      <c r="A4" s="930" t="s">
        <v>1910</v>
      </c>
      <c r="B4" s="931"/>
      <c r="C4" s="931"/>
      <c r="D4" s="210"/>
      <c r="E4" s="892" t="str">
        <f>基本情報入力!$B$6</f>
        <v/>
      </c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211"/>
      <c r="AE4" s="206"/>
      <c r="AF4" s="206"/>
      <c r="AG4" s="916" t="s">
        <v>1911</v>
      </c>
      <c r="AH4" s="916"/>
      <c r="AI4" s="916"/>
      <c r="AJ4" s="916"/>
      <c r="AK4" s="932">
        <f>基本情報入力!$B$7</f>
        <v>0</v>
      </c>
      <c r="AL4" s="932"/>
      <c r="AM4" s="932"/>
      <c r="AN4" s="932"/>
      <c r="AO4" s="212" t="s">
        <v>1912</v>
      </c>
      <c r="AP4" s="895">
        <f>基本情報入力!$C$7</f>
        <v>0</v>
      </c>
      <c r="AQ4" s="895"/>
      <c r="AR4" s="895"/>
      <c r="AS4" s="213" t="s">
        <v>1913</v>
      </c>
      <c r="AT4" s="917">
        <f>基本情報入力!$D$7</f>
        <v>0</v>
      </c>
      <c r="AU4" s="917"/>
      <c r="AV4" s="917"/>
      <c r="AW4" s="208"/>
      <c r="AX4" s="916" t="s">
        <v>1914</v>
      </c>
      <c r="AY4" s="916"/>
      <c r="AZ4" s="916"/>
      <c r="BA4" s="916"/>
      <c r="BB4" s="916"/>
      <c r="BC4" s="875">
        <f>基本情報入力!$B$12</f>
        <v>0</v>
      </c>
      <c r="BD4" s="875"/>
      <c r="BE4" s="875"/>
      <c r="BF4" s="875"/>
      <c r="BG4" s="875"/>
      <c r="BH4" s="875"/>
      <c r="BI4" s="875"/>
      <c r="BJ4" s="875"/>
      <c r="BK4" s="875"/>
      <c r="BL4" s="875"/>
      <c r="BM4" s="875"/>
      <c r="BN4" s="876"/>
    </row>
    <row r="5" spans="1:72" ht="15.75" customHeight="1">
      <c r="A5" s="946" t="s">
        <v>19</v>
      </c>
      <c r="B5" s="947"/>
      <c r="C5" s="922" t="s">
        <v>20</v>
      </c>
      <c r="D5" s="923"/>
      <c r="E5" s="923"/>
      <c r="F5" s="923"/>
      <c r="G5" s="923"/>
      <c r="H5" s="923"/>
      <c r="I5" s="923"/>
      <c r="J5" s="924"/>
      <c r="K5" s="922" t="s">
        <v>1879</v>
      </c>
      <c r="L5" s="924"/>
      <c r="M5" s="922" t="s">
        <v>1880</v>
      </c>
      <c r="N5" s="923"/>
      <c r="O5" s="923"/>
      <c r="P5" s="923"/>
      <c r="Q5" s="923"/>
      <c r="R5" s="923"/>
      <c r="S5" s="922" t="s">
        <v>21</v>
      </c>
      <c r="T5" s="924"/>
      <c r="U5" s="926" t="s">
        <v>1915</v>
      </c>
      <c r="V5" s="927"/>
      <c r="W5" s="928"/>
      <c r="X5" s="926" t="s">
        <v>1916</v>
      </c>
      <c r="Y5" s="927"/>
      <c r="Z5" s="927"/>
      <c r="AA5" s="927"/>
      <c r="AB5" s="927"/>
      <c r="AC5" s="927"/>
      <c r="AD5" s="929" t="s">
        <v>1917</v>
      </c>
      <c r="AE5" s="929"/>
      <c r="AF5" s="929"/>
      <c r="AG5" s="929"/>
      <c r="AH5" s="929"/>
      <c r="AI5" s="929"/>
      <c r="AJ5" s="929"/>
      <c r="AK5" s="929"/>
      <c r="AL5" s="900" t="s">
        <v>1918</v>
      </c>
      <c r="AM5" s="901"/>
      <c r="AN5" s="901"/>
      <c r="AO5" s="901"/>
      <c r="AP5" s="901"/>
      <c r="AQ5" s="900" t="s">
        <v>1919</v>
      </c>
      <c r="AR5" s="901"/>
      <c r="AS5" s="902"/>
      <c r="AT5" s="900" t="s">
        <v>1920</v>
      </c>
      <c r="AU5" s="901"/>
      <c r="AV5" s="901"/>
      <c r="AW5" s="901"/>
      <c r="AX5" s="901"/>
      <c r="AY5" s="901"/>
      <c r="AZ5" s="901"/>
      <c r="BA5" s="901"/>
      <c r="BB5" s="901"/>
      <c r="BC5" s="901"/>
      <c r="BD5" s="901"/>
      <c r="BE5" s="902"/>
      <c r="BF5" s="900" t="s">
        <v>1921</v>
      </c>
      <c r="BG5" s="901"/>
      <c r="BH5" s="901"/>
      <c r="BI5" s="901"/>
      <c r="BJ5" s="901"/>
      <c r="BK5" s="901"/>
      <c r="BL5" s="901"/>
      <c r="BM5" s="901"/>
      <c r="BN5" s="902"/>
    </row>
    <row r="6" spans="1:72" ht="15.75" customHeight="1">
      <c r="A6" s="948"/>
      <c r="B6" s="949"/>
      <c r="C6" s="925"/>
      <c r="D6" s="912"/>
      <c r="E6" s="912"/>
      <c r="F6" s="912"/>
      <c r="G6" s="912"/>
      <c r="H6" s="912"/>
      <c r="I6" s="912"/>
      <c r="J6" s="911"/>
      <c r="K6" s="925"/>
      <c r="L6" s="911"/>
      <c r="M6" s="925"/>
      <c r="N6" s="912"/>
      <c r="O6" s="912"/>
      <c r="P6" s="912"/>
      <c r="Q6" s="912"/>
      <c r="R6" s="912"/>
      <c r="S6" s="925"/>
      <c r="T6" s="911"/>
      <c r="U6" s="909" t="s">
        <v>1922</v>
      </c>
      <c r="V6" s="910"/>
      <c r="W6" s="911"/>
      <c r="X6" s="909" t="s">
        <v>1923</v>
      </c>
      <c r="Y6" s="912"/>
      <c r="Z6" s="912"/>
      <c r="AA6" s="912"/>
      <c r="AB6" s="912"/>
      <c r="AC6" s="911"/>
      <c r="AD6" s="913" t="s">
        <v>1924</v>
      </c>
      <c r="AE6" s="914"/>
      <c r="AF6" s="914"/>
      <c r="AG6" s="914"/>
      <c r="AH6" s="914"/>
      <c r="AI6" s="914"/>
      <c r="AJ6" s="914"/>
      <c r="AK6" s="915"/>
      <c r="AL6" s="903"/>
      <c r="AM6" s="904"/>
      <c r="AN6" s="904"/>
      <c r="AO6" s="904"/>
      <c r="AP6" s="904"/>
      <c r="AQ6" s="903"/>
      <c r="AR6" s="904"/>
      <c r="AS6" s="905"/>
      <c r="AT6" s="903"/>
      <c r="AU6" s="904"/>
      <c r="AV6" s="904"/>
      <c r="AW6" s="904"/>
      <c r="AX6" s="904"/>
      <c r="AY6" s="904"/>
      <c r="AZ6" s="904"/>
      <c r="BA6" s="904"/>
      <c r="BB6" s="904"/>
      <c r="BC6" s="904"/>
      <c r="BD6" s="904"/>
      <c r="BE6" s="905"/>
      <c r="BF6" s="906"/>
      <c r="BG6" s="907"/>
      <c r="BH6" s="907"/>
      <c r="BI6" s="907"/>
      <c r="BJ6" s="907"/>
      <c r="BK6" s="907"/>
      <c r="BL6" s="907"/>
      <c r="BM6" s="907"/>
      <c r="BN6" s="908"/>
      <c r="BO6" s="214">
        <v>1</v>
      </c>
    </row>
    <row r="7" spans="1:72" ht="27" customHeight="1">
      <c r="A7" s="890" t="str">
        <f>IF(AF1="","",AF1)</f>
        <v/>
      </c>
      <c r="B7" s="891"/>
      <c r="C7" s="215" t="str">
        <f>IF($A7="","",VLOOKUP($A7,生徒情報入力!$A$9:$AA$158,4))</f>
        <v/>
      </c>
      <c r="D7" s="892" t="str">
        <f>IF($A7="","",VLOOKUP($A7,生徒情報入力!$A$9:$AA$158,5))</f>
        <v/>
      </c>
      <c r="E7" s="892"/>
      <c r="F7" s="892"/>
      <c r="G7" s="892"/>
      <c r="H7" s="892"/>
      <c r="I7" s="892"/>
      <c r="J7" s="893"/>
      <c r="K7" s="216" t="str">
        <f>IF($A7="","",VLOOKUP($A7,生徒情報入力!$A$9:$AA$158,6))</f>
        <v/>
      </c>
      <c r="L7" s="217"/>
      <c r="M7" s="218" t="str">
        <f>IF($A7="","",VLOOKUP($A7,生徒情報入力!$A$9:$AA$158,7))</f>
        <v/>
      </c>
      <c r="N7" s="219" t="str">
        <f>IF($A7="","",VLOOKUP($A7,生徒情報入力!$A$9:$AA$158,8))</f>
        <v/>
      </c>
      <c r="O7" s="219" t="s">
        <v>6</v>
      </c>
      <c r="P7" s="219" t="str">
        <f>IF($A7="","",VLOOKUP($A7,生徒情報入力!$A$9:$AA$158,9))</f>
        <v/>
      </c>
      <c r="Q7" s="219" t="s">
        <v>6</v>
      </c>
      <c r="R7" s="219" t="str">
        <f>IF($A7="","",VLOOKUP($A7,生徒情報入力!$A$9:$AA$158,10))</f>
        <v/>
      </c>
      <c r="S7" s="942" t="str">
        <f>IF($A7="","",VLOOKUP($A7,生徒情報入力!$A$9:$AA$158,11))</f>
        <v/>
      </c>
      <c r="T7" s="943"/>
      <c r="U7" s="220" t="str">
        <f>IF($A7="","",VLOOKUP($A7,生徒情報入力!$A$9:$AA$158,12))</f>
        <v/>
      </c>
      <c r="V7" s="221"/>
      <c r="W7" s="222"/>
      <c r="X7" s="223" t="str">
        <f>IF($A7="","",VLOOKUP($A7,生徒情報入力!$A$9:$AA$158,13))</f>
        <v/>
      </c>
      <c r="Y7" s="224" t="str">
        <f>IF($A7="","",VLOOKUP($A7,生徒情報入力!$A$9:$AA$158,14))</f>
        <v/>
      </c>
      <c r="Z7" s="225" t="s">
        <v>6</v>
      </c>
      <c r="AA7" s="224" t="str">
        <f>IF($A7="","",VLOOKUP($A7,生徒情報入力!$A$9:$AA$158,15))</f>
        <v/>
      </c>
      <c r="AB7" s="224" t="s">
        <v>6</v>
      </c>
      <c r="AC7" s="226" t="str">
        <f>IF($A7="","",VLOOKUP($A7,生徒情報入力!$A$9:$AA$158,16))</f>
        <v/>
      </c>
      <c r="AD7" s="896" t="str">
        <f>IF($A7="","",VLOOKUP($A7,生徒情報入力!$A$9:$AA$158,17))</f>
        <v/>
      </c>
      <c r="AE7" s="897"/>
      <c r="AF7" s="227"/>
      <c r="AG7" s="944" t="str">
        <f>IF($A7="","",VLOOKUP($A7,生徒情報入力!$A$9:$AA$158,19))</f>
        <v/>
      </c>
      <c r="AH7" s="944"/>
      <c r="AI7" s="944"/>
      <c r="AJ7" s="944"/>
      <c r="AK7" s="945"/>
      <c r="AL7" s="894" t="str">
        <f>IF($A7="","",VLOOKUP($A7,生徒情報入力!$A$9:$AA$158,20))</f>
        <v/>
      </c>
      <c r="AM7" s="895"/>
      <c r="AN7" s="895"/>
      <c r="AO7" s="895"/>
      <c r="AP7" s="895"/>
      <c r="AQ7" s="874" t="str">
        <f>IF($A7="","",VLOOKUP($A7,生徒情報入力!$A$9:$AA$158,21))</f>
        <v/>
      </c>
      <c r="AR7" s="875"/>
      <c r="AS7" s="876"/>
      <c r="AT7" s="877" t="str">
        <f>IF($A7="","",VLOOKUP($A7,生徒情報入力!$A$9:$AA$158,22))</f>
        <v/>
      </c>
      <c r="AU7" s="878"/>
      <c r="AV7" s="878"/>
      <c r="AW7" s="878"/>
      <c r="AX7" s="878"/>
      <c r="AY7" s="878"/>
      <c r="AZ7" s="878"/>
      <c r="BA7" s="878"/>
      <c r="BB7" s="878"/>
      <c r="BC7" s="878"/>
      <c r="BD7" s="878"/>
      <c r="BE7" s="879"/>
      <c r="BF7" s="880" t="str">
        <f>IF($A7="","",VLOOKUP($A7,生徒情報入力!$A$9:$AA$158,23))</f>
        <v/>
      </c>
      <c r="BG7" s="881"/>
      <c r="BH7" s="228" t="s">
        <v>1872</v>
      </c>
      <c r="BI7" s="882" t="str">
        <f>IF($A7="","",VLOOKUP($A7,生徒情報入力!$A$9:$AA$158,25))</f>
        <v/>
      </c>
      <c r="BJ7" s="882"/>
      <c r="BK7" s="229" t="s">
        <v>1873</v>
      </c>
      <c r="BL7" s="883" t="str">
        <f>IF($A7="","",VLOOKUP($A7,生徒情報入力!$A$9:$AA$158,27))</f>
        <v/>
      </c>
      <c r="BM7" s="884"/>
      <c r="BN7" s="450"/>
      <c r="BO7" s="214">
        <f>COUNTIF(生徒情報入力!B$9:B$158,"第1回")</f>
        <v>0</v>
      </c>
      <c r="BT7" s="200">
        <v>1</v>
      </c>
    </row>
    <row r="8" spans="1:72" ht="27" customHeight="1">
      <c r="A8" s="890" t="str">
        <f t="shared" ref="A8:A21" si="0">IF(AF$1+BT7&lt;=AK$1,AF$1+BT7,"")</f>
        <v/>
      </c>
      <c r="B8" s="891"/>
      <c r="C8" s="215" t="str">
        <f>IF($A8="","",VLOOKUP($A8,生徒情報入力!$A$9:$AA$158,4))</f>
        <v/>
      </c>
      <c r="D8" s="892" t="str">
        <f>IF($A8="","",VLOOKUP($A8,生徒情報入力!$A$9:$AA$158,5))</f>
        <v/>
      </c>
      <c r="E8" s="892"/>
      <c r="F8" s="892"/>
      <c r="G8" s="892"/>
      <c r="H8" s="892"/>
      <c r="I8" s="892"/>
      <c r="J8" s="893"/>
      <c r="K8" s="231" t="str">
        <f>IF($A8="","",VLOOKUP($A8,生徒情報入力!$A$9:$AA$158,6))</f>
        <v/>
      </c>
      <c r="L8" s="217"/>
      <c r="M8" s="218" t="str">
        <f>IF($A8="","",VLOOKUP($A8,生徒情報入力!$A$9:$AA$158,7))</f>
        <v/>
      </c>
      <c r="N8" s="219" t="str">
        <f>IF($A8="","",VLOOKUP($A8,生徒情報入力!$A$9:$AA$158,8))</f>
        <v/>
      </c>
      <c r="O8" s="219" t="s">
        <v>6</v>
      </c>
      <c r="P8" s="219" t="str">
        <f>IF($A8="","",VLOOKUP($A8,生徒情報入力!$A$9:$AA$158,9))</f>
        <v/>
      </c>
      <c r="Q8" s="219" t="s">
        <v>6</v>
      </c>
      <c r="R8" s="219" t="str">
        <f>IF($A8="","",VLOOKUP($A8,生徒情報入力!$A$9:$AA$158,10))</f>
        <v/>
      </c>
      <c r="S8" s="942" t="str">
        <f>IF($A8="","",VLOOKUP($A8,生徒情報入力!$A$9:$AA$158,11))</f>
        <v/>
      </c>
      <c r="T8" s="943"/>
      <c r="U8" s="220" t="str">
        <f>IF($A8="","",VLOOKUP($A8,生徒情報入力!$A$9:$AA$158,12))</f>
        <v/>
      </c>
      <c r="V8" s="221"/>
      <c r="W8" s="222"/>
      <c r="X8" s="223" t="str">
        <f>IF($A8="","",VLOOKUP($A8,生徒情報入力!$A$9:$AA$158,13))</f>
        <v/>
      </c>
      <c r="Y8" s="224" t="str">
        <f>IF($A8="","",VLOOKUP($A8,生徒情報入力!$A$9:$AA$158,14))</f>
        <v/>
      </c>
      <c r="Z8" s="225" t="s">
        <v>6</v>
      </c>
      <c r="AA8" s="224" t="str">
        <f>IF($A8="","",VLOOKUP($A8,生徒情報入力!$A$9:$AA$158,15))</f>
        <v/>
      </c>
      <c r="AB8" s="224" t="s">
        <v>6</v>
      </c>
      <c r="AC8" s="226" t="str">
        <f>IF($A8="","",VLOOKUP($A8,生徒情報入力!$A$9:$AA$158,16))</f>
        <v/>
      </c>
      <c r="AD8" s="896" t="str">
        <f>IF($A8="","",VLOOKUP($A8,生徒情報入力!$A$9:$AA$158,17))</f>
        <v/>
      </c>
      <c r="AE8" s="897"/>
      <c r="AF8" s="227"/>
      <c r="AG8" s="944" t="str">
        <f>IF($A8="","",VLOOKUP($A8,生徒情報入力!$A$9:$AA$158,19))</f>
        <v/>
      </c>
      <c r="AH8" s="944"/>
      <c r="AI8" s="944"/>
      <c r="AJ8" s="944"/>
      <c r="AK8" s="945"/>
      <c r="AL8" s="894" t="str">
        <f>IF($A8="","",VLOOKUP($A8,生徒情報入力!$A$9:$AA$158,20))</f>
        <v/>
      </c>
      <c r="AM8" s="895"/>
      <c r="AN8" s="895"/>
      <c r="AO8" s="895"/>
      <c r="AP8" s="895"/>
      <c r="AQ8" s="874" t="str">
        <f>IF($A8="","",VLOOKUP($A8,生徒情報入力!$A$9:$AA$158,21))</f>
        <v/>
      </c>
      <c r="AR8" s="875"/>
      <c r="AS8" s="876"/>
      <c r="AT8" s="877" t="str">
        <f>IF($A8="","",VLOOKUP($A8,生徒情報入力!$A$9:$AA$158,22))</f>
        <v/>
      </c>
      <c r="AU8" s="878"/>
      <c r="AV8" s="878"/>
      <c r="AW8" s="878"/>
      <c r="AX8" s="878"/>
      <c r="AY8" s="878"/>
      <c r="AZ8" s="878"/>
      <c r="BA8" s="878"/>
      <c r="BB8" s="878"/>
      <c r="BC8" s="878"/>
      <c r="BD8" s="878"/>
      <c r="BE8" s="879"/>
      <c r="BF8" s="880" t="str">
        <f>IF($A8="","",VLOOKUP($A8,生徒情報入力!$A$9:$AA$158,23))</f>
        <v/>
      </c>
      <c r="BG8" s="881"/>
      <c r="BH8" s="228" t="s">
        <v>1872</v>
      </c>
      <c r="BI8" s="882" t="str">
        <f>IF($A8="","",VLOOKUP($A8,生徒情報入力!$A$9:$AA$158,25))</f>
        <v/>
      </c>
      <c r="BJ8" s="882"/>
      <c r="BK8" s="229" t="s">
        <v>1873</v>
      </c>
      <c r="BL8" s="883" t="str">
        <f>IF($A8="","",VLOOKUP($A8,生徒情報入力!$A$9:$AA$158,27))</f>
        <v/>
      </c>
      <c r="BM8" s="884"/>
      <c r="BN8" s="230"/>
      <c r="BT8" s="200">
        <v>2</v>
      </c>
    </row>
    <row r="9" spans="1:72" ht="27" customHeight="1">
      <c r="A9" s="890" t="str">
        <f t="shared" si="0"/>
        <v/>
      </c>
      <c r="B9" s="891"/>
      <c r="C9" s="215" t="str">
        <f>IF($A9="","",VLOOKUP($A9,生徒情報入力!$A$9:$AA$158,4))</f>
        <v/>
      </c>
      <c r="D9" s="892" t="str">
        <f>IF($A9="","",VLOOKUP($A9,生徒情報入力!$A$9:$AA$158,5))</f>
        <v/>
      </c>
      <c r="E9" s="892"/>
      <c r="F9" s="892"/>
      <c r="G9" s="892"/>
      <c r="H9" s="892"/>
      <c r="I9" s="892"/>
      <c r="J9" s="893"/>
      <c r="K9" s="231" t="str">
        <f>IF($A9="","",VLOOKUP($A9,生徒情報入力!$A$9:$AA$158,6))</f>
        <v/>
      </c>
      <c r="L9" s="217"/>
      <c r="M9" s="218" t="str">
        <f>IF($A9="","",VLOOKUP($A9,生徒情報入力!$A$9:$AA$158,7))</f>
        <v/>
      </c>
      <c r="N9" s="219" t="str">
        <f>IF($A9="","",VLOOKUP($A9,生徒情報入力!$A$9:$AA$158,8))</f>
        <v/>
      </c>
      <c r="O9" s="219" t="s">
        <v>6</v>
      </c>
      <c r="P9" s="219" t="str">
        <f>IF($A9="","",VLOOKUP($A9,生徒情報入力!$A$9:$AA$158,9))</f>
        <v/>
      </c>
      <c r="Q9" s="219" t="s">
        <v>6</v>
      </c>
      <c r="R9" s="219" t="str">
        <f>IF($A9="","",VLOOKUP($A9,生徒情報入力!$A$9:$AA$158,10))</f>
        <v/>
      </c>
      <c r="S9" s="942" t="str">
        <f>IF($A9="","",VLOOKUP($A9,生徒情報入力!$A$9:$AA$158,11))</f>
        <v/>
      </c>
      <c r="T9" s="943"/>
      <c r="U9" s="220" t="str">
        <f>IF($A9="","",VLOOKUP($A9,生徒情報入力!$A$9:$AA$158,12))</f>
        <v/>
      </c>
      <c r="V9" s="221"/>
      <c r="W9" s="222"/>
      <c r="X9" s="223" t="str">
        <f>IF($A9="","",VLOOKUP($A9,生徒情報入力!$A$9:$AA$158,13))</f>
        <v/>
      </c>
      <c r="Y9" s="224" t="str">
        <f>IF($A9="","",VLOOKUP($A9,生徒情報入力!$A$9:$AA$158,14))</f>
        <v/>
      </c>
      <c r="Z9" s="225" t="s">
        <v>6</v>
      </c>
      <c r="AA9" s="224" t="str">
        <f>IF($A9="","",VLOOKUP($A9,生徒情報入力!$A$9:$AA$158,15))</f>
        <v/>
      </c>
      <c r="AB9" s="224" t="s">
        <v>6</v>
      </c>
      <c r="AC9" s="226" t="str">
        <f>IF($A9="","",VLOOKUP($A9,生徒情報入力!$A$9:$AA$158,16))</f>
        <v/>
      </c>
      <c r="AD9" s="896" t="str">
        <f>IF($A9="","",VLOOKUP($A9,生徒情報入力!$A$9:$AA$158,17))</f>
        <v/>
      </c>
      <c r="AE9" s="897"/>
      <c r="AF9" s="227"/>
      <c r="AG9" s="944" t="str">
        <f>IF($A9="","",VLOOKUP($A9,生徒情報入力!$A$9:$AA$158,19))</f>
        <v/>
      </c>
      <c r="AH9" s="944"/>
      <c r="AI9" s="944"/>
      <c r="AJ9" s="944"/>
      <c r="AK9" s="945"/>
      <c r="AL9" s="894" t="str">
        <f>IF($A9="","",VLOOKUP($A9,生徒情報入力!$A$9:$AA$158,20))</f>
        <v/>
      </c>
      <c r="AM9" s="895"/>
      <c r="AN9" s="895"/>
      <c r="AO9" s="895"/>
      <c r="AP9" s="895"/>
      <c r="AQ9" s="874" t="str">
        <f>IF($A9="","",VLOOKUP($A9,生徒情報入力!$A$9:$AA$158,21))</f>
        <v/>
      </c>
      <c r="AR9" s="875"/>
      <c r="AS9" s="876"/>
      <c r="AT9" s="877" t="str">
        <f>IF($A9="","",VLOOKUP($A9,生徒情報入力!$A$9:$AA$158,22))</f>
        <v/>
      </c>
      <c r="AU9" s="878"/>
      <c r="AV9" s="878"/>
      <c r="AW9" s="878"/>
      <c r="AX9" s="878"/>
      <c r="AY9" s="878"/>
      <c r="AZ9" s="878"/>
      <c r="BA9" s="878"/>
      <c r="BB9" s="878"/>
      <c r="BC9" s="878"/>
      <c r="BD9" s="878"/>
      <c r="BE9" s="879"/>
      <c r="BF9" s="880" t="str">
        <f>IF($A9="","",VLOOKUP($A9,生徒情報入力!$A$9:$AA$158,23))</f>
        <v/>
      </c>
      <c r="BG9" s="881"/>
      <c r="BH9" s="228" t="s">
        <v>1872</v>
      </c>
      <c r="BI9" s="882" t="str">
        <f>IF($A9="","",VLOOKUP($A9,生徒情報入力!$A$9:$AA$158,25))</f>
        <v/>
      </c>
      <c r="BJ9" s="882"/>
      <c r="BK9" s="229" t="s">
        <v>1873</v>
      </c>
      <c r="BL9" s="883" t="str">
        <f>IF($A9="","",VLOOKUP($A9,生徒情報入力!$A$9:$AA$158,27))</f>
        <v/>
      </c>
      <c r="BM9" s="884"/>
      <c r="BN9" s="230"/>
      <c r="BT9" s="200">
        <v>3</v>
      </c>
    </row>
    <row r="10" spans="1:72" ht="27" customHeight="1">
      <c r="A10" s="890" t="str">
        <f t="shared" si="0"/>
        <v/>
      </c>
      <c r="B10" s="891"/>
      <c r="C10" s="215" t="str">
        <f>IF($A10="","",VLOOKUP($A10,生徒情報入力!$A$9:$AA$158,4))</f>
        <v/>
      </c>
      <c r="D10" s="892" t="str">
        <f>IF($A10="","",VLOOKUP($A10,生徒情報入力!$A$9:$AA$158,5))</f>
        <v/>
      </c>
      <c r="E10" s="892"/>
      <c r="F10" s="892"/>
      <c r="G10" s="892"/>
      <c r="H10" s="892"/>
      <c r="I10" s="892"/>
      <c r="J10" s="893"/>
      <c r="K10" s="231" t="str">
        <f>IF($A10="","",VLOOKUP($A10,生徒情報入力!$A$9:$AA$158,6))</f>
        <v/>
      </c>
      <c r="L10" s="217"/>
      <c r="M10" s="218" t="str">
        <f>IF($A10="","",VLOOKUP($A10,生徒情報入力!$A$9:$AA$158,7))</f>
        <v/>
      </c>
      <c r="N10" s="219" t="str">
        <f>IF($A10="","",VLOOKUP($A10,生徒情報入力!$A$9:$AA$158,8))</f>
        <v/>
      </c>
      <c r="O10" s="219" t="s">
        <v>6</v>
      </c>
      <c r="P10" s="219" t="str">
        <f>IF($A10="","",VLOOKUP($A10,生徒情報入力!$A$9:$AA$158,9))</f>
        <v/>
      </c>
      <c r="Q10" s="219" t="s">
        <v>6</v>
      </c>
      <c r="R10" s="219" t="str">
        <f>IF($A10="","",VLOOKUP($A10,生徒情報入力!$A$9:$AA$158,10))</f>
        <v/>
      </c>
      <c r="S10" s="942" t="str">
        <f>IF($A10="","",VLOOKUP($A10,生徒情報入力!$A$9:$AA$158,11))</f>
        <v/>
      </c>
      <c r="T10" s="943"/>
      <c r="U10" s="220" t="str">
        <f>IF($A10="","",VLOOKUP($A10,生徒情報入力!$A$9:$AA$158,12))</f>
        <v/>
      </c>
      <c r="V10" s="221"/>
      <c r="W10" s="222"/>
      <c r="X10" s="223" t="str">
        <f>IF($A10="","",VLOOKUP($A10,生徒情報入力!$A$9:$AA$158,13))</f>
        <v/>
      </c>
      <c r="Y10" s="224" t="str">
        <f>IF($A10="","",VLOOKUP($A10,生徒情報入力!$A$9:$AA$158,14))</f>
        <v/>
      </c>
      <c r="Z10" s="225" t="s">
        <v>6</v>
      </c>
      <c r="AA10" s="224" t="str">
        <f>IF($A10="","",VLOOKUP($A10,生徒情報入力!$A$9:$AA$158,15))</f>
        <v/>
      </c>
      <c r="AB10" s="224" t="s">
        <v>6</v>
      </c>
      <c r="AC10" s="226" t="str">
        <f>IF($A10="","",VLOOKUP($A10,生徒情報入力!$A$9:$AA$158,16))</f>
        <v/>
      </c>
      <c r="AD10" s="896" t="str">
        <f>IF($A10="","",VLOOKUP($A10,生徒情報入力!$A$9:$AA$158,17))</f>
        <v/>
      </c>
      <c r="AE10" s="897"/>
      <c r="AF10" s="227"/>
      <c r="AG10" s="944" t="str">
        <f>IF($A10="","",VLOOKUP($A10,生徒情報入力!$A$9:$AA$158,19))</f>
        <v/>
      </c>
      <c r="AH10" s="944"/>
      <c r="AI10" s="944"/>
      <c r="AJ10" s="944"/>
      <c r="AK10" s="945"/>
      <c r="AL10" s="894" t="str">
        <f>IF($A10="","",VLOOKUP($A10,生徒情報入力!$A$9:$AA$158,20))</f>
        <v/>
      </c>
      <c r="AM10" s="895"/>
      <c r="AN10" s="895"/>
      <c r="AO10" s="895"/>
      <c r="AP10" s="895"/>
      <c r="AQ10" s="874" t="str">
        <f>IF($A10="","",VLOOKUP($A10,生徒情報入力!$A$9:$AA$158,21))</f>
        <v/>
      </c>
      <c r="AR10" s="875"/>
      <c r="AS10" s="876"/>
      <c r="AT10" s="877" t="str">
        <f>IF($A10="","",VLOOKUP($A10,生徒情報入力!$A$9:$AA$158,22))</f>
        <v/>
      </c>
      <c r="AU10" s="878"/>
      <c r="AV10" s="878"/>
      <c r="AW10" s="878"/>
      <c r="AX10" s="878"/>
      <c r="AY10" s="878"/>
      <c r="AZ10" s="878"/>
      <c r="BA10" s="878"/>
      <c r="BB10" s="878"/>
      <c r="BC10" s="878"/>
      <c r="BD10" s="878"/>
      <c r="BE10" s="879"/>
      <c r="BF10" s="880" t="str">
        <f>IF($A10="","",VLOOKUP($A10,生徒情報入力!$A$9:$AA$158,23))</f>
        <v/>
      </c>
      <c r="BG10" s="881"/>
      <c r="BH10" s="228" t="s">
        <v>1872</v>
      </c>
      <c r="BI10" s="882" t="str">
        <f>IF($A10="","",VLOOKUP($A10,生徒情報入力!$A$9:$AA$158,25))</f>
        <v/>
      </c>
      <c r="BJ10" s="882"/>
      <c r="BK10" s="229" t="s">
        <v>1873</v>
      </c>
      <c r="BL10" s="883" t="str">
        <f>IF($A10="","",VLOOKUP($A10,生徒情報入力!$A$9:$AA$158,27))</f>
        <v/>
      </c>
      <c r="BM10" s="884"/>
      <c r="BN10" s="230"/>
      <c r="BT10" s="200">
        <v>4</v>
      </c>
    </row>
    <row r="11" spans="1:72" ht="27" customHeight="1">
      <c r="A11" s="890" t="str">
        <f t="shared" si="0"/>
        <v/>
      </c>
      <c r="B11" s="891"/>
      <c r="C11" s="215" t="str">
        <f>IF($A11="","",VLOOKUP($A11,生徒情報入力!$A$9:$AA$158,4))</f>
        <v/>
      </c>
      <c r="D11" s="892" t="str">
        <f>IF($A11="","",VLOOKUP($A11,生徒情報入力!$A$9:$AA$158,5))</f>
        <v/>
      </c>
      <c r="E11" s="892"/>
      <c r="F11" s="892"/>
      <c r="G11" s="892"/>
      <c r="H11" s="892"/>
      <c r="I11" s="892"/>
      <c r="J11" s="893"/>
      <c r="K11" s="231" t="str">
        <f>IF($A11="","",VLOOKUP($A11,生徒情報入力!$A$9:$AA$158,6))</f>
        <v/>
      </c>
      <c r="L11" s="217"/>
      <c r="M11" s="218" t="str">
        <f>IF($A11="","",VLOOKUP($A11,生徒情報入力!$A$9:$AA$158,7))</f>
        <v/>
      </c>
      <c r="N11" s="219" t="str">
        <f>IF($A11="","",VLOOKUP($A11,生徒情報入力!$A$9:$AA$158,8))</f>
        <v/>
      </c>
      <c r="O11" s="219" t="s">
        <v>6</v>
      </c>
      <c r="P11" s="219" t="str">
        <f>IF($A11="","",VLOOKUP($A11,生徒情報入力!$A$9:$AA$158,9))</f>
        <v/>
      </c>
      <c r="Q11" s="219" t="s">
        <v>6</v>
      </c>
      <c r="R11" s="219" t="str">
        <f>IF($A11="","",VLOOKUP($A11,生徒情報入力!$A$9:$AA$158,10))</f>
        <v/>
      </c>
      <c r="S11" s="942" t="str">
        <f>IF($A11="","",VLOOKUP($A11,生徒情報入力!$A$9:$AA$158,11))</f>
        <v/>
      </c>
      <c r="T11" s="943"/>
      <c r="U11" s="220" t="str">
        <f>IF($A11="","",VLOOKUP($A11,生徒情報入力!$A$9:$AA$158,12))</f>
        <v/>
      </c>
      <c r="V11" s="221"/>
      <c r="W11" s="222"/>
      <c r="X11" s="223" t="str">
        <f>IF($A11="","",VLOOKUP($A11,生徒情報入力!$A$9:$AA$158,13))</f>
        <v/>
      </c>
      <c r="Y11" s="224" t="str">
        <f>IF($A11="","",VLOOKUP($A11,生徒情報入力!$A$9:$AA$158,14))</f>
        <v/>
      </c>
      <c r="Z11" s="225" t="s">
        <v>6</v>
      </c>
      <c r="AA11" s="224" t="str">
        <f>IF($A11="","",VLOOKUP($A11,生徒情報入力!$A$9:$AA$158,15))</f>
        <v/>
      </c>
      <c r="AB11" s="224" t="s">
        <v>6</v>
      </c>
      <c r="AC11" s="226" t="str">
        <f>IF($A11="","",VLOOKUP($A11,生徒情報入力!$A$9:$AA$158,16))</f>
        <v/>
      </c>
      <c r="AD11" s="896" t="str">
        <f>IF($A11="","",VLOOKUP($A11,生徒情報入力!$A$9:$AA$158,17))</f>
        <v/>
      </c>
      <c r="AE11" s="897"/>
      <c r="AF11" s="227"/>
      <c r="AG11" s="944" t="str">
        <f>IF($A11="","",VLOOKUP($A11,生徒情報入力!$A$9:$AA$158,19))</f>
        <v/>
      </c>
      <c r="AH11" s="944"/>
      <c r="AI11" s="944"/>
      <c r="AJ11" s="944"/>
      <c r="AK11" s="945"/>
      <c r="AL11" s="894" t="str">
        <f>IF($A11="","",VLOOKUP($A11,生徒情報入力!$A$9:$AA$158,20))</f>
        <v/>
      </c>
      <c r="AM11" s="895"/>
      <c r="AN11" s="895"/>
      <c r="AO11" s="895"/>
      <c r="AP11" s="895"/>
      <c r="AQ11" s="874" t="str">
        <f>IF($A11="","",VLOOKUP($A11,生徒情報入力!$A$9:$AA$158,21))</f>
        <v/>
      </c>
      <c r="AR11" s="875"/>
      <c r="AS11" s="876"/>
      <c r="AT11" s="877" t="str">
        <f>IF($A11="","",VLOOKUP($A11,生徒情報入力!$A$9:$AA$158,22))</f>
        <v/>
      </c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9"/>
      <c r="BF11" s="880" t="str">
        <f>IF($A11="","",VLOOKUP($A11,生徒情報入力!$A$9:$AA$158,23))</f>
        <v/>
      </c>
      <c r="BG11" s="881"/>
      <c r="BH11" s="228" t="s">
        <v>1872</v>
      </c>
      <c r="BI11" s="882" t="str">
        <f>IF($A11="","",VLOOKUP($A11,生徒情報入力!$A$9:$AA$158,25))</f>
        <v/>
      </c>
      <c r="BJ11" s="882"/>
      <c r="BK11" s="229" t="s">
        <v>1873</v>
      </c>
      <c r="BL11" s="883" t="str">
        <f>IF($A11="","",VLOOKUP($A11,生徒情報入力!$A$9:$AA$158,27))</f>
        <v/>
      </c>
      <c r="BM11" s="884"/>
      <c r="BN11" s="230"/>
      <c r="BT11" s="200">
        <v>5</v>
      </c>
    </row>
    <row r="12" spans="1:72" ht="27" customHeight="1">
      <c r="A12" s="890" t="str">
        <f t="shared" si="0"/>
        <v/>
      </c>
      <c r="B12" s="891"/>
      <c r="C12" s="215" t="str">
        <f>IF($A12="","",VLOOKUP($A12,生徒情報入力!$A$9:$AA$158,4))</f>
        <v/>
      </c>
      <c r="D12" s="892" t="str">
        <f>IF($A12="","",VLOOKUP($A12,生徒情報入力!$A$9:$AA$158,5))</f>
        <v/>
      </c>
      <c r="E12" s="892"/>
      <c r="F12" s="892"/>
      <c r="G12" s="892"/>
      <c r="H12" s="892"/>
      <c r="I12" s="892"/>
      <c r="J12" s="893"/>
      <c r="K12" s="231" t="str">
        <f>IF($A12="","",VLOOKUP($A12,生徒情報入力!$A$9:$AA$158,6))</f>
        <v/>
      </c>
      <c r="L12" s="217"/>
      <c r="M12" s="218" t="str">
        <f>IF($A12="","",VLOOKUP($A12,生徒情報入力!$A$9:$AA$158,7))</f>
        <v/>
      </c>
      <c r="N12" s="219" t="str">
        <f>IF($A12="","",VLOOKUP($A12,生徒情報入力!$A$9:$AA$158,8))</f>
        <v/>
      </c>
      <c r="O12" s="219" t="s">
        <v>6</v>
      </c>
      <c r="P12" s="219" t="str">
        <f>IF($A12="","",VLOOKUP($A12,生徒情報入力!$A$9:$AA$158,9))</f>
        <v/>
      </c>
      <c r="Q12" s="219" t="s">
        <v>6</v>
      </c>
      <c r="R12" s="219" t="str">
        <f>IF($A12="","",VLOOKUP($A12,生徒情報入力!$A$9:$AA$158,10))</f>
        <v/>
      </c>
      <c r="S12" s="942" t="str">
        <f>IF($A12="","",VLOOKUP($A12,生徒情報入力!$A$9:$AA$158,11))</f>
        <v/>
      </c>
      <c r="T12" s="943"/>
      <c r="U12" s="220" t="str">
        <f>IF($A12="","",VLOOKUP($A12,生徒情報入力!$A$9:$AA$158,12))</f>
        <v/>
      </c>
      <c r="V12" s="221"/>
      <c r="W12" s="222"/>
      <c r="X12" s="223" t="str">
        <f>IF($A12="","",VLOOKUP($A12,生徒情報入力!$A$9:$AA$158,13))</f>
        <v/>
      </c>
      <c r="Y12" s="224" t="str">
        <f>IF($A12="","",VLOOKUP($A12,生徒情報入力!$A$9:$AA$158,14))</f>
        <v/>
      </c>
      <c r="Z12" s="225" t="s">
        <v>6</v>
      </c>
      <c r="AA12" s="224" t="str">
        <f>IF($A12="","",VLOOKUP($A12,生徒情報入力!$A$9:$AA$158,15))</f>
        <v/>
      </c>
      <c r="AB12" s="224" t="s">
        <v>6</v>
      </c>
      <c r="AC12" s="226" t="str">
        <f>IF($A12="","",VLOOKUP($A12,生徒情報入力!$A$9:$AA$158,16))</f>
        <v/>
      </c>
      <c r="AD12" s="896" t="str">
        <f>IF($A12="","",VLOOKUP($A12,生徒情報入力!$A$9:$AA$158,17))</f>
        <v/>
      </c>
      <c r="AE12" s="897"/>
      <c r="AF12" s="227"/>
      <c r="AG12" s="944" t="str">
        <f>IF($A12="","",VLOOKUP($A12,生徒情報入力!$A$9:$AA$158,19))</f>
        <v/>
      </c>
      <c r="AH12" s="944"/>
      <c r="AI12" s="944"/>
      <c r="AJ12" s="944"/>
      <c r="AK12" s="945"/>
      <c r="AL12" s="894" t="str">
        <f>IF($A12="","",VLOOKUP($A12,生徒情報入力!$A$9:$AA$158,20))</f>
        <v/>
      </c>
      <c r="AM12" s="895"/>
      <c r="AN12" s="895"/>
      <c r="AO12" s="895"/>
      <c r="AP12" s="895"/>
      <c r="AQ12" s="874" t="str">
        <f>IF($A12="","",VLOOKUP($A12,生徒情報入力!$A$9:$AA$158,21))</f>
        <v/>
      </c>
      <c r="AR12" s="875"/>
      <c r="AS12" s="876"/>
      <c r="AT12" s="877" t="str">
        <f>IF($A12="","",VLOOKUP($A12,生徒情報入力!$A$9:$AA$158,22))</f>
        <v/>
      </c>
      <c r="AU12" s="878"/>
      <c r="AV12" s="878"/>
      <c r="AW12" s="878"/>
      <c r="AX12" s="878"/>
      <c r="AY12" s="878"/>
      <c r="AZ12" s="878"/>
      <c r="BA12" s="878"/>
      <c r="BB12" s="878"/>
      <c r="BC12" s="878"/>
      <c r="BD12" s="878"/>
      <c r="BE12" s="879"/>
      <c r="BF12" s="880" t="str">
        <f>IF($A12="","",VLOOKUP($A12,生徒情報入力!$A$9:$AA$158,23))</f>
        <v/>
      </c>
      <c r="BG12" s="881"/>
      <c r="BH12" s="228" t="s">
        <v>1872</v>
      </c>
      <c r="BI12" s="882" t="str">
        <f>IF($A12="","",VLOOKUP($A12,生徒情報入力!$A$9:$AA$158,25))</f>
        <v/>
      </c>
      <c r="BJ12" s="882"/>
      <c r="BK12" s="229" t="s">
        <v>1873</v>
      </c>
      <c r="BL12" s="883" t="str">
        <f>IF($A12="","",VLOOKUP($A12,生徒情報入力!$A$9:$AA$158,27))</f>
        <v/>
      </c>
      <c r="BM12" s="884"/>
      <c r="BN12" s="230"/>
      <c r="BT12" s="200">
        <v>6</v>
      </c>
    </row>
    <row r="13" spans="1:72" ht="27" customHeight="1">
      <c r="A13" s="890" t="str">
        <f t="shared" si="0"/>
        <v/>
      </c>
      <c r="B13" s="891"/>
      <c r="C13" s="215"/>
      <c r="D13" s="892" t="str">
        <f>IF($A13="","",VLOOKUP($A13,生徒情報入力!$A$9:$AA$158,5))</f>
        <v/>
      </c>
      <c r="E13" s="892"/>
      <c r="F13" s="892"/>
      <c r="G13" s="892"/>
      <c r="H13" s="892"/>
      <c r="I13" s="892"/>
      <c r="J13" s="893"/>
      <c r="K13" s="231" t="str">
        <f>IF($A13="","",VLOOKUP($A13,生徒情報入力!$A$9:$AA$158,6))</f>
        <v/>
      </c>
      <c r="L13" s="217"/>
      <c r="M13" s="218" t="str">
        <f>IF($A13="","",VLOOKUP($A13,生徒情報入力!$A$9:$AA$158,7))</f>
        <v/>
      </c>
      <c r="N13" s="219" t="str">
        <f>IF($A13="","",VLOOKUP($A13,生徒情報入力!$A$9:$AA$158,8))</f>
        <v/>
      </c>
      <c r="O13" s="219" t="s">
        <v>6</v>
      </c>
      <c r="P13" s="219" t="str">
        <f>IF($A13="","",VLOOKUP($A13,生徒情報入力!$A$9:$AA$158,9))</f>
        <v/>
      </c>
      <c r="Q13" s="219" t="s">
        <v>6</v>
      </c>
      <c r="R13" s="219" t="str">
        <f>IF($A13="","",VLOOKUP($A13,生徒情報入力!$A$9:$AA$158,10))</f>
        <v/>
      </c>
      <c r="S13" s="942" t="str">
        <f>IF($A13="","",VLOOKUP($A13,生徒情報入力!$A$9:$AA$158,11))</f>
        <v/>
      </c>
      <c r="T13" s="943"/>
      <c r="U13" s="220" t="str">
        <f>IF($A13="","",VLOOKUP($A13,生徒情報入力!$A$9:$AA$158,12))</f>
        <v/>
      </c>
      <c r="V13" s="221"/>
      <c r="W13" s="222"/>
      <c r="X13" s="223" t="str">
        <f>IF($A13="","",VLOOKUP($A13,生徒情報入力!$A$9:$AA$158,13))</f>
        <v/>
      </c>
      <c r="Y13" s="224" t="str">
        <f>IF($A13="","",VLOOKUP($A13,生徒情報入力!$A$9:$AA$158,14))</f>
        <v/>
      </c>
      <c r="Z13" s="225" t="s">
        <v>6</v>
      </c>
      <c r="AA13" s="224" t="str">
        <f>IF($A13="","",VLOOKUP($A13,生徒情報入力!$A$9:$AA$158,15))</f>
        <v/>
      </c>
      <c r="AB13" s="224" t="s">
        <v>6</v>
      </c>
      <c r="AC13" s="226" t="str">
        <f>IF($A13="","",VLOOKUP($A13,生徒情報入力!$A$9:$AA$158,16))</f>
        <v/>
      </c>
      <c r="AD13" s="896" t="str">
        <f>IF($A13="","",VLOOKUP($A13,生徒情報入力!$A$9:$AA$158,17))</f>
        <v/>
      </c>
      <c r="AE13" s="897"/>
      <c r="AF13" s="227"/>
      <c r="AG13" s="944" t="str">
        <f>IF($A13="","",VLOOKUP($A13,生徒情報入力!$A$9:$AA$158,19))</f>
        <v/>
      </c>
      <c r="AH13" s="944"/>
      <c r="AI13" s="944"/>
      <c r="AJ13" s="944"/>
      <c r="AK13" s="945"/>
      <c r="AL13" s="894" t="str">
        <f>IF($A13="","",VLOOKUP($A13,生徒情報入力!$A$9:$AA$158,20))</f>
        <v/>
      </c>
      <c r="AM13" s="895"/>
      <c r="AN13" s="895"/>
      <c r="AO13" s="895"/>
      <c r="AP13" s="895"/>
      <c r="AQ13" s="874" t="str">
        <f>IF($A13="","",VLOOKUP($A13,生徒情報入力!$A$9:$AA$158,21))</f>
        <v/>
      </c>
      <c r="AR13" s="875"/>
      <c r="AS13" s="876"/>
      <c r="AT13" s="877" t="str">
        <f>IF($A13="","",VLOOKUP($A13,生徒情報入力!$A$9:$AA$158,22))</f>
        <v/>
      </c>
      <c r="AU13" s="878"/>
      <c r="AV13" s="878"/>
      <c r="AW13" s="878"/>
      <c r="AX13" s="878"/>
      <c r="AY13" s="878"/>
      <c r="AZ13" s="878"/>
      <c r="BA13" s="878"/>
      <c r="BB13" s="878"/>
      <c r="BC13" s="878"/>
      <c r="BD13" s="878"/>
      <c r="BE13" s="879"/>
      <c r="BF13" s="880" t="str">
        <f>IF($A13="","",VLOOKUP($A13,生徒情報入力!$A$9:$AA$158,23))</f>
        <v/>
      </c>
      <c r="BG13" s="881"/>
      <c r="BH13" s="228" t="s">
        <v>1872</v>
      </c>
      <c r="BI13" s="882" t="str">
        <f>IF($A13="","",VLOOKUP($A13,生徒情報入力!$A$9:$AA$158,25))</f>
        <v/>
      </c>
      <c r="BJ13" s="882"/>
      <c r="BK13" s="229" t="s">
        <v>1873</v>
      </c>
      <c r="BL13" s="883" t="str">
        <f>IF($A13="","",VLOOKUP($A13,生徒情報入力!$A$9:$AA$158,27))</f>
        <v/>
      </c>
      <c r="BM13" s="884"/>
      <c r="BN13" s="230"/>
      <c r="BT13" s="200">
        <v>7</v>
      </c>
    </row>
    <row r="14" spans="1:72" ht="27" customHeight="1">
      <c r="A14" s="890" t="str">
        <f t="shared" si="0"/>
        <v/>
      </c>
      <c r="B14" s="891"/>
      <c r="C14" s="215" t="str">
        <f>IF($A14="","",VLOOKUP($A14,生徒情報入力!$A$9:$AA$158,4))</f>
        <v/>
      </c>
      <c r="D14" s="892" t="str">
        <f>IF($A14="","",VLOOKUP($A14,生徒情報入力!$A$9:$AA$158,5))</f>
        <v/>
      </c>
      <c r="E14" s="892"/>
      <c r="F14" s="892"/>
      <c r="G14" s="892"/>
      <c r="H14" s="892"/>
      <c r="I14" s="892"/>
      <c r="J14" s="893"/>
      <c r="K14" s="231" t="str">
        <f>IF($A14="","",VLOOKUP($A14,生徒情報入力!$A$9:$AA$158,6))</f>
        <v/>
      </c>
      <c r="L14" s="217"/>
      <c r="M14" s="218" t="str">
        <f>IF($A14="","",VLOOKUP($A14,生徒情報入力!$A$9:$AA$158,7))</f>
        <v/>
      </c>
      <c r="N14" s="219" t="str">
        <f>IF($A14="","",VLOOKUP($A14,生徒情報入力!$A$9:$AA$158,8))</f>
        <v/>
      </c>
      <c r="O14" s="219" t="s">
        <v>6</v>
      </c>
      <c r="P14" s="219" t="str">
        <f>IF($A14="","",VLOOKUP($A14,生徒情報入力!$A$9:$AA$158,9))</f>
        <v/>
      </c>
      <c r="Q14" s="219" t="s">
        <v>6</v>
      </c>
      <c r="R14" s="219" t="str">
        <f>IF($A14="","",VLOOKUP($A14,生徒情報入力!$A$9:$AA$158,10))</f>
        <v/>
      </c>
      <c r="S14" s="942" t="str">
        <f>IF($A14="","",VLOOKUP($A14,生徒情報入力!$A$9:$AA$158,11))</f>
        <v/>
      </c>
      <c r="T14" s="943"/>
      <c r="U14" s="220" t="str">
        <f>IF($A14="","",VLOOKUP($A14,生徒情報入力!$A$9:$AA$158,12))</f>
        <v/>
      </c>
      <c r="V14" s="221"/>
      <c r="W14" s="222"/>
      <c r="X14" s="223" t="str">
        <f>IF($A14="","",VLOOKUP($A14,生徒情報入力!$A$9:$AA$158,13))</f>
        <v/>
      </c>
      <c r="Y14" s="224" t="str">
        <f>IF($A14="","",VLOOKUP($A14,生徒情報入力!$A$9:$AA$158,14))</f>
        <v/>
      </c>
      <c r="Z14" s="225" t="s">
        <v>6</v>
      </c>
      <c r="AA14" s="224" t="str">
        <f>IF($A14="","",VLOOKUP($A14,生徒情報入力!$A$9:$AA$158,15))</f>
        <v/>
      </c>
      <c r="AB14" s="224" t="s">
        <v>6</v>
      </c>
      <c r="AC14" s="226" t="str">
        <f>IF($A14="","",VLOOKUP($A14,生徒情報入力!$A$9:$AA$158,16))</f>
        <v/>
      </c>
      <c r="AD14" s="896" t="str">
        <f>IF($A14="","",VLOOKUP($A14,生徒情報入力!$A$9:$AA$158,17))</f>
        <v/>
      </c>
      <c r="AE14" s="897"/>
      <c r="AF14" s="227"/>
      <c r="AG14" s="944" t="str">
        <f>IF($A14="","",VLOOKUP($A14,生徒情報入力!$A$9:$AA$158,19))</f>
        <v/>
      </c>
      <c r="AH14" s="944"/>
      <c r="AI14" s="944"/>
      <c r="AJ14" s="944"/>
      <c r="AK14" s="945"/>
      <c r="AL14" s="894" t="str">
        <f>IF($A14="","",VLOOKUP($A14,生徒情報入力!$A$9:$AA$158,20))</f>
        <v/>
      </c>
      <c r="AM14" s="895"/>
      <c r="AN14" s="895"/>
      <c r="AO14" s="895"/>
      <c r="AP14" s="895"/>
      <c r="AQ14" s="874" t="str">
        <f>IF($A14="","",VLOOKUP($A14,生徒情報入力!$A$9:$AA$158,21))</f>
        <v/>
      </c>
      <c r="AR14" s="875"/>
      <c r="AS14" s="876"/>
      <c r="AT14" s="877" t="str">
        <f>IF($A14="","",VLOOKUP($A14,生徒情報入力!$A$9:$AA$158,22))</f>
        <v/>
      </c>
      <c r="AU14" s="878"/>
      <c r="AV14" s="878"/>
      <c r="AW14" s="878"/>
      <c r="AX14" s="878"/>
      <c r="AY14" s="878"/>
      <c r="AZ14" s="878"/>
      <c r="BA14" s="878"/>
      <c r="BB14" s="878"/>
      <c r="BC14" s="878"/>
      <c r="BD14" s="878"/>
      <c r="BE14" s="879"/>
      <c r="BF14" s="880" t="str">
        <f>IF($A14="","",VLOOKUP($A14,生徒情報入力!$A$9:$AA$158,23))</f>
        <v/>
      </c>
      <c r="BG14" s="881"/>
      <c r="BH14" s="228" t="s">
        <v>1872</v>
      </c>
      <c r="BI14" s="882" t="str">
        <f>IF($A14="","",VLOOKUP($A14,生徒情報入力!$A$9:$AA$158,25))</f>
        <v/>
      </c>
      <c r="BJ14" s="882"/>
      <c r="BK14" s="229" t="s">
        <v>1873</v>
      </c>
      <c r="BL14" s="883" t="str">
        <f>IF($A14="","",VLOOKUP($A14,生徒情報入力!$A$9:$AA$158,27))</f>
        <v/>
      </c>
      <c r="BM14" s="884"/>
      <c r="BN14" s="230"/>
      <c r="BT14" s="200">
        <v>8</v>
      </c>
    </row>
    <row r="15" spans="1:72" ht="27" customHeight="1">
      <c r="A15" s="890" t="str">
        <f t="shared" si="0"/>
        <v/>
      </c>
      <c r="B15" s="891"/>
      <c r="C15" s="215" t="str">
        <f>IF($A15="","",VLOOKUP($A15,生徒情報入力!$A$9:$AA$158,4))</f>
        <v/>
      </c>
      <c r="D15" s="892" t="str">
        <f>IF($A15="","",VLOOKUP($A15,生徒情報入力!$A$9:$AA$158,5))</f>
        <v/>
      </c>
      <c r="E15" s="892"/>
      <c r="F15" s="892"/>
      <c r="G15" s="892"/>
      <c r="H15" s="892"/>
      <c r="I15" s="892"/>
      <c r="J15" s="893"/>
      <c r="K15" s="231" t="str">
        <f>IF($A15="","",VLOOKUP($A15,生徒情報入力!$A$9:$AA$158,6))</f>
        <v/>
      </c>
      <c r="L15" s="217"/>
      <c r="M15" s="218" t="str">
        <f>IF($A15="","",VLOOKUP($A15,生徒情報入力!$A$9:$AA$158,7))</f>
        <v/>
      </c>
      <c r="N15" s="219" t="str">
        <f>IF($A15="","",VLOOKUP($A15,生徒情報入力!$A$9:$AA$158,8))</f>
        <v/>
      </c>
      <c r="O15" s="219" t="s">
        <v>6</v>
      </c>
      <c r="P15" s="219" t="str">
        <f>IF($A15="","",VLOOKUP($A15,生徒情報入力!$A$9:$AA$158,9))</f>
        <v/>
      </c>
      <c r="Q15" s="219" t="s">
        <v>6</v>
      </c>
      <c r="R15" s="219" t="str">
        <f>IF($A15="","",VLOOKUP($A15,生徒情報入力!$A$9:$AA$158,10))</f>
        <v/>
      </c>
      <c r="S15" s="942" t="str">
        <f>IF($A15="","",VLOOKUP($A15,生徒情報入力!$A$9:$AA$158,11))</f>
        <v/>
      </c>
      <c r="T15" s="943"/>
      <c r="U15" s="220" t="str">
        <f>IF($A15="","",VLOOKUP($A15,生徒情報入力!$A$9:$AA$158,12))</f>
        <v/>
      </c>
      <c r="V15" s="221"/>
      <c r="W15" s="222"/>
      <c r="X15" s="223" t="str">
        <f>IF($A15="","",VLOOKUP($A15,生徒情報入力!$A$9:$AA$158,13))</f>
        <v/>
      </c>
      <c r="Y15" s="224" t="str">
        <f>IF($A15="","",VLOOKUP($A15,生徒情報入力!$A$9:$AA$158,14))</f>
        <v/>
      </c>
      <c r="Z15" s="225" t="s">
        <v>6</v>
      </c>
      <c r="AA15" s="224" t="str">
        <f>IF($A15="","",VLOOKUP($A15,生徒情報入力!$A$9:$AA$158,15))</f>
        <v/>
      </c>
      <c r="AB15" s="224" t="s">
        <v>6</v>
      </c>
      <c r="AC15" s="226" t="str">
        <f>IF($A15="","",VLOOKUP($A15,生徒情報入力!$A$9:$AA$158,16))</f>
        <v/>
      </c>
      <c r="AD15" s="896" t="str">
        <f>IF($A15="","",VLOOKUP($A15,生徒情報入力!$A$9:$AA$158,17))</f>
        <v/>
      </c>
      <c r="AE15" s="897"/>
      <c r="AF15" s="227"/>
      <c r="AG15" s="944" t="str">
        <f>IF($A15="","",VLOOKUP($A15,生徒情報入力!$A$9:$AA$158,19))</f>
        <v/>
      </c>
      <c r="AH15" s="944"/>
      <c r="AI15" s="944"/>
      <c r="AJ15" s="944"/>
      <c r="AK15" s="945"/>
      <c r="AL15" s="894" t="str">
        <f>IF($A15="","",VLOOKUP($A15,生徒情報入力!$A$9:$AA$158,20))</f>
        <v/>
      </c>
      <c r="AM15" s="895"/>
      <c r="AN15" s="895"/>
      <c r="AO15" s="895"/>
      <c r="AP15" s="895"/>
      <c r="AQ15" s="874" t="str">
        <f>IF($A15="","",VLOOKUP($A15,生徒情報入力!$A$9:$AA$158,21))</f>
        <v/>
      </c>
      <c r="AR15" s="875"/>
      <c r="AS15" s="876"/>
      <c r="AT15" s="877" t="str">
        <f>IF($A15="","",VLOOKUP($A15,生徒情報入力!$A$9:$AA$158,22))</f>
        <v/>
      </c>
      <c r="AU15" s="878"/>
      <c r="AV15" s="878"/>
      <c r="AW15" s="878"/>
      <c r="AX15" s="878"/>
      <c r="AY15" s="878"/>
      <c r="AZ15" s="878"/>
      <c r="BA15" s="878"/>
      <c r="BB15" s="878"/>
      <c r="BC15" s="878"/>
      <c r="BD15" s="878"/>
      <c r="BE15" s="879"/>
      <c r="BF15" s="880" t="str">
        <f>IF($A15="","",VLOOKUP($A15,生徒情報入力!$A$9:$AA$158,23))</f>
        <v/>
      </c>
      <c r="BG15" s="881"/>
      <c r="BH15" s="228" t="s">
        <v>1872</v>
      </c>
      <c r="BI15" s="882" t="str">
        <f>IF($A15="","",VLOOKUP($A15,生徒情報入力!$A$9:$AA$158,25))</f>
        <v/>
      </c>
      <c r="BJ15" s="882"/>
      <c r="BK15" s="229" t="s">
        <v>1873</v>
      </c>
      <c r="BL15" s="883" t="str">
        <f>IF($A15="","",VLOOKUP($A15,生徒情報入力!$A$9:$AA$158,27))</f>
        <v/>
      </c>
      <c r="BM15" s="884"/>
      <c r="BN15" s="230"/>
      <c r="BT15" s="200">
        <v>9</v>
      </c>
    </row>
    <row r="16" spans="1:72" ht="27" customHeight="1">
      <c r="A16" s="890" t="str">
        <f t="shared" si="0"/>
        <v/>
      </c>
      <c r="B16" s="891"/>
      <c r="C16" s="215" t="str">
        <f>IF($A16="","",VLOOKUP($A16,生徒情報入力!$A$9:$AA$158,4))</f>
        <v/>
      </c>
      <c r="D16" s="892" t="str">
        <f>IF($A16="","",VLOOKUP($A16,生徒情報入力!$A$9:$AA$158,5))</f>
        <v/>
      </c>
      <c r="E16" s="892"/>
      <c r="F16" s="892"/>
      <c r="G16" s="892"/>
      <c r="H16" s="892"/>
      <c r="I16" s="892"/>
      <c r="J16" s="893"/>
      <c r="K16" s="231" t="str">
        <f>IF($A16="","",VLOOKUP($A16,生徒情報入力!$A$9:$AA$158,6))</f>
        <v/>
      </c>
      <c r="L16" s="217"/>
      <c r="M16" s="218" t="str">
        <f>IF($A16="","",VLOOKUP($A16,生徒情報入力!$A$9:$AA$158,7))</f>
        <v/>
      </c>
      <c r="N16" s="219" t="str">
        <f>IF($A16="","",VLOOKUP($A16,生徒情報入力!$A$9:$AA$158,8))</f>
        <v/>
      </c>
      <c r="O16" s="219" t="s">
        <v>6</v>
      </c>
      <c r="P16" s="219" t="str">
        <f>IF($A16="","",VLOOKUP($A16,生徒情報入力!$A$9:$AA$158,9))</f>
        <v/>
      </c>
      <c r="Q16" s="219" t="s">
        <v>6</v>
      </c>
      <c r="R16" s="219" t="str">
        <f>IF($A16="","",VLOOKUP($A16,生徒情報入力!$A$9:$AA$158,10))</f>
        <v/>
      </c>
      <c r="S16" s="942" t="str">
        <f>IF($A16="","",VLOOKUP($A16,生徒情報入力!$A$9:$AA$158,11))</f>
        <v/>
      </c>
      <c r="T16" s="943"/>
      <c r="U16" s="220" t="str">
        <f>IF($A16="","",VLOOKUP($A16,生徒情報入力!$A$9:$AA$158,12))</f>
        <v/>
      </c>
      <c r="V16" s="221"/>
      <c r="W16" s="222"/>
      <c r="X16" s="223" t="str">
        <f>IF($A16="","",VLOOKUP($A16,生徒情報入力!$A$9:$AA$158,13))</f>
        <v/>
      </c>
      <c r="Y16" s="224" t="str">
        <f>IF($A16="","",VLOOKUP($A16,生徒情報入力!$A$9:$AA$158,14))</f>
        <v/>
      </c>
      <c r="Z16" s="225" t="s">
        <v>6</v>
      </c>
      <c r="AA16" s="224" t="str">
        <f>IF($A16="","",VLOOKUP($A16,生徒情報入力!$A$9:$AA$158,15))</f>
        <v/>
      </c>
      <c r="AB16" s="224" t="s">
        <v>6</v>
      </c>
      <c r="AC16" s="226" t="str">
        <f>IF($A16="","",VLOOKUP($A16,生徒情報入力!$A$9:$AA$158,16))</f>
        <v/>
      </c>
      <c r="AD16" s="896" t="str">
        <f>IF($A16="","",VLOOKUP($A16,生徒情報入力!$A$9:$AA$158,17))</f>
        <v/>
      </c>
      <c r="AE16" s="897"/>
      <c r="AF16" s="227"/>
      <c r="AG16" s="944" t="str">
        <f>IF($A16="","",VLOOKUP($A16,生徒情報入力!$A$9:$AA$158,19))</f>
        <v/>
      </c>
      <c r="AH16" s="944"/>
      <c r="AI16" s="944"/>
      <c r="AJ16" s="944"/>
      <c r="AK16" s="945"/>
      <c r="AL16" s="894" t="str">
        <f>IF($A16="","",VLOOKUP($A16,生徒情報入力!$A$9:$AA$158,20))</f>
        <v/>
      </c>
      <c r="AM16" s="895"/>
      <c r="AN16" s="895"/>
      <c r="AO16" s="895"/>
      <c r="AP16" s="895"/>
      <c r="AQ16" s="874" t="str">
        <f>IF($A16="","",VLOOKUP($A16,生徒情報入力!$A$9:$AA$158,21))</f>
        <v/>
      </c>
      <c r="AR16" s="875"/>
      <c r="AS16" s="876"/>
      <c r="AT16" s="877" t="str">
        <f>IF($A16="","",VLOOKUP($A16,生徒情報入力!$A$9:$AA$158,22))</f>
        <v/>
      </c>
      <c r="AU16" s="878"/>
      <c r="AV16" s="878"/>
      <c r="AW16" s="878"/>
      <c r="AX16" s="878"/>
      <c r="AY16" s="878"/>
      <c r="AZ16" s="878"/>
      <c r="BA16" s="878"/>
      <c r="BB16" s="878"/>
      <c r="BC16" s="878"/>
      <c r="BD16" s="878"/>
      <c r="BE16" s="879"/>
      <c r="BF16" s="880" t="str">
        <f>IF($A16="","",VLOOKUP($A16,生徒情報入力!$A$9:$AA$158,23))</f>
        <v/>
      </c>
      <c r="BG16" s="881"/>
      <c r="BH16" s="228" t="s">
        <v>1872</v>
      </c>
      <c r="BI16" s="882" t="str">
        <f>IF($A16="","",VLOOKUP($A16,生徒情報入力!$A$9:$AA$158,25))</f>
        <v/>
      </c>
      <c r="BJ16" s="882"/>
      <c r="BK16" s="229" t="s">
        <v>1873</v>
      </c>
      <c r="BL16" s="883" t="str">
        <f>IF($A16="","",VLOOKUP($A16,生徒情報入力!$A$9:$AA$158,27))</f>
        <v/>
      </c>
      <c r="BM16" s="884"/>
      <c r="BN16" s="230"/>
      <c r="BT16" s="200">
        <v>10</v>
      </c>
    </row>
    <row r="17" spans="1:72" ht="27" customHeight="1">
      <c r="A17" s="890" t="str">
        <f t="shared" si="0"/>
        <v/>
      </c>
      <c r="B17" s="891"/>
      <c r="C17" s="215" t="str">
        <f>IF($A17="","",VLOOKUP($A17,生徒情報入力!$A$9:$AA$158,4))</f>
        <v/>
      </c>
      <c r="D17" s="892" t="str">
        <f>IF($A17="","",VLOOKUP($A17,生徒情報入力!$A$9:$AA$158,5))</f>
        <v/>
      </c>
      <c r="E17" s="892"/>
      <c r="F17" s="892"/>
      <c r="G17" s="892"/>
      <c r="H17" s="892"/>
      <c r="I17" s="892"/>
      <c r="J17" s="893"/>
      <c r="K17" s="231" t="str">
        <f>IF($A17="","",VLOOKUP($A17,生徒情報入力!$A$9:$AA$158,6))</f>
        <v/>
      </c>
      <c r="L17" s="217"/>
      <c r="M17" s="218" t="str">
        <f>IF($A17="","",VLOOKUP($A17,生徒情報入力!$A$9:$AA$158,7))</f>
        <v/>
      </c>
      <c r="N17" s="219" t="str">
        <f>IF($A17="","",VLOOKUP($A17,生徒情報入力!$A$9:$AA$158,8))</f>
        <v/>
      </c>
      <c r="O17" s="219" t="s">
        <v>6</v>
      </c>
      <c r="P17" s="219" t="str">
        <f>IF($A17="","",VLOOKUP($A17,生徒情報入力!$A$9:$AA$158,9))</f>
        <v/>
      </c>
      <c r="Q17" s="219" t="s">
        <v>6</v>
      </c>
      <c r="R17" s="219" t="str">
        <f>IF($A17="","",VLOOKUP($A17,生徒情報入力!$A$9:$AA$158,10))</f>
        <v/>
      </c>
      <c r="S17" s="942" t="str">
        <f>IF($A17="","",VLOOKUP($A17,生徒情報入力!$A$9:$AA$158,11))</f>
        <v/>
      </c>
      <c r="T17" s="943"/>
      <c r="U17" s="220" t="str">
        <f>IF($A17="","",VLOOKUP($A17,生徒情報入力!$A$9:$AA$158,12))</f>
        <v/>
      </c>
      <c r="V17" s="221"/>
      <c r="W17" s="222"/>
      <c r="X17" s="223" t="str">
        <f>IF($A17="","",VLOOKUP($A17,生徒情報入力!$A$9:$AA$158,13))</f>
        <v/>
      </c>
      <c r="Y17" s="224" t="str">
        <f>IF($A17="","",VLOOKUP($A17,生徒情報入力!$A$9:$AA$158,14))</f>
        <v/>
      </c>
      <c r="Z17" s="225" t="s">
        <v>6</v>
      </c>
      <c r="AA17" s="224" t="str">
        <f>IF($A17="","",VLOOKUP($A17,生徒情報入力!$A$9:$AA$158,15))</f>
        <v/>
      </c>
      <c r="AB17" s="224" t="s">
        <v>6</v>
      </c>
      <c r="AC17" s="226" t="str">
        <f>IF($A17="","",VLOOKUP($A17,生徒情報入力!$A$9:$AA$158,16))</f>
        <v/>
      </c>
      <c r="AD17" s="896" t="str">
        <f>IF($A17="","",VLOOKUP($A17,生徒情報入力!$A$9:$AA$158,17))</f>
        <v/>
      </c>
      <c r="AE17" s="897"/>
      <c r="AF17" s="227"/>
      <c r="AG17" s="944" t="str">
        <f>IF($A17="","",VLOOKUP($A17,生徒情報入力!$A$9:$AA$158,19))</f>
        <v/>
      </c>
      <c r="AH17" s="944"/>
      <c r="AI17" s="944"/>
      <c r="AJ17" s="944"/>
      <c r="AK17" s="945"/>
      <c r="AL17" s="894" t="str">
        <f>IF($A17="","",VLOOKUP($A17,生徒情報入力!$A$9:$AA$158,20))</f>
        <v/>
      </c>
      <c r="AM17" s="895"/>
      <c r="AN17" s="895"/>
      <c r="AO17" s="895"/>
      <c r="AP17" s="895"/>
      <c r="AQ17" s="874" t="str">
        <f>IF($A17="","",VLOOKUP($A17,生徒情報入力!$A$9:$AA$158,21))</f>
        <v/>
      </c>
      <c r="AR17" s="875"/>
      <c r="AS17" s="876"/>
      <c r="AT17" s="877" t="str">
        <f>IF($A17="","",VLOOKUP($A17,生徒情報入力!$A$9:$AA$158,22))</f>
        <v/>
      </c>
      <c r="AU17" s="878"/>
      <c r="AV17" s="878"/>
      <c r="AW17" s="878"/>
      <c r="AX17" s="878"/>
      <c r="AY17" s="878"/>
      <c r="AZ17" s="878"/>
      <c r="BA17" s="878"/>
      <c r="BB17" s="878"/>
      <c r="BC17" s="878"/>
      <c r="BD17" s="878"/>
      <c r="BE17" s="879"/>
      <c r="BF17" s="880" t="str">
        <f>IF($A17="","",VLOOKUP($A17,生徒情報入力!$A$9:$AA$158,23))</f>
        <v/>
      </c>
      <c r="BG17" s="881"/>
      <c r="BH17" s="228" t="s">
        <v>1872</v>
      </c>
      <c r="BI17" s="882" t="str">
        <f>IF($A17="","",VLOOKUP($A17,生徒情報入力!$A$9:$AA$158,25))</f>
        <v/>
      </c>
      <c r="BJ17" s="882"/>
      <c r="BK17" s="229" t="s">
        <v>1873</v>
      </c>
      <c r="BL17" s="883" t="str">
        <f>IF($A17="","",VLOOKUP($A17,生徒情報入力!$A$9:$AA$158,27))</f>
        <v/>
      </c>
      <c r="BM17" s="884"/>
      <c r="BN17" s="230"/>
      <c r="BT17" s="200">
        <v>11</v>
      </c>
    </row>
    <row r="18" spans="1:72" ht="27" customHeight="1">
      <c r="A18" s="890" t="str">
        <f t="shared" si="0"/>
        <v/>
      </c>
      <c r="B18" s="891"/>
      <c r="C18" s="215" t="str">
        <f>IF($A18="","",VLOOKUP($A18,生徒情報入力!$A$9:$AA$158,4))</f>
        <v/>
      </c>
      <c r="D18" s="892" t="str">
        <f>IF($A18="","",VLOOKUP($A18,生徒情報入力!$A$9:$AA$158,5))</f>
        <v/>
      </c>
      <c r="E18" s="892"/>
      <c r="F18" s="892"/>
      <c r="G18" s="892"/>
      <c r="H18" s="892"/>
      <c r="I18" s="892"/>
      <c r="J18" s="893"/>
      <c r="K18" s="231" t="str">
        <f>IF($A18="","",VLOOKUP($A18,生徒情報入力!$A$9:$AA$158,6))</f>
        <v/>
      </c>
      <c r="L18" s="217"/>
      <c r="M18" s="218" t="str">
        <f>IF($A18="","",VLOOKUP($A18,生徒情報入力!$A$9:$AA$158,7))</f>
        <v/>
      </c>
      <c r="N18" s="219" t="str">
        <f>IF($A18="","",VLOOKUP($A18,生徒情報入力!$A$9:$AA$158,8))</f>
        <v/>
      </c>
      <c r="O18" s="219" t="s">
        <v>6</v>
      </c>
      <c r="P18" s="219" t="str">
        <f>IF($A18="","",VLOOKUP($A18,生徒情報入力!$A$9:$AA$158,9))</f>
        <v/>
      </c>
      <c r="Q18" s="219" t="s">
        <v>6</v>
      </c>
      <c r="R18" s="219" t="str">
        <f>IF($A18="","",VLOOKUP($A18,生徒情報入力!$A$9:$AA$158,10))</f>
        <v/>
      </c>
      <c r="S18" s="942" t="str">
        <f>IF($A18="","",VLOOKUP($A18,生徒情報入力!$A$9:$AA$158,11))</f>
        <v/>
      </c>
      <c r="T18" s="943"/>
      <c r="U18" s="220" t="str">
        <f>IF($A18="","",VLOOKUP($A18,生徒情報入力!$A$9:$AA$158,12))</f>
        <v/>
      </c>
      <c r="V18" s="221"/>
      <c r="W18" s="222"/>
      <c r="X18" s="223" t="str">
        <f>IF($A18="","",VLOOKUP($A18,生徒情報入力!$A$9:$AA$158,13))</f>
        <v/>
      </c>
      <c r="Y18" s="224" t="str">
        <f>IF($A18="","",VLOOKUP($A18,生徒情報入力!$A$9:$AA$158,14))</f>
        <v/>
      </c>
      <c r="Z18" s="225" t="s">
        <v>6</v>
      </c>
      <c r="AA18" s="224" t="str">
        <f>IF($A18="","",VLOOKUP($A18,生徒情報入力!$A$9:$AA$158,15))</f>
        <v/>
      </c>
      <c r="AB18" s="224" t="s">
        <v>6</v>
      </c>
      <c r="AC18" s="226" t="str">
        <f>IF($A18="","",VLOOKUP($A18,生徒情報入力!$A$9:$AA$158,16))</f>
        <v/>
      </c>
      <c r="AD18" s="896" t="str">
        <f>IF($A18="","",VLOOKUP($A18,生徒情報入力!$A$9:$AA$158,17))</f>
        <v/>
      </c>
      <c r="AE18" s="897"/>
      <c r="AF18" s="227"/>
      <c r="AG18" s="944" t="str">
        <f>IF($A18="","",VLOOKUP($A18,生徒情報入力!$A$9:$AA$158,19))</f>
        <v/>
      </c>
      <c r="AH18" s="944"/>
      <c r="AI18" s="944"/>
      <c r="AJ18" s="944"/>
      <c r="AK18" s="945"/>
      <c r="AL18" s="894" t="str">
        <f>IF($A18="","",VLOOKUP($A18,生徒情報入力!$A$9:$AA$158,20))</f>
        <v/>
      </c>
      <c r="AM18" s="895"/>
      <c r="AN18" s="895"/>
      <c r="AO18" s="895"/>
      <c r="AP18" s="895"/>
      <c r="AQ18" s="874" t="str">
        <f>IF($A18="","",VLOOKUP($A18,生徒情報入力!$A$9:$AA$158,21))</f>
        <v/>
      </c>
      <c r="AR18" s="875"/>
      <c r="AS18" s="876"/>
      <c r="AT18" s="877" t="str">
        <f>IF($A18="","",VLOOKUP($A18,生徒情報入力!$A$9:$AA$158,22))</f>
        <v/>
      </c>
      <c r="AU18" s="878"/>
      <c r="AV18" s="878"/>
      <c r="AW18" s="878"/>
      <c r="AX18" s="878"/>
      <c r="AY18" s="878"/>
      <c r="AZ18" s="878"/>
      <c r="BA18" s="878"/>
      <c r="BB18" s="878"/>
      <c r="BC18" s="878"/>
      <c r="BD18" s="878"/>
      <c r="BE18" s="879"/>
      <c r="BF18" s="880" t="str">
        <f>IF($A18="","",VLOOKUP($A18,生徒情報入力!$A$9:$AA$158,23))</f>
        <v/>
      </c>
      <c r="BG18" s="881"/>
      <c r="BH18" s="228" t="s">
        <v>1872</v>
      </c>
      <c r="BI18" s="882" t="str">
        <f>IF($A18="","",VLOOKUP($A18,生徒情報入力!$A$9:$AA$158,25))</f>
        <v/>
      </c>
      <c r="BJ18" s="882"/>
      <c r="BK18" s="229" t="s">
        <v>1873</v>
      </c>
      <c r="BL18" s="883" t="str">
        <f>IF($A18="","",VLOOKUP($A18,生徒情報入力!$A$9:$AA$158,27))</f>
        <v/>
      </c>
      <c r="BM18" s="884"/>
      <c r="BN18" s="230"/>
      <c r="BT18" s="200">
        <v>12</v>
      </c>
    </row>
    <row r="19" spans="1:72" ht="27" customHeight="1">
      <c r="A19" s="890" t="str">
        <f t="shared" si="0"/>
        <v/>
      </c>
      <c r="B19" s="891"/>
      <c r="C19" s="215" t="str">
        <f>IF($A19="","",VLOOKUP($A19,生徒情報入力!$A$9:$AA$158,4))</f>
        <v/>
      </c>
      <c r="D19" s="892" t="str">
        <f>IF($A19="","",VLOOKUP($A19,生徒情報入力!$A$9:$AA$158,5))</f>
        <v/>
      </c>
      <c r="E19" s="892"/>
      <c r="F19" s="892"/>
      <c r="G19" s="892"/>
      <c r="H19" s="892"/>
      <c r="I19" s="892"/>
      <c r="J19" s="893"/>
      <c r="K19" s="231" t="str">
        <f>IF($A19="","",VLOOKUP($A19,生徒情報入力!$A$9:$AA$158,6))</f>
        <v/>
      </c>
      <c r="L19" s="217"/>
      <c r="M19" s="218" t="str">
        <f>IF($A19="","",VLOOKUP($A19,生徒情報入力!$A$9:$AA$158,7))</f>
        <v/>
      </c>
      <c r="N19" s="219" t="str">
        <f>IF($A19="","",VLOOKUP($A19,生徒情報入力!$A$9:$AA$158,8))</f>
        <v/>
      </c>
      <c r="O19" s="219" t="s">
        <v>6</v>
      </c>
      <c r="P19" s="219" t="str">
        <f>IF($A19="","",VLOOKUP($A19,生徒情報入力!$A$9:$AA$158,9))</f>
        <v/>
      </c>
      <c r="Q19" s="219" t="s">
        <v>6</v>
      </c>
      <c r="R19" s="219" t="str">
        <f>IF($A19="","",VLOOKUP($A19,生徒情報入力!$A$9:$AA$158,10))</f>
        <v/>
      </c>
      <c r="S19" s="942" t="str">
        <f>IF($A19="","",VLOOKUP($A19,生徒情報入力!$A$9:$AA$158,11))</f>
        <v/>
      </c>
      <c r="T19" s="943"/>
      <c r="U19" s="220" t="str">
        <f>IF($A19="","",VLOOKUP($A19,生徒情報入力!$A$9:$AA$158,12))</f>
        <v/>
      </c>
      <c r="V19" s="221"/>
      <c r="W19" s="222"/>
      <c r="X19" s="223" t="str">
        <f>IF($A19="","",VLOOKUP($A19,生徒情報入力!$A$9:$AA$158,13))</f>
        <v/>
      </c>
      <c r="Y19" s="224" t="str">
        <f>IF($A19="","",VLOOKUP($A19,生徒情報入力!$A$9:$AA$158,14))</f>
        <v/>
      </c>
      <c r="Z19" s="225" t="s">
        <v>6</v>
      </c>
      <c r="AA19" s="224" t="str">
        <f>IF($A19="","",VLOOKUP($A19,生徒情報入力!$A$9:$AA$158,15))</f>
        <v/>
      </c>
      <c r="AB19" s="224" t="s">
        <v>6</v>
      </c>
      <c r="AC19" s="226" t="str">
        <f>IF($A19="","",VLOOKUP($A19,生徒情報入力!$A$9:$AA$158,16))</f>
        <v/>
      </c>
      <c r="AD19" s="896" t="str">
        <f>IF($A19="","",VLOOKUP($A19,生徒情報入力!$A$9:$AA$158,17))</f>
        <v/>
      </c>
      <c r="AE19" s="897"/>
      <c r="AF19" s="227"/>
      <c r="AG19" s="944" t="str">
        <f>IF($A19="","",VLOOKUP($A19,生徒情報入力!$A$9:$AA$158,19))</f>
        <v/>
      </c>
      <c r="AH19" s="944"/>
      <c r="AI19" s="944"/>
      <c r="AJ19" s="944"/>
      <c r="AK19" s="945"/>
      <c r="AL19" s="894" t="str">
        <f>IF($A19="","",VLOOKUP($A19,生徒情報入力!$A$9:$AA$158,20))</f>
        <v/>
      </c>
      <c r="AM19" s="895"/>
      <c r="AN19" s="895"/>
      <c r="AO19" s="895"/>
      <c r="AP19" s="895"/>
      <c r="AQ19" s="874" t="str">
        <f>IF($A19="","",VLOOKUP($A19,生徒情報入力!$A$9:$AA$158,21))</f>
        <v/>
      </c>
      <c r="AR19" s="875"/>
      <c r="AS19" s="876"/>
      <c r="AT19" s="877" t="str">
        <f>IF($A19="","",VLOOKUP($A19,生徒情報入力!$A$9:$AA$158,22))</f>
        <v/>
      </c>
      <c r="AU19" s="878"/>
      <c r="AV19" s="878"/>
      <c r="AW19" s="878"/>
      <c r="AX19" s="878"/>
      <c r="AY19" s="878"/>
      <c r="AZ19" s="878"/>
      <c r="BA19" s="878"/>
      <c r="BB19" s="878"/>
      <c r="BC19" s="878"/>
      <c r="BD19" s="878"/>
      <c r="BE19" s="879"/>
      <c r="BF19" s="880" t="str">
        <f>IF($A19="","",VLOOKUP($A19,生徒情報入力!$A$9:$AA$158,23))</f>
        <v/>
      </c>
      <c r="BG19" s="881"/>
      <c r="BH19" s="228" t="s">
        <v>1872</v>
      </c>
      <c r="BI19" s="882" t="str">
        <f>IF($A19="","",VLOOKUP($A19,生徒情報入力!$A$9:$AA$158,25))</f>
        <v/>
      </c>
      <c r="BJ19" s="882"/>
      <c r="BK19" s="229" t="s">
        <v>1873</v>
      </c>
      <c r="BL19" s="883" t="str">
        <f>IF($A19="","",VLOOKUP($A19,生徒情報入力!$A$9:$AA$158,27))</f>
        <v/>
      </c>
      <c r="BM19" s="884"/>
      <c r="BN19" s="230"/>
      <c r="BT19" s="200">
        <v>13</v>
      </c>
    </row>
    <row r="20" spans="1:72" ht="27" customHeight="1">
      <c r="A20" s="890" t="str">
        <f t="shared" si="0"/>
        <v/>
      </c>
      <c r="B20" s="891"/>
      <c r="C20" s="215" t="str">
        <f>IF($A20="","",VLOOKUP($A20,生徒情報入力!$A$9:$AA$158,4))</f>
        <v/>
      </c>
      <c r="D20" s="892" t="str">
        <f>IF($A20="","",VLOOKUP($A20,生徒情報入力!$A$9:$AA$158,5))</f>
        <v/>
      </c>
      <c r="E20" s="892"/>
      <c r="F20" s="892"/>
      <c r="G20" s="892"/>
      <c r="H20" s="892"/>
      <c r="I20" s="892"/>
      <c r="J20" s="893"/>
      <c r="K20" s="220" t="str">
        <f>IF($A20="","",VLOOKUP($A20,生徒情報入力!$A$9:$AA$158,6))</f>
        <v/>
      </c>
      <c r="L20" s="222"/>
      <c r="M20" s="218" t="str">
        <f>IF($A20="","",VLOOKUP($A20,生徒情報入力!$A$9:$AA$158,7))</f>
        <v/>
      </c>
      <c r="N20" s="219" t="str">
        <f>IF($A20="","",VLOOKUP($A20,生徒情報入力!$A$9:$AA$158,8))</f>
        <v/>
      </c>
      <c r="O20" s="219" t="s">
        <v>6</v>
      </c>
      <c r="P20" s="219" t="str">
        <f>IF($A20="","",VLOOKUP($A20,生徒情報入力!$A$9:$AA$158,9))</f>
        <v/>
      </c>
      <c r="Q20" s="219" t="s">
        <v>6</v>
      </c>
      <c r="R20" s="219" t="str">
        <f>IF($A20="","",VLOOKUP($A20,生徒情報入力!$A$9:$AA$158,10))</f>
        <v/>
      </c>
      <c r="S20" s="942" t="str">
        <f>IF($A20="","",VLOOKUP($A20,生徒情報入力!$A$9:$AA$158,11))</f>
        <v/>
      </c>
      <c r="T20" s="943"/>
      <c r="U20" s="220" t="str">
        <f>IF($A20="","",VLOOKUP($A20,生徒情報入力!$A$9:$AA$158,12))</f>
        <v/>
      </c>
      <c r="V20" s="221"/>
      <c r="W20" s="222"/>
      <c r="X20" s="223" t="str">
        <f>IF($A20="","",VLOOKUP($A20,生徒情報入力!$A$9:$AA$158,13))</f>
        <v/>
      </c>
      <c r="Y20" s="224" t="str">
        <f>IF($A20="","",VLOOKUP($A20,生徒情報入力!$A$9:$AA$158,14))</f>
        <v/>
      </c>
      <c r="Z20" s="225" t="s">
        <v>6</v>
      </c>
      <c r="AA20" s="224" t="str">
        <f>IF($A20="","",VLOOKUP($A20,生徒情報入力!$A$9:$AA$158,15))</f>
        <v/>
      </c>
      <c r="AB20" s="224" t="s">
        <v>6</v>
      </c>
      <c r="AC20" s="226" t="str">
        <f>IF($A20="","",VLOOKUP($A20,生徒情報入力!$A$9:$AA$158,16))</f>
        <v/>
      </c>
      <c r="AD20" s="896" t="str">
        <f>IF($A20="","",VLOOKUP($A20,生徒情報入力!$A$9:$AA$158,17))</f>
        <v/>
      </c>
      <c r="AE20" s="897"/>
      <c r="AF20" s="227"/>
      <c r="AG20" s="898" t="str">
        <f>IF($A20="","",VLOOKUP($A20,生徒情報入力!$A$9:$AA$158,19))</f>
        <v/>
      </c>
      <c r="AH20" s="898"/>
      <c r="AI20" s="898"/>
      <c r="AJ20" s="898"/>
      <c r="AK20" s="899"/>
      <c r="AL20" s="894" t="str">
        <f>IF($A20="","",VLOOKUP($A20,生徒情報入力!$A$9:$AA$158,20))</f>
        <v/>
      </c>
      <c r="AM20" s="895"/>
      <c r="AN20" s="895"/>
      <c r="AO20" s="895"/>
      <c r="AP20" s="895"/>
      <c r="AQ20" s="874" t="str">
        <f>IF($A20="","",VLOOKUP($A20,生徒情報入力!$A$9:$AA$158,21))</f>
        <v/>
      </c>
      <c r="AR20" s="875"/>
      <c r="AS20" s="876"/>
      <c r="AT20" s="877" t="str">
        <f>IF($A20="","",VLOOKUP($A20,生徒情報入力!$A$9:$AA$158,22))</f>
        <v/>
      </c>
      <c r="AU20" s="878"/>
      <c r="AV20" s="878"/>
      <c r="AW20" s="878"/>
      <c r="AX20" s="878"/>
      <c r="AY20" s="878"/>
      <c r="AZ20" s="878"/>
      <c r="BA20" s="878"/>
      <c r="BB20" s="878"/>
      <c r="BC20" s="878"/>
      <c r="BD20" s="878"/>
      <c r="BE20" s="879"/>
      <c r="BF20" s="880" t="str">
        <f>IF($A20="","",VLOOKUP($A20,生徒情報入力!$A$9:$AA$158,23))</f>
        <v/>
      </c>
      <c r="BG20" s="881"/>
      <c r="BH20" s="228" t="s">
        <v>1872</v>
      </c>
      <c r="BI20" s="882" t="str">
        <f>IF($A20="","",VLOOKUP($A20,生徒情報入力!$A$9:$AA$158,25))</f>
        <v/>
      </c>
      <c r="BJ20" s="882"/>
      <c r="BK20" s="229" t="s">
        <v>1873</v>
      </c>
      <c r="BL20" s="883" t="str">
        <f>IF($A20="","",VLOOKUP($A20,生徒情報入力!$A$9:$AA$158,27))</f>
        <v/>
      </c>
      <c r="BM20" s="884"/>
      <c r="BN20" s="230"/>
      <c r="BT20" s="200">
        <v>14</v>
      </c>
    </row>
    <row r="21" spans="1:72" ht="27" customHeight="1">
      <c r="A21" s="890" t="str">
        <f t="shared" si="0"/>
        <v/>
      </c>
      <c r="B21" s="891"/>
      <c r="C21" s="215" t="str">
        <f>IF($A21="","",VLOOKUP($A21,生徒情報入力!$A$9:$AA$158,4))</f>
        <v/>
      </c>
      <c r="D21" s="892" t="str">
        <f>IF($A21="","",VLOOKUP($A21,生徒情報入力!$A$9:$AA$158,5))</f>
        <v/>
      </c>
      <c r="E21" s="892"/>
      <c r="F21" s="892"/>
      <c r="G21" s="892"/>
      <c r="H21" s="892"/>
      <c r="I21" s="892"/>
      <c r="J21" s="893"/>
      <c r="K21" s="220" t="str">
        <f>IF($A21="","",VLOOKUP($A21,生徒情報入力!$A$9:$AA$158,6))</f>
        <v/>
      </c>
      <c r="L21" s="222"/>
      <c r="M21" s="218" t="str">
        <f>IF($A21="","",VLOOKUP($A21,生徒情報入力!$A$9:$AA$158,7))</f>
        <v/>
      </c>
      <c r="N21" s="219" t="str">
        <f>IF($A21="","",VLOOKUP($A21,生徒情報入力!$A$9:$AA$158,8))</f>
        <v/>
      </c>
      <c r="O21" s="219" t="s">
        <v>6</v>
      </c>
      <c r="P21" s="219" t="str">
        <f>IF($A21="","",VLOOKUP($A21,生徒情報入力!$A$9:$AA$158,9))</f>
        <v/>
      </c>
      <c r="Q21" s="219" t="s">
        <v>6</v>
      </c>
      <c r="R21" s="219" t="str">
        <f>IF($A21="","",VLOOKUP($A21,生徒情報入力!$A$9:$AA$158,10))</f>
        <v/>
      </c>
      <c r="S21" s="942" t="str">
        <f>IF($A21="","",VLOOKUP($A21,生徒情報入力!$A$9:$AA$158,11))</f>
        <v/>
      </c>
      <c r="T21" s="943"/>
      <c r="U21" s="220" t="str">
        <f>IF($A21="","",VLOOKUP($A21,生徒情報入力!$A$9:$AA$158,12))</f>
        <v/>
      </c>
      <c r="V21" s="221"/>
      <c r="W21" s="222"/>
      <c r="X21" s="223" t="str">
        <f>IF($A21="","",VLOOKUP($A21,生徒情報入力!$A$9:$AA$158,13))</f>
        <v/>
      </c>
      <c r="Y21" s="224" t="str">
        <f>IF($A21="","",VLOOKUP($A21,生徒情報入力!$A$9:$AA$158,14))</f>
        <v/>
      </c>
      <c r="Z21" s="225" t="s">
        <v>6</v>
      </c>
      <c r="AA21" s="224" t="str">
        <f>IF($A21="","",VLOOKUP($A21,生徒情報入力!$A$9:$AA$158,15))</f>
        <v/>
      </c>
      <c r="AB21" s="224" t="s">
        <v>6</v>
      </c>
      <c r="AC21" s="226" t="str">
        <f>IF($A21="","",VLOOKUP($A21,生徒情報入力!$A$9:$AA$158,16))</f>
        <v/>
      </c>
      <c r="AD21" s="896" t="str">
        <f>IF($A21="","",VLOOKUP($A21,生徒情報入力!$A$9:$AA$158,17))</f>
        <v/>
      </c>
      <c r="AE21" s="897"/>
      <c r="AF21" s="227"/>
      <c r="AG21" s="898" t="str">
        <f>IF($A21="","",VLOOKUP($A21,生徒情報入力!$A$9:$AA$158,19))</f>
        <v/>
      </c>
      <c r="AH21" s="898"/>
      <c r="AI21" s="898"/>
      <c r="AJ21" s="898"/>
      <c r="AK21" s="899"/>
      <c r="AL21" s="894" t="str">
        <f>IF($A21="","",VLOOKUP($A21,生徒情報入力!$A$9:$AA$158,20))</f>
        <v/>
      </c>
      <c r="AM21" s="895"/>
      <c r="AN21" s="895"/>
      <c r="AO21" s="895"/>
      <c r="AP21" s="895"/>
      <c r="AQ21" s="874" t="str">
        <f>IF($A21="","",VLOOKUP($A21,生徒情報入力!$A$9:$AA$158,21))</f>
        <v/>
      </c>
      <c r="AR21" s="875"/>
      <c r="AS21" s="876"/>
      <c r="AT21" s="877" t="str">
        <f>IF($A21="","",VLOOKUP($A21,生徒情報入力!$A$9:$AA$158,22))</f>
        <v/>
      </c>
      <c r="AU21" s="878"/>
      <c r="AV21" s="878"/>
      <c r="AW21" s="878"/>
      <c r="AX21" s="878"/>
      <c r="AY21" s="878"/>
      <c r="AZ21" s="878"/>
      <c r="BA21" s="878"/>
      <c r="BB21" s="878"/>
      <c r="BC21" s="878"/>
      <c r="BD21" s="878"/>
      <c r="BE21" s="879"/>
      <c r="BF21" s="880" t="str">
        <f>IF($A21="","",VLOOKUP($A21,生徒情報入力!$A$9:$AA$158,23))</f>
        <v/>
      </c>
      <c r="BG21" s="881"/>
      <c r="BH21" s="228" t="s">
        <v>1872</v>
      </c>
      <c r="BI21" s="882" t="str">
        <f>IF($A21="","",VLOOKUP($A21,生徒情報入力!$A$9:$AA$158,25))</f>
        <v/>
      </c>
      <c r="BJ21" s="882"/>
      <c r="BK21" s="229" t="s">
        <v>1873</v>
      </c>
      <c r="BL21" s="883" t="str">
        <f>IF($A21="","",VLOOKUP($A21,生徒情報入力!$A$9:$AA$158,27))</f>
        <v/>
      </c>
      <c r="BM21" s="884"/>
      <c r="BN21" s="230"/>
      <c r="BT21" s="200">
        <v>15</v>
      </c>
    </row>
    <row r="22" spans="1:72" ht="15.75" customHeight="1">
      <c r="A22" s="199"/>
      <c r="B22" s="199"/>
      <c r="C22" s="199"/>
      <c r="D22" s="199"/>
      <c r="E22" s="232"/>
      <c r="F22" s="232" t="s">
        <v>2745</v>
      </c>
      <c r="G22" s="232"/>
      <c r="H22" s="232"/>
      <c r="I22" s="232"/>
      <c r="J22" s="232"/>
      <c r="K22" s="232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232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</row>
    <row r="23" spans="1:72" ht="15.75" customHeight="1">
      <c r="A23" s="199"/>
      <c r="B23" s="199"/>
      <c r="C23" s="199"/>
      <c r="D23" s="199"/>
      <c r="E23" s="232"/>
      <c r="F23" s="232" t="s">
        <v>2746</v>
      </c>
      <c r="G23" s="232"/>
      <c r="H23" s="232"/>
      <c r="I23" s="232"/>
      <c r="J23" s="232"/>
      <c r="K23" s="232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</row>
    <row r="24" spans="1:72" ht="27" customHeight="1">
      <c r="A24" s="201" t="s">
        <v>1903</v>
      </c>
      <c r="B24" s="201"/>
      <c r="C24" s="201"/>
      <c r="D24" s="939">
        <f>D2</f>
        <v>28</v>
      </c>
      <c r="E24" s="939"/>
      <c r="F24" s="201" t="s">
        <v>2</v>
      </c>
      <c r="G24" s="939">
        <f>G2</f>
        <v>4</v>
      </c>
      <c r="H24" s="939"/>
      <c r="I24" s="201" t="s">
        <v>3</v>
      </c>
      <c r="J24" s="939">
        <f>J2</f>
        <v>12</v>
      </c>
      <c r="K24" s="939"/>
      <c r="L24" s="202"/>
      <c r="M24" s="203" t="s">
        <v>1904</v>
      </c>
      <c r="N24" s="203"/>
      <c r="O24" s="203"/>
      <c r="P24" s="201"/>
      <c r="Q24" s="201"/>
      <c r="R24" s="204" t="s">
        <v>1905</v>
      </c>
      <c r="S24" s="205"/>
      <c r="T24" s="205"/>
      <c r="U24" s="940"/>
      <c r="V24" s="940"/>
      <c r="W24" s="940"/>
      <c r="X24" s="940"/>
      <c r="Y24" s="940"/>
      <c r="Z24" s="199"/>
      <c r="AA24" s="199"/>
      <c r="AB24" s="199"/>
      <c r="AC24" s="199"/>
      <c r="AD24" s="199"/>
      <c r="AE24" s="233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</row>
    <row r="25" spans="1:72" ht="27" customHeight="1">
      <c r="A25" s="206"/>
      <c r="B25" s="206"/>
      <c r="C25" s="206"/>
      <c r="D25" s="206"/>
      <c r="E25" s="207" t="s">
        <v>1906</v>
      </c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8"/>
      <c r="AE25" s="933" t="s">
        <v>1907</v>
      </c>
      <c r="AF25" s="916"/>
      <c r="AG25" s="916"/>
      <c r="AH25" s="916"/>
      <c r="AI25" s="916"/>
      <c r="AJ25" s="916"/>
      <c r="AK25" s="875" t="str">
        <f>基本情報入力!$B$5</f>
        <v/>
      </c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916"/>
      <c r="AX25" s="916"/>
      <c r="AY25" s="916"/>
      <c r="AZ25" s="916"/>
      <c r="BA25" s="916"/>
      <c r="BB25" s="934"/>
      <c r="BC25" s="935" t="s">
        <v>1908</v>
      </c>
      <c r="BD25" s="936"/>
      <c r="BE25" s="936"/>
      <c r="BF25" s="936"/>
      <c r="BG25" s="937">
        <f>基本情報入力!$B$3</f>
        <v>0</v>
      </c>
      <c r="BH25" s="937"/>
      <c r="BI25" s="937"/>
      <c r="BJ25" s="209" t="s">
        <v>1909</v>
      </c>
      <c r="BK25" s="937">
        <f>基本情報入力!$D$3</f>
        <v>0</v>
      </c>
      <c r="BL25" s="937"/>
      <c r="BM25" s="937"/>
      <c r="BN25" s="938"/>
    </row>
    <row r="26" spans="1:72" ht="27" customHeight="1">
      <c r="A26" s="930" t="s">
        <v>1910</v>
      </c>
      <c r="B26" s="931"/>
      <c r="C26" s="931"/>
      <c r="D26" s="210"/>
      <c r="E26" s="892" t="str">
        <f>基本情報入力!$B$6</f>
        <v/>
      </c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  <c r="V26" s="892"/>
      <c r="W26" s="892"/>
      <c r="X26" s="892"/>
      <c r="Y26" s="892"/>
      <c r="Z26" s="892"/>
      <c r="AA26" s="892"/>
      <c r="AB26" s="892"/>
      <c r="AC26" s="892"/>
      <c r="AD26" s="211"/>
      <c r="AE26" s="206"/>
      <c r="AF26" s="206"/>
      <c r="AG26" s="916" t="s">
        <v>1911</v>
      </c>
      <c r="AH26" s="916"/>
      <c r="AI26" s="916"/>
      <c r="AJ26" s="916"/>
      <c r="AK26" s="932">
        <f>基本情報入力!$B$7</f>
        <v>0</v>
      </c>
      <c r="AL26" s="932"/>
      <c r="AM26" s="932"/>
      <c r="AN26" s="932"/>
      <c r="AO26" s="212" t="s">
        <v>1912</v>
      </c>
      <c r="AP26" s="895">
        <f>基本情報入力!$C$7</f>
        <v>0</v>
      </c>
      <c r="AQ26" s="895"/>
      <c r="AR26" s="895"/>
      <c r="AS26" s="213" t="s">
        <v>1913</v>
      </c>
      <c r="AT26" s="917">
        <f>基本情報入力!$D$7</f>
        <v>0</v>
      </c>
      <c r="AU26" s="917"/>
      <c r="AV26" s="917"/>
      <c r="AW26" s="208"/>
      <c r="AX26" s="916" t="s">
        <v>1914</v>
      </c>
      <c r="AY26" s="916"/>
      <c r="AZ26" s="916"/>
      <c r="BA26" s="916"/>
      <c r="BB26" s="916"/>
      <c r="BC26" s="875">
        <f>基本情報入力!$B$12</f>
        <v>0</v>
      </c>
      <c r="BD26" s="875"/>
      <c r="BE26" s="875"/>
      <c r="BF26" s="875"/>
      <c r="BG26" s="875"/>
      <c r="BH26" s="875"/>
      <c r="BI26" s="875"/>
      <c r="BJ26" s="875"/>
      <c r="BK26" s="875"/>
      <c r="BL26" s="875"/>
      <c r="BM26" s="875"/>
      <c r="BN26" s="876"/>
    </row>
    <row r="27" spans="1:72" ht="15.75" customHeight="1">
      <c r="A27" s="918" t="s">
        <v>19</v>
      </c>
      <c r="B27" s="919"/>
      <c r="C27" s="922" t="s">
        <v>20</v>
      </c>
      <c r="D27" s="923"/>
      <c r="E27" s="923"/>
      <c r="F27" s="923"/>
      <c r="G27" s="923"/>
      <c r="H27" s="923"/>
      <c r="I27" s="923"/>
      <c r="J27" s="924"/>
      <c r="K27" s="922" t="s">
        <v>1879</v>
      </c>
      <c r="L27" s="924"/>
      <c r="M27" s="922" t="s">
        <v>1880</v>
      </c>
      <c r="N27" s="923"/>
      <c r="O27" s="923"/>
      <c r="P27" s="923"/>
      <c r="Q27" s="923"/>
      <c r="R27" s="923"/>
      <c r="S27" s="922" t="s">
        <v>21</v>
      </c>
      <c r="T27" s="924"/>
      <c r="U27" s="926" t="s">
        <v>1915</v>
      </c>
      <c r="V27" s="927"/>
      <c r="W27" s="928"/>
      <c r="X27" s="926" t="s">
        <v>1916</v>
      </c>
      <c r="Y27" s="927"/>
      <c r="Z27" s="927"/>
      <c r="AA27" s="927"/>
      <c r="AB27" s="927"/>
      <c r="AC27" s="927"/>
      <c r="AD27" s="929" t="s">
        <v>1917</v>
      </c>
      <c r="AE27" s="929"/>
      <c r="AF27" s="929"/>
      <c r="AG27" s="929"/>
      <c r="AH27" s="929"/>
      <c r="AI27" s="929"/>
      <c r="AJ27" s="929"/>
      <c r="AK27" s="929"/>
      <c r="AL27" s="900" t="s">
        <v>1918</v>
      </c>
      <c r="AM27" s="901"/>
      <c r="AN27" s="901"/>
      <c r="AO27" s="901"/>
      <c r="AP27" s="901"/>
      <c r="AQ27" s="900" t="s">
        <v>1919</v>
      </c>
      <c r="AR27" s="901"/>
      <c r="AS27" s="902"/>
      <c r="AT27" s="900" t="s">
        <v>1920</v>
      </c>
      <c r="AU27" s="901"/>
      <c r="AV27" s="901"/>
      <c r="AW27" s="901"/>
      <c r="AX27" s="901"/>
      <c r="AY27" s="901"/>
      <c r="AZ27" s="901"/>
      <c r="BA27" s="901"/>
      <c r="BB27" s="901"/>
      <c r="BC27" s="901"/>
      <c r="BD27" s="901"/>
      <c r="BE27" s="902"/>
      <c r="BF27" s="900" t="s">
        <v>1921</v>
      </c>
      <c r="BG27" s="901"/>
      <c r="BH27" s="901"/>
      <c r="BI27" s="901"/>
      <c r="BJ27" s="901"/>
      <c r="BK27" s="901"/>
      <c r="BL27" s="901"/>
      <c r="BM27" s="901"/>
      <c r="BN27" s="902"/>
    </row>
    <row r="28" spans="1:72" ht="15.75" customHeight="1">
      <c r="A28" s="920"/>
      <c r="B28" s="921"/>
      <c r="C28" s="925"/>
      <c r="D28" s="912"/>
      <c r="E28" s="912"/>
      <c r="F28" s="912"/>
      <c r="G28" s="912"/>
      <c r="H28" s="912"/>
      <c r="I28" s="912"/>
      <c r="J28" s="911"/>
      <c r="K28" s="925"/>
      <c r="L28" s="911"/>
      <c r="M28" s="925"/>
      <c r="N28" s="912"/>
      <c r="O28" s="912"/>
      <c r="P28" s="912"/>
      <c r="Q28" s="912"/>
      <c r="R28" s="912"/>
      <c r="S28" s="925"/>
      <c r="T28" s="911"/>
      <c r="U28" s="909" t="s">
        <v>1922</v>
      </c>
      <c r="V28" s="910"/>
      <c r="W28" s="911"/>
      <c r="X28" s="909" t="s">
        <v>1923</v>
      </c>
      <c r="Y28" s="912"/>
      <c r="Z28" s="912"/>
      <c r="AA28" s="912"/>
      <c r="AB28" s="912"/>
      <c r="AC28" s="911"/>
      <c r="AD28" s="913" t="s">
        <v>1924</v>
      </c>
      <c r="AE28" s="914"/>
      <c r="AF28" s="914"/>
      <c r="AG28" s="914"/>
      <c r="AH28" s="914"/>
      <c r="AI28" s="914"/>
      <c r="AJ28" s="914"/>
      <c r="AK28" s="915"/>
      <c r="AL28" s="903"/>
      <c r="AM28" s="904"/>
      <c r="AN28" s="904"/>
      <c r="AO28" s="904"/>
      <c r="AP28" s="904"/>
      <c r="AQ28" s="903"/>
      <c r="AR28" s="904"/>
      <c r="AS28" s="905"/>
      <c r="AT28" s="903"/>
      <c r="AU28" s="904"/>
      <c r="AV28" s="904"/>
      <c r="AW28" s="904"/>
      <c r="AX28" s="904"/>
      <c r="AY28" s="904"/>
      <c r="AZ28" s="904"/>
      <c r="BA28" s="904"/>
      <c r="BB28" s="904"/>
      <c r="BC28" s="904"/>
      <c r="BD28" s="904"/>
      <c r="BE28" s="905"/>
      <c r="BF28" s="906"/>
      <c r="BG28" s="907"/>
      <c r="BH28" s="907"/>
      <c r="BI28" s="907"/>
      <c r="BJ28" s="907"/>
      <c r="BK28" s="907"/>
      <c r="BL28" s="907"/>
      <c r="BM28" s="907"/>
      <c r="BN28" s="908"/>
    </row>
    <row r="29" spans="1:72" ht="27" customHeight="1">
      <c r="A29" s="890" t="str">
        <f>IF(AF$1+BT21&lt;=AK$1,AF$1+BT21,"")</f>
        <v/>
      </c>
      <c r="B29" s="891"/>
      <c r="C29" s="215" t="str">
        <f>IF($A29="","",VLOOKUP($A29,生徒情報入力!$A$9:$AA$158,4))</f>
        <v/>
      </c>
      <c r="D29" s="892" t="str">
        <f>IF($A29="","",VLOOKUP($A29,生徒情報入力!$A$9:$AA$158,5))</f>
        <v/>
      </c>
      <c r="E29" s="892"/>
      <c r="F29" s="892"/>
      <c r="G29" s="892"/>
      <c r="H29" s="892"/>
      <c r="I29" s="892"/>
      <c r="J29" s="893"/>
      <c r="K29" s="234" t="str">
        <f>IF($A29="","",VLOOKUP($A29,生徒情報入力!$A$9:$AA$158,6))</f>
        <v/>
      </c>
      <c r="L29" s="235"/>
      <c r="M29" s="223" t="str">
        <f>IF($A29="","",VLOOKUP($A29,生徒情報入力!$A$9:$AA$158,7))</f>
        <v/>
      </c>
      <c r="N29" s="224" t="str">
        <f>IF($A29="","",VLOOKUP($A29,生徒情報入力!$A$9:$AA$158,8))</f>
        <v/>
      </c>
      <c r="O29" s="224" t="s">
        <v>6</v>
      </c>
      <c r="P29" s="224" t="str">
        <f>IF($A29="","",VLOOKUP($A29,生徒情報入力!$A$9:$AA$158,9))</f>
        <v/>
      </c>
      <c r="Q29" s="224" t="s">
        <v>6</v>
      </c>
      <c r="R29" s="224" t="str">
        <f>IF($A29="","",VLOOKUP($A29,生徒情報入力!$A$9:$AA$158,10))</f>
        <v/>
      </c>
      <c r="S29" s="234" t="str">
        <f>IF($A29="","",VLOOKUP($A29,生徒情報入力!$A$9:$AA$158,11))</f>
        <v/>
      </c>
      <c r="T29" s="235"/>
      <c r="U29" s="894" t="str">
        <f>IF($A29="","",VLOOKUP($A29,生徒情報入力!$A$9:$AA$158,12))</f>
        <v/>
      </c>
      <c r="V29" s="895"/>
      <c r="W29" s="895"/>
      <c r="X29" s="223" t="str">
        <f>IF($A29="","",VLOOKUP($A29,生徒情報入力!$A$9:$AA$158,13))</f>
        <v/>
      </c>
      <c r="Y29" s="224" t="str">
        <f>IF($A29="","",VLOOKUP($A29,生徒情報入力!$A$9:$AA$158,14))</f>
        <v/>
      </c>
      <c r="Z29" s="225" t="s">
        <v>6</v>
      </c>
      <c r="AA29" s="224" t="str">
        <f>IF($A29="","",VLOOKUP($A29,生徒情報入力!$A$9:$AA$158,15))</f>
        <v/>
      </c>
      <c r="AB29" s="224" t="s">
        <v>6</v>
      </c>
      <c r="AC29" s="226" t="str">
        <f>IF($A29="","",VLOOKUP($A29,生徒情報入力!$A$9:$AA$158,16))</f>
        <v/>
      </c>
      <c r="AD29" s="896" t="str">
        <f>IF($A29="","",VLOOKUP($A29,生徒情報入力!$A$9:$AA$158,17))</f>
        <v/>
      </c>
      <c r="AE29" s="897"/>
      <c r="AF29" s="227"/>
      <c r="AG29" s="898" t="str">
        <f>IF($A29="","",VLOOKUP($A29,生徒情報入力!$A$9:$AA$158,19))</f>
        <v/>
      </c>
      <c r="AH29" s="898"/>
      <c r="AI29" s="898"/>
      <c r="AJ29" s="898"/>
      <c r="AK29" s="899"/>
      <c r="AL29" s="894" t="str">
        <f>IF($A29="","",VLOOKUP($A29,生徒情報入力!$A$9:$AA$158,20))</f>
        <v/>
      </c>
      <c r="AM29" s="895"/>
      <c r="AN29" s="895"/>
      <c r="AO29" s="895"/>
      <c r="AP29" s="895"/>
      <c r="AQ29" s="874" t="str">
        <f>IF($A29="","",VLOOKUP($A29,生徒情報入力!$A$9:$AA$158,21))</f>
        <v/>
      </c>
      <c r="AR29" s="875"/>
      <c r="AS29" s="876"/>
      <c r="AT29" s="877" t="str">
        <f>IF($A29="","",VLOOKUP($A29,生徒情報入力!$A$9:$AA$158,22))</f>
        <v/>
      </c>
      <c r="AU29" s="878"/>
      <c r="AV29" s="878"/>
      <c r="AW29" s="878"/>
      <c r="AX29" s="878"/>
      <c r="AY29" s="878"/>
      <c r="AZ29" s="878"/>
      <c r="BA29" s="878"/>
      <c r="BB29" s="878"/>
      <c r="BC29" s="878"/>
      <c r="BD29" s="878"/>
      <c r="BE29" s="879"/>
      <c r="BF29" s="880" t="str">
        <f>IF($A29="","",VLOOKUP($A29,生徒情報入力!$A$9:$AA$158,23))</f>
        <v/>
      </c>
      <c r="BG29" s="881"/>
      <c r="BH29" s="228" t="s">
        <v>1872</v>
      </c>
      <c r="BI29" s="882" t="str">
        <f>IF($A29="","",VLOOKUP($A29,生徒情報入力!$A$9:$AA$158,25))</f>
        <v/>
      </c>
      <c r="BJ29" s="882"/>
      <c r="BK29" s="229" t="s">
        <v>1873</v>
      </c>
      <c r="BL29" s="883" t="str">
        <f>IF($A29="","",VLOOKUP($A29,生徒情報入力!$A$9:$AA$158,27))</f>
        <v/>
      </c>
      <c r="BM29" s="884"/>
      <c r="BN29" s="230"/>
      <c r="BT29" s="200">
        <v>16</v>
      </c>
    </row>
    <row r="30" spans="1:72" ht="27" customHeight="1">
      <c r="A30" s="890" t="str">
        <f t="shared" ref="A30:A43" si="1">IF(AF$1+BT29&lt;=AK$1,AF$1+BT29,"")</f>
        <v/>
      </c>
      <c r="B30" s="891"/>
      <c r="C30" s="215" t="str">
        <f>IF($A30="","",VLOOKUP($A30,生徒情報入力!$A$9:$AA$158,4))</f>
        <v/>
      </c>
      <c r="D30" s="892" t="str">
        <f>IF($A30="","",VLOOKUP($A30,生徒情報入力!$A$9:$AA$158,5))</f>
        <v/>
      </c>
      <c r="E30" s="892"/>
      <c r="F30" s="892"/>
      <c r="G30" s="892"/>
      <c r="H30" s="892"/>
      <c r="I30" s="892"/>
      <c r="J30" s="893"/>
      <c r="K30" s="234" t="str">
        <f>IF($A30="","",VLOOKUP($A30,生徒情報入力!$A$9:$AA$158,6))</f>
        <v/>
      </c>
      <c r="L30" s="235"/>
      <c r="M30" s="223" t="str">
        <f>IF($A30="","",VLOOKUP($A30,生徒情報入力!$A$9:$AA$158,7))</f>
        <v/>
      </c>
      <c r="N30" s="224" t="str">
        <f>IF($A30="","",VLOOKUP($A30,生徒情報入力!$A$9:$AA$158,8))</f>
        <v/>
      </c>
      <c r="O30" s="224" t="s">
        <v>6</v>
      </c>
      <c r="P30" s="224" t="str">
        <f>IF($A30="","",VLOOKUP($A30,生徒情報入力!$A$9:$AA$158,9))</f>
        <v/>
      </c>
      <c r="Q30" s="224" t="s">
        <v>6</v>
      </c>
      <c r="R30" s="224" t="str">
        <f>IF($A30="","",VLOOKUP($A30,生徒情報入力!$A$9:$AA$158,10))</f>
        <v/>
      </c>
      <c r="S30" s="234" t="str">
        <f>IF($A30="","",VLOOKUP($A30,生徒情報入力!$A$9:$AA$158,11))</f>
        <v/>
      </c>
      <c r="T30" s="235"/>
      <c r="U30" s="894" t="str">
        <f>IF($A30="","",VLOOKUP($A30,生徒情報入力!$A$9:$AA$158,12))</f>
        <v/>
      </c>
      <c r="V30" s="895"/>
      <c r="W30" s="895"/>
      <c r="X30" s="223" t="str">
        <f>IF($A30="","",VLOOKUP($A30,生徒情報入力!$A$9:$AA$158,13))</f>
        <v/>
      </c>
      <c r="Y30" s="224" t="str">
        <f>IF($A30="","",VLOOKUP($A30,生徒情報入力!$A$9:$AA$158,14))</f>
        <v/>
      </c>
      <c r="Z30" s="225" t="s">
        <v>6</v>
      </c>
      <c r="AA30" s="224" t="str">
        <f>IF($A30="","",VLOOKUP($A30,生徒情報入力!$A$9:$AA$158,15))</f>
        <v/>
      </c>
      <c r="AB30" s="224" t="s">
        <v>6</v>
      </c>
      <c r="AC30" s="226" t="str">
        <f>IF($A30="","",VLOOKUP($A30,生徒情報入力!$A$9:$AA$158,16))</f>
        <v/>
      </c>
      <c r="AD30" s="896" t="str">
        <f>IF($A30="","",VLOOKUP($A30,生徒情報入力!$A$9:$AA$158,17))</f>
        <v/>
      </c>
      <c r="AE30" s="897"/>
      <c r="AF30" s="227"/>
      <c r="AG30" s="898" t="str">
        <f>IF($A30="","",VLOOKUP($A30,生徒情報入力!$A$9:$AA$158,19))</f>
        <v/>
      </c>
      <c r="AH30" s="898"/>
      <c r="AI30" s="898"/>
      <c r="AJ30" s="898"/>
      <c r="AK30" s="899"/>
      <c r="AL30" s="894" t="str">
        <f>IF($A30="","",VLOOKUP($A30,生徒情報入力!$A$9:$AA$158,20))</f>
        <v/>
      </c>
      <c r="AM30" s="895"/>
      <c r="AN30" s="895"/>
      <c r="AO30" s="895"/>
      <c r="AP30" s="895"/>
      <c r="AQ30" s="874" t="str">
        <f>IF($A30="","",VLOOKUP($A30,生徒情報入力!$A$9:$AA$158,21))</f>
        <v/>
      </c>
      <c r="AR30" s="875"/>
      <c r="AS30" s="876"/>
      <c r="AT30" s="877" t="str">
        <f>IF($A30="","",VLOOKUP($A30,生徒情報入力!$A$9:$AA$158,22))</f>
        <v/>
      </c>
      <c r="AU30" s="878"/>
      <c r="AV30" s="878"/>
      <c r="AW30" s="878"/>
      <c r="AX30" s="878"/>
      <c r="AY30" s="878"/>
      <c r="AZ30" s="878"/>
      <c r="BA30" s="878"/>
      <c r="BB30" s="878"/>
      <c r="BC30" s="878"/>
      <c r="BD30" s="878"/>
      <c r="BE30" s="879"/>
      <c r="BF30" s="880" t="str">
        <f>IF($A30="","",VLOOKUP($A30,生徒情報入力!$A$9:$AA$158,23))</f>
        <v/>
      </c>
      <c r="BG30" s="881"/>
      <c r="BH30" s="228" t="s">
        <v>1872</v>
      </c>
      <c r="BI30" s="882" t="str">
        <f>IF($A30="","",VLOOKUP($A30,生徒情報入力!$A$9:$AA$158,25))</f>
        <v/>
      </c>
      <c r="BJ30" s="882"/>
      <c r="BK30" s="229" t="s">
        <v>1873</v>
      </c>
      <c r="BL30" s="883" t="str">
        <f>IF($A30="","",VLOOKUP($A30,生徒情報入力!$A$9:$AA$158,27))</f>
        <v/>
      </c>
      <c r="BM30" s="884"/>
      <c r="BN30" s="230"/>
      <c r="BT30" s="200">
        <v>17</v>
      </c>
    </row>
    <row r="31" spans="1:72" ht="27" customHeight="1">
      <c r="A31" s="890" t="str">
        <f t="shared" si="1"/>
        <v/>
      </c>
      <c r="B31" s="891"/>
      <c r="C31" s="215" t="str">
        <f>IF($A31="","",VLOOKUP($A31,生徒情報入力!$A$9:$AA$158,4))</f>
        <v/>
      </c>
      <c r="D31" s="892" t="str">
        <f>IF($A31="","",VLOOKUP($A31,生徒情報入力!$A$9:$AA$158,5))</f>
        <v/>
      </c>
      <c r="E31" s="892"/>
      <c r="F31" s="892"/>
      <c r="G31" s="892"/>
      <c r="H31" s="892"/>
      <c r="I31" s="892"/>
      <c r="J31" s="893"/>
      <c r="K31" s="234" t="str">
        <f>IF($A31="","",VLOOKUP($A31,生徒情報入力!$A$9:$AA$158,6))</f>
        <v/>
      </c>
      <c r="L31" s="235"/>
      <c r="M31" s="223" t="str">
        <f>IF($A31="","",VLOOKUP($A31,生徒情報入力!$A$9:$AA$158,7))</f>
        <v/>
      </c>
      <c r="N31" s="224" t="str">
        <f>IF($A31="","",VLOOKUP($A31,生徒情報入力!$A$9:$AA$158,8))</f>
        <v/>
      </c>
      <c r="O31" s="224" t="s">
        <v>6</v>
      </c>
      <c r="P31" s="224" t="str">
        <f>IF($A31="","",VLOOKUP($A31,生徒情報入力!$A$9:$AA$158,9))</f>
        <v/>
      </c>
      <c r="Q31" s="224" t="s">
        <v>6</v>
      </c>
      <c r="R31" s="224" t="str">
        <f>IF($A31="","",VLOOKUP($A31,生徒情報入力!$A$9:$AA$158,10))</f>
        <v/>
      </c>
      <c r="S31" s="234" t="str">
        <f>IF($A31="","",VLOOKUP($A31,生徒情報入力!$A$9:$AA$158,11))</f>
        <v/>
      </c>
      <c r="T31" s="235"/>
      <c r="U31" s="894" t="str">
        <f>IF($A31="","",VLOOKUP($A31,生徒情報入力!$A$9:$AA$158,12))</f>
        <v/>
      </c>
      <c r="V31" s="895"/>
      <c r="W31" s="895"/>
      <c r="X31" s="223" t="str">
        <f>IF($A31="","",VLOOKUP($A31,生徒情報入力!$A$9:$AA$158,13))</f>
        <v/>
      </c>
      <c r="Y31" s="224" t="str">
        <f>IF($A31="","",VLOOKUP($A31,生徒情報入力!$A$9:$AA$158,14))</f>
        <v/>
      </c>
      <c r="Z31" s="225" t="s">
        <v>6</v>
      </c>
      <c r="AA31" s="224" t="str">
        <f>IF($A31="","",VLOOKUP($A31,生徒情報入力!$A$9:$AA$158,15))</f>
        <v/>
      </c>
      <c r="AB31" s="224" t="s">
        <v>6</v>
      </c>
      <c r="AC31" s="226" t="str">
        <f>IF($A31="","",VLOOKUP($A31,生徒情報入力!$A$9:$AA$158,16))</f>
        <v/>
      </c>
      <c r="AD31" s="896" t="str">
        <f>IF($A31="","",VLOOKUP($A31,生徒情報入力!$A$9:$AA$158,17))</f>
        <v/>
      </c>
      <c r="AE31" s="897"/>
      <c r="AF31" s="227"/>
      <c r="AG31" s="898" t="str">
        <f>IF($A31="","",VLOOKUP($A31,生徒情報入力!$A$9:$AA$158,19))</f>
        <v/>
      </c>
      <c r="AH31" s="898"/>
      <c r="AI31" s="898"/>
      <c r="AJ31" s="898"/>
      <c r="AK31" s="899"/>
      <c r="AL31" s="894" t="str">
        <f>IF($A31="","",VLOOKUP($A31,生徒情報入力!$A$9:$AA$158,20))</f>
        <v/>
      </c>
      <c r="AM31" s="895"/>
      <c r="AN31" s="895"/>
      <c r="AO31" s="895"/>
      <c r="AP31" s="895"/>
      <c r="AQ31" s="874" t="str">
        <f>IF($A31="","",VLOOKUP($A31,生徒情報入力!$A$9:$AA$158,21))</f>
        <v/>
      </c>
      <c r="AR31" s="875"/>
      <c r="AS31" s="876"/>
      <c r="AT31" s="877" t="str">
        <f>IF($A31="","",VLOOKUP($A31,生徒情報入力!$A$9:$AA$158,22))</f>
        <v/>
      </c>
      <c r="AU31" s="878"/>
      <c r="AV31" s="878"/>
      <c r="AW31" s="878"/>
      <c r="AX31" s="878"/>
      <c r="AY31" s="878"/>
      <c r="AZ31" s="878"/>
      <c r="BA31" s="878"/>
      <c r="BB31" s="878"/>
      <c r="BC31" s="878"/>
      <c r="BD31" s="878"/>
      <c r="BE31" s="879"/>
      <c r="BF31" s="880" t="str">
        <f>IF($A31="","",VLOOKUP($A31,生徒情報入力!$A$9:$AA$158,23))</f>
        <v/>
      </c>
      <c r="BG31" s="881"/>
      <c r="BH31" s="228" t="s">
        <v>1872</v>
      </c>
      <c r="BI31" s="882" t="str">
        <f>IF($A31="","",VLOOKUP($A31,生徒情報入力!$A$9:$AA$158,25))</f>
        <v/>
      </c>
      <c r="BJ31" s="882"/>
      <c r="BK31" s="229" t="s">
        <v>1873</v>
      </c>
      <c r="BL31" s="883" t="str">
        <f>IF($A31="","",VLOOKUP($A31,生徒情報入力!$A$9:$AA$158,27))</f>
        <v/>
      </c>
      <c r="BM31" s="884"/>
      <c r="BN31" s="230"/>
      <c r="BT31" s="200">
        <v>18</v>
      </c>
    </row>
    <row r="32" spans="1:72" ht="27" customHeight="1">
      <c r="A32" s="890" t="str">
        <f t="shared" si="1"/>
        <v/>
      </c>
      <c r="B32" s="891"/>
      <c r="C32" s="215" t="str">
        <f>IF($A32="","",VLOOKUP($A32,生徒情報入力!$A$9:$AA$158,4))</f>
        <v/>
      </c>
      <c r="D32" s="892" t="str">
        <f>IF($A32="","",VLOOKUP($A32,生徒情報入力!$A$9:$AA$158,5))</f>
        <v/>
      </c>
      <c r="E32" s="892"/>
      <c r="F32" s="892"/>
      <c r="G32" s="892"/>
      <c r="H32" s="892"/>
      <c r="I32" s="892"/>
      <c r="J32" s="893"/>
      <c r="K32" s="234" t="str">
        <f>IF($A32="","",VLOOKUP($A32,生徒情報入力!$A$9:$AA$158,6))</f>
        <v/>
      </c>
      <c r="L32" s="235"/>
      <c r="M32" s="223" t="str">
        <f>IF($A32="","",VLOOKUP($A32,生徒情報入力!$A$9:$AA$158,7))</f>
        <v/>
      </c>
      <c r="N32" s="224" t="str">
        <f>IF($A32="","",VLOOKUP($A32,生徒情報入力!$A$9:$AA$158,8))</f>
        <v/>
      </c>
      <c r="O32" s="224" t="s">
        <v>6</v>
      </c>
      <c r="P32" s="224" t="str">
        <f>IF($A32="","",VLOOKUP($A32,生徒情報入力!$A$9:$AA$158,9))</f>
        <v/>
      </c>
      <c r="Q32" s="224" t="s">
        <v>6</v>
      </c>
      <c r="R32" s="224" t="str">
        <f>IF($A32="","",VLOOKUP($A32,生徒情報入力!$A$9:$AA$158,10))</f>
        <v/>
      </c>
      <c r="S32" s="234" t="str">
        <f>IF($A32="","",VLOOKUP($A32,生徒情報入力!$A$9:$AA$158,11))</f>
        <v/>
      </c>
      <c r="T32" s="235"/>
      <c r="U32" s="894" t="str">
        <f>IF($A32="","",VLOOKUP($A32,生徒情報入力!$A$9:$AA$158,12))</f>
        <v/>
      </c>
      <c r="V32" s="895"/>
      <c r="W32" s="895"/>
      <c r="X32" s="223" t="str">
        <f>IF($A32="","",VLOOKUP($A32,生徒情報入力!$A$9:$AA$158,13))</f>
        <v/>
      </c>
      <c r="Y32" s="224" t="str">
        <f>IF($A32="","",VLOOKUP($A32,生徒情報入力!$A$9:$AA$158,14))</f>
        <v/>
      </c>
      <c r="Z32" s="225" t="s">
        <v>6</v>
      </c>
      <c r="AA32" s="224" t="str">
        <f>IF($A32="","",VLOOKUP($A32,生徒情報入力!$A$9:$AA$158,15))</f>
        <v/>
      </c>
      <c r="AB32" s="224" t="s">
        <v>6</v>
      </c>
      <c r="AC32" s="226" t="str">
        <f>IF($A32="","",VLOOKUP($A32,生徒情報入力!$A$9:$AA$158,16))</f>
        <v/>
      </c>
      <c r="AD32" s="896" t="str">
        <f>IF($A32="","",VLOOKUP($A32,生徒情報入力!$A$9:$AA$158,17))</f>
        <v/>
      </c>
      <c r="AE32" s="897"/>
      <c r="AF32" s="227"/>
      <c r="AG32" s="898" t="str">
        <f>IF($A32="","",VLOOKUP($A32,生徒情報入力!$A$9:$AA$158,19))</f>
        <v/>
      </c>
      <c r="AH32" s="898"/>
      <c r="AI32" s="898"/>
      <c r="AJ32" s="898"/>
      <c r="AK32" s="899"/>
      <c r="AL32" s="894" t="str">
        <f>IF($A32="","",VLOOKUP($A32,生徒情報入力!$A$9:$AA$158,20))</f>
        <v/>
      </c>
      <c r="AM32" s="895"/>
      <c r="AN32" s="895"/>
      <c r="AO32" s="895"/>
      <c r="AP32" s="895"/>
      <c r="AQ32" s="874" t="str">
        <f>IF($A32="","",VLOOKUP($A32,生徒情報入力!$A$9:$AA$158,21))</f>
        <v/>
      </c>
      <c r="AR32" s="875"/>
      <c r="AS32" s="876"/>
      <c r="AT32" s="877" t="str">
        <f>IF($A32="","",VLOOKUP($A32,生徒情報入力!$A$9:$AA$158,22))</f>
        <v/>
      </c>
      <c r="AU32" s="878"/>
      <c r="AV32" s="878"/>
      <c r="AW32" s="878"/>
      <c r="AX32" s="878"/>
      <c r="AY32" s="878"/>
      <c r="AZ32" s="878"/>
      <c r="BA32" s="878"/>
      <c r="BB32" s="878"/>
      <c r="BC32" s="878"/>
      <c r="BD32" s="878"/>
      <c r="BE32" s="879"/>
      <c r="BF32" s="880" t="str">
        <f>IF($A32="","",VLOOKUP($A32,生徒情報入力!$A$9:$AA$158,23))</f>
        <v/>
      </c>
      <c r="BG32" s="881"/>
      <c r="BH32" s="228" t="s">
        <v>1872</v>
      </c>
      <c r="BI32" s="882" t="str">
        <f>IF($A32="","",VLOOKUP($A32,生徒情報入力!$A$9:$AA$158,25))</f>
        <v/>
      </c>
      <c r="BJ32" s="882"/>
      <c r="BK32" s="229" t="s">
        <v>1873</v>
      </c>
      <c r="BL32" s="883" t="str">
        <f>IF($A32="","",VLOOKUP($A32,生徒情報入力!$A$9:$AA$158,27))</f>
        <v/>
      </c>
      <c r="BM32" s="884"/>
      <c r="BN32" s="230"/>
      <c r="BT32" s="200">
        <v>19</v>
      </c>
    </row>
    <row r="33" spans="1:72" ht="27" customHeight="1">
      <c r="A33" s="890" t="str">
        <f t="shared" si="1"/>
        <v/>
      </c>
      <c r="B33" s="891"/>
      <c r="C33" s="215" t="str">
        <f>IF($A33="","",VLOOKUP($A33,生徒情報入力!$A$9:$AA$158,4))</f>
        <v/>
      </c>
      <c r="D33" s="892" t="str">
        <f>IF($A33="","",VLOOKUP($A33,生徒情報入力!$A$9:$AA$158,5))</f>
        <v/>
      </c>
      <c r="E33" s="892"/>
      <c r="F33" s="892"/>
      <c r="G33" s="892"/>
      <c r="H33" s="892"/>
      <c r="I33" s="892"/>
      <c r="J33" s="893"/>
      <c r="K33" s="234" t="str">
        <f>IF($A33="","",VLOOKUP($A33,生徒情報入力!$A$9:$AA$158,6))</f>
        <v/>
      </c>
      <c r="L33" s="235"/>
      <c r="M33" s="223" t="str">
        <f>IF($A33="","",VLOOKUP($A33,生徒情報入力!$A$9:$AA$158,7))</f>
        <v/>
      </c>
      <c r="N33" s="224" t="str">
        <f>IF($A33="","",VLOOKUP($A33,生徒情報入力!$A$9:$AA$158,8))</f>
        <v/>
      </c>
      <c r="O33" s="224" t="s">
        <v>6</v>
      </c>
      <c r="P33" s="224" t="str">
        <f>IF($A33="","",VLOOKUP($A33,生徒情報入力!$A$9:$AA$158,9))</f>
        <v/>
      </c>
      <c r="Q33" s="224" t="s">
        <v>6</v>
      </c>
      <c r="R33" s="224" t="str">
        <f>IF($A33="","",VLOOKUP($A33,生徒情報入力!$A$9:$AA$158,10))</f>
        <v/>
      </c>
      <c r="S33" s="234" t="str">
        <f>IF($A33="","",VLOOKUP($A33,生徒情報入力!$A$9:$AA$158,11))</f>
        <v/>
      </c>
      <c r="T33" s="235"/>
      <c r="U33" s="894" t="str">
        <f>IF($A33="","",VLOOKUP($A33,生徒情報入力!$A$9:$AA$158,12))</f>
        <v/>
      </c>
      <c r="V33" s="895"/>
      <c r="W33" s="895"/>
      <c r="X33" s="223" t="str">
        <f>IF($A33="","",VLOOKUP($A33,生徒情報入力!$A$9:$AA$158,13))</f>
        <v/>
      </c>
      <c r="Y33" s="224" t="str">
        <f>IF($A33="","",VLOOKUP($A33,生徒情報入力!$A$9:$AA$158,14))</f>
        <v/>
      </c>
      <c r="Z33" s="225" t="s">
        <v>6</v>
      </c>
      <c r="AA33" s="224" t="str">
        <f>IF($A33="","",VLOOKUP($A33,生徒情報入力!$A$9:$AA$158,15))</f>
        <v/>
      </c>
      <c r="AB33" s="224" t="s">
        <v>6</v>
      </c>
      <c r="AC33" s="226" t="str">
        <f>IF($A33="","",VLOOKUP($A33,生徒情報入力!$A$9:$AA$158,16))</f>
        <v/>
      </c>
      <c r="AD33" s="896" t="str">
        <f>IF($A33="","",VLOOKUP($A33,生徒情報入力!$A$9:$AA$158,17))</f>
        <v/>
      </c>
      <c r="AE33" s="897"/>
      <c r="AF33" s="227"/>
      <c r="AG33" s="898" t="str">
        <f>IF($A33="","",VLOOKUP($A33,生徒情報入力!$A$9:$AA$158,19))</f>
        <v/>
      </c>
      <c r="AH33" s="898"/>
      <c r="AI33" s="898"/>
      <c r="AJ33" s="898"/>
      <c r="AK33" s="899"/>
      <c r="AL33" s="894" t="str">
        <f>IF($A33="","",VLOOKUP($A33,生徒情報入力!$A$9:$AA$158,20))</f>
        <v/>
      </c>
      <c r="AM33" s="895"/>
      <c r="AN33" s="895"/>
      <c r="AO33" s="895"/>
      <c r="AP33" s="895"/>
      <c r="AQ33" s="874" t="str">
        <f>IF($A33="","",VLOOKUP($A33,生徒情報入力!$A$9:$AA$158,21))</f>
        <v/>
      </c>
      <c r="AR33" s="875"/>
      <c r="AS33" s="876"/>
      <c r="AT33" s="877" t="str">
        <f>IF($A33="","",VLOOKUP($A33,生徒情報入力!$A$9:$AA$158,22))</f>
        <v/>
      </c>
      <c r="AU33" s="878"/>
      <c r="AV33" s="878"/>
      <c r="AW33" s="878"/>
      <c r="AX33" s="878"/>
      <c r="AY33" s="878"/>
      <c r="AZ33" s="878"/>
      <c r="BA33" s="878"/>
      <c r="BB33" s="878"/>
      <c r="BC33" s="878"/>
      <c r="BD33" s="878"/>
      <c r="BE33" s="879"/>
      <c r="BF33" s="880" t="str">
        <f>IF($A33="","",VLOOKUP($A33,生徒情報入力!$A$9:$AA$158,23))</f>
        <v/>
      </c>
      <c r="BG33" s="881"/>
      <c r="BH33" s="228" t="s">
        <v>1872</v>
      </c>
      <c r="BI33" s="882" t="str">
        <f>IF($A33="","",VLOOKUP($A33,生徒情報入力!$A$9:$AA$158,25))</f>
        <v/>
      </c>
      <c r="BJ33" s="882"/>
      <c r="BK33" s="229" t="s">
        <v>1873</v>
      </c>
      <c r="BL33" s="883" t="str">
        <f>IF($A33="","",VLOOKUP($A33,生徒情報入力!$A$9:$AA$158,27))</f>
        <v/>
      </c>
      <c r="BM33" s="884"/>
      <c r="BN33" s="230"/>
      <c r="BT33" s="200">
        <v>20</v>
      </c>
    </row>
    <row r="34" spans="1:72" ht="27" customHeight="1">
      <c r="A34" s="890" t="str">
        <f t="shared" si="1"/>
        <v/>
      </c>
      <c r="B34" s="891"/>
      <c r="C34" s="215" t="str">
        <f>IF($A34="","",VLOOKUP($A34,生徒情報入力!$A$9:$AA$158,4))</f>
        <v/>
      </c>
      <c r="D34" s="892" t="str">
        <f>IF($A34="","",VLOOKUP($A34,生徒情報入力!$A$9:$AA$158,5))</f>
        <v/>
      </c>
      <c r="E34" s="892"/>
      <c r="F34" s="892"/>
      <c r="G34" s="892"/>
      <c r="H34" s="892"/>
      <c r="I34" s="892"/>
      <c r="J34" s="893"/>
      <c r="K34" s="234" t="str">
        <f>IF($A34="","",VLOOKUP($A34,生徒情報入力!$A$9:$AA$158,6))</f>
        <v/>
      </c>
      <c r="L34" s="235"/>
      <c r="M34" s="223" t="str">
        <f>IF($A34="","",VLOOKUP($A34,生徒情報入力!$A$9:$AA$158,7))</f>
        <v/>
      </c>
      <c r="N34" s="224" t="str">
        <f>IF($A34="","",VLOOKUP($A34,生徒情報入力!$A$9:$AA$158,8))</f>
        <v/>
      </c>
      <c r="O34" s="224" t="s">
        <v>6</v>
      </c>
      <c r="P34" s="224" t="str">
        <f>IF($A34="","",VLOOKUP($A34,生徒情報入力!$A$9:$AA$158,9))</f>
        <v/>
      </c>
      <c r="Q34" s="224" t="s">
        <v>6</v>
      </c>
      <c r="R34" s="224" t="str">
        <f>IF($A34="","",VLOOKUP($A34,生徒情報入力!$A$9:$AA$158,10))</f>
        <v/>
      </c>
      <c r="S34" s="234" t="str">
        <f>IF($A34="","",VLOOKUP($A34,生徒情報入力!$A$9:$AA$158,11))</f>
        <v/>
      </c>
      <c r="T34" s="235"/>
      <c r="U34" s="894" t="str">
        <f>IF($A34="","",VLOOKUP($A34,生徒情報入力!$A$9:$AA$158,12))</f>
        <v/>
      </c>
      <c r="V34" s="895"/>
      <c r="W34" s="895"/>
      <c r="X34" s="223" t="str">
        <f>IF($A34="","",VLOOKUP($A34,生徒情報入力!$A$9:$AA$158,13))</f>
        <v/>
      </c>
      <c r="Y34" s="224" t="str">
        <f>IF($A34="","",VLOOKUP($A34,生徒情報入力!$A$9:$AA$158,14))</f>
        <v/>
      </c>
      <c r="Z34" s="225" t="s">
        <v>6</v>
      </c>
      <c r="AA34" s="224" t="str">
        <f>IF($A34="","",VLOOKUP($A34,生徒情報入力!$A$9:$AA$158,15))</f>
        <v/>
      </c>
      <c r="AB34" s="224" t="s">
        <v>6</v>
      </c>
      <c r="AC34" s="226" t="str">
        <f>IF($A34="","",VLOOKUP($A34,生徒情報入力!$A$9:$AA$158,16))</f>
        <v/>
      </c>
      <c r="AD34" s="896" t="str">
        <f>IF($A34="","",VLOOKUP($A34,生徒情報入力!$A$9:$AA$158,17))</f>
        <v/>
      </c>
      <c r="AE34" s="897"/>
      <c r="AF34" s="227"/>
      <c r="AG34" s="898" t="str">
        <f>IF($A34="","",VLOOKUP($A34,生徒情報入力!$A$9:$AA$158,19))</f>
        <v/>
      </c>
      <c r="AH34" s="898"/>
      <c r="AI34" s="898"/>
      <c r="AJ34" s="898"/>
      <c r="AK34" s="899"/>
      <c r="AL34" s="894" t="str">
        <f>IF($A34="","",VLOOKUP($A34,生徒情報入力!$A$9:$AA$158,20))</f>
        <v/>
      </c>
      <c r="AM34" s="895"/>
      <c r="AN34" s="895"/>
      <c r="AO34" s="895"/>
      <c r="AP34" s="895"/>
      <c r="AQ34" s="874" t="str">
        <f>IF($A34="","",VLOOKUP($A34,生徒情報入力!$A$9:$AA$158,21))</f>
        <v/>
      </c>
      <c r="AR34" s="875"/>
      <c r="AS34" s="876"/>
      <c r="AT34" s="877" t="str">
        <f>IF($A34="","",VLOOKUP($A34,生徒情報入力!$A$9:$AA$158,22))</f>
        <v/>
      </c>
      <c r="AU34" s="878"/>
      <c r="AV34" s="878"/>
      <c r="AW34" s="878"/>
      <c r="AX34" s="878"/>
      <c r="AY34" s="878"/>
      <c r="AZ34" s="878"/>
      <c r="BA34" s="878"/>
      <c r="BB34" s="878"/>
      <c r="BC34" s="878"/>
      <c r="BD34" s="878"/>
      <c r="BE34" s="879"/>
      <c r="BF34" s="880" t="str">
        <f>IF($A34="","",VLOOKUP($A34,生徒情報入力!$A$9:$AA$158,23))</f>
        <v/>
      </c>
      <c r="BG34" s="881"/>
      <c r="BH34" s="228" t="s">
        <v>1872</v>
      </c>
      <c r="BI34" s="882" t="str">
        <f>IF($A34="","",VLOOKUP($A34,生徒情報入力!$A$9:$AA$158,25))</f>
        <v/>
      </c>
      <c r="BJ34" s="882"/>
      <c r="BK34" s="229" t="s">
        <v>1873</v>
      </c>
      <c r="BL34" s="883" t="str">
        <f>IF($A34="","",VLOOKUP($A34,生徒情報入力!$A$9:$AA$158,27))</f>
        <v/>
      </c>
      <c r="BM34" s="884"/>
      <c r="BN34" s="230"/>
      <c r="BT34" s="200">
        <v>21</v>
      </c>
    </row>
    <row r="35" spans="1:72" ht="27" customHeight="1">
      <c r="A35" s="890" t="str">
        <f t="shared" si="1"/>
        <v/>
      </c>
      <c r="B35" s="891"/>
      <c r="C35" s="215" t="str">
        <f>IF($A35="","",VLOOKUP($A35,生徒情報入力!$A$9:$AA$158,4))</f>
        <v/>
      </c>
      <c r="D35" s="892" t="str">
        <f>IF($A35="","",VLOOKUP($A35,生徒情報入力!$A$9:$AA$158,5))</f>
        <v/>
      </c>
      <c r="E35" s="892"/>
      <c r="F35" s="892"/>
      <c r="G35" s="892"/>
      <c r="H35" s="892"/>
      <c r="I35" s="892"/>
      <c r="J35" s="893"/>
      <c r="K35" s="234" t="str">
        <f>IF($A35="","",VLOOKUP($A35,生徒情報入力!$A$9:$AA$158,6))</f>
        <v/>
      </c>
      <c r="L35" s="235"/>
      <c r="M35" s="223" t="str">
        <f>IF($A35="","",VLOOKUP($A35,生徒情報入力!$A$9:$AA$158,7))</f>
        <v/>
      </c>
      <c r="N35" s="224" t="str">
        <f>IF($A35="","",VLOOKUP($A35,生徒情報入力!$A$9:$AA$158,8))</f>
        <v/>
      </c>
      <c r="O35" s="224" t="s">
        <v>6</v>
      </c>
      <c r="P35" s="224" t="str">
        <f>IF($A35="","",VLOOKUP($A35,生徒情報入力!$A$9:$AA$158,9))</f>
        <v/>
      </c>
      <c r="Q35" s="224" t="s">
        <v>6</v>
      </c>
      <c r="R35" s="224" t="str">
        <f>IF($A35="","",VLOOKUP($A35,生徒情報入力!$A$9:$AA$158,10))</f>
        <v/>
      </c>
      <c r="S35" s="234" t="str">
        <f>IF($A35="","",VLOOKUP($A35,生徒情報入力!$A$9:$AA$158,11))</f>
        <v/>
      </c>
      <c r="T35" s="235"/>
      <c r="U35" s="894" t="str">
        <f>IF($A35="","",VLOOKUP($A35,生徒情報入力!$A$9:$AA$158,12))</f>
        <v/>
      </c>
      <c r="V35" s="895"/>
      <c r="W35" s="895"/>
      <c r="X35" s="223" t="str">
        <f>IF($A35="","",VLOOKUP($A35,生徒情報入力!$A$9:$AA$158,13))</f>
        <v/>
      </c>
      <c r="Y35" s="224" t="str">
        <f>IF($A35="","",VLOOKUP($A35,生徒情報入力!$A$9:$AA$158,14))</f>
        <v/>
      </c>
      <c r="Z35" s="225" t="s">
        <v>6</v>
      </c>
      <c r="AA35" s="224" t="str">
        <f>IF($A35="","",VLOOKUP($A35,生徒情報入力!$A$9:$AA$158,15))</f>
        <v/>
      </c>
      <c r="AB35" s="224" t="s">
        <v>6</v>
      </c>
      <c r="AC35" s="226" t="str">
        <f>IF($A35="","",VLOOKUP($A35,生徒情報入力!$A$9:$AA$158,16))</f>
        <v/>
      </c>
      <c r="AD35" s="896" t="str">
        <f>IF($A35="","",VLOOKUP($A35,生徒情報入力!$A$9:$AA$158,17))</f>
        <v/>
      </c>
      <c r="AE35" s="897"/>
      <c r="AF35" s="227"/>
      <c r="AG35" s="898" t="str">
        <f>IF($A35="","",VLOOKUP($A35,生徒情報入力!$A$9:$AA$158,19))</f>
        <v/>
      </c>
      <c r="AH35" s="898"/>
      <c r="AI35" s="898"/>
      <c r="AJ35" s="898"/>
      <c r="AK35" s="899"/>
      <c r="AL35" s="894" t="str">
        <f>IF($A35="","",VLOOKUP($A35,生徒情報入力!$A$9:$AA$158,20))</f>
        <v/>
      </c>
      <c r="AM35" s="895"/>
      <c r="AN35" s="895"/>
      <c r="AO35" s="895"/>
      <c r="AP35" s="895"/>
      <c r="AQ35" s="874" t="str">
        <f>IF($A35="","",VLOOKUP($A35,生徒情報入力!$A$9:$AA$158,21))</f>
        <v/>
      </c>
      <c r="AR35" s="875"/>
      <c r="AS35" s="876"/>
      <c r="AT35" s="877" t="str">
        <f>IF($A35="","",VLOOKUP($A35,生徒情報入力!$A$9:$AA$158,22))</f>
        <v/>
      </c>
      <c r="AU35" s="878"/>
      <c r="AV35" s="878"/>
      <c r="AW35" s="878"/>
      <c r="AX35" s="878"/>
      <c r="AY35" s="878"/>
      <c r="AZ35" s="878"/>
      <c r="BA35" s="878"/>
      <c r="BB35" s="878"/>
      <c r="BC35" s="878"/>
      <c r="BD35" s="878"/>
      <c r="BE35" s="879"/>
      <c r="BF35" s="880" t="str">
        <f>IF($A35="","",VLOOKUP($A35,生徒情報入力!$A$9:$AA$158,23))</f>
        <v/>
      </c>
      <c r="BG35" s="881"/>
      <c r="BH35" s="228" t="s">
        <v>1872</v>
      </c>
      <c r="BI35" s="882" t="str">
        <f>IF($A35="","",VLOOKUP($A35,生徒情報入力!$A$9:$AA$158,25))</f>
        <v/>
      </c>
      <c r="BJ35" s="882"/>
      <c r="BK35" s="229" t="s">
        <v>1873</v>
      </c>
      <c r="BL35" s="883" t="str">
        <f>IF($A35="","",VLOOKUP($A35,生徒情報入力!$A$9:$AA$158,27))</f>
        <v/>
      </c>
      <c r="BM35" s="884"/>
      <c r="BN35" s="230"/>
      <c r="BT35" s="200">
        <v>22</v>
      </c>
    </row>
    <row r="36" spans="1:72" ht="27" customHeight="1">
      <c r="A36" s="890" t="str">
        <f t="shared" si="1"/>
        <v/>
      </c>
      <c r="B36" s="891"/>
      <c r="C36" s="215" t="str">
        <f>IF($A36="","",VLOOKUP($A36,生徒情報入力!$A$9:$AA$158,4))</f>
        <v/>
      </c>
      <c r="D36" s="892" t="str">
        <f>IF($A36="","",VLOOKUP($A36,生徒情報入力!$A$9:$AA$158,5))</f>
        <v/>
      </c>
      <c r="E36" s="892"/>
      <c r="F36" s="892"/>
      <c r="G36" s="892"/>
      <c r="H36" s="892"/>
      <c r="I36" s="892"/>
      <c r="J36" s="893"/>
      <c r="K36" s="234" t="str">
        <f>IF($A36="","",VLOOKUP($A36,生徒情報入力!$A$9:$AA$158,6))</f>
        <v/>
      </c>
      <c r="L36" s="235"/>
      <c r="M36" s="223" t="str">
        <f>IF($A36="","",VLOOKUP($A36,生徒情報入力!$A$9:$AA$158,7))</f>
        <v/>
      </c>
      <c r="N36" s="224" t="str">
        <f>IF($A36="","",VLOOKUP($A36,生徒情報入力!$A$9:$AA$158,8))</f>
        <v/>
      </c>
      <c r="O36" s="224" t="s">
        <v>6</v>
      </c>
      <c r="P36" s="224" t="str">
        <f>IF($A36="","",VLOOKUP($A36,生徒情報入力!$A$9:$AA$158,9))</f>
        <v/>
      </c>
      <c r="Q36" s="224" t="s">
        <v>6</v>
      </c>
      <c r="R36" s="224" t="str">
        <f>IF($A36="","",VLOOKUP($A36,生徒情報入力!$A$9:$AA$158,10))</f>
        <v/>
      </c>
      <c r="S36" s="234" t="str">
        <f>IF($A36="","",VLOOKUP($A36,生徒情報入力!$A$9:$AA$158,11))</f>
        <v/>
      </c>
      <c r="T36" s="235"/>
      <c r="U36" s="894" t="str">
        <f>IF($A36="","",VLOOKUP($A36,生徒情報入力!$A$9:$AA$158,12))</f>
        <v/>
      </c>
      <c r="V36" s="895"/>
      <c r="W36" s="895"/>
      <c r="X36" s="223" t="str">
        <f>IF($A36="","",VLOOKUP($A36,生徒情報入力!$A$9:$AA$158,13))</f>
        <v/>
      </c>
      <c r="Y36" s="224" t="str">
        <f>IF($A36="","",VLOOKUP($A36,生徒情報入力!$A$9:$AA$158,14))</f>
        <v/>
      </c>
      <c r="Z36" s="225" t="s">
        <v>6</v>
      </c>
      <c r="AA36" s="224" t="str">
        <f>IF($A36="","",VLOOKUP($A36,生徒情報入力!$A$9:$AA$158,15))</f>
        <v/>
      </c>
      <c r="AB36" s="224" t="s">
        <v>6</v>
      </c>
      <c r="AC36" s="226" t="str">
        <f>IF($A36="","",VLOOKUP($A36,生徒情報入力!$A$9:$AA$158,16))</f>
        <v/>
      </c>
      <c r="AD36" s="896" t="str">
        <f>IF($A36="","",VLOOKUP($A36,生徒情報入力!$A$9:$AA$158,17))</f>
        <v/>
      </c>
      <c r="AE36" s="897"/>
      <c r="AF36" s="227"/>
      <c r="AG36" s="898" t="str">
        <f>IF($A36="","",VLOOKUP($A36,生徒情報入力!$A$9:$AA$158,19))</f>
        <v/>
      </c>
      <c r="AH36" s="898"/>
      <c r="AI36" s="898"/>
      <c r="AJ36" s="898"/>
      <c r="AK36" s="899"/>
      <c r="AL36" s="894" t="str">
        <f>IF($A36="","",VLOOKUP($A36,生徒情報入力!$A$9:$AA$158,20))</f>
        <v/>
      </c>
      <c r="AM36" s="895"/>
      <c r="AN36" s="895"/>
      <c r="AO36" s="895"/>
      <c r="AP36" s="895"/>
      <c r="AQ36" s="874" t="str">
        <f>IF($A36="","",VLOOKUP($A36,生徒情報入力!$A$9:$AA$158,21))</f>
        <v/>
      </c>
      <c r="AR36" s="875"/>
      <c r="AS36" s="876"/>
      <c r="AT36" s="877" t="str">
        <f>IF($A36="","",VLOOKUP($A36,生徒情報入力!$A$9:$AA$158,22))</f>
        <v/>
      </c>
      <c r="AU36" s="878"/>
      <c r="AV36" s="878"/>
      <c r="AW36" s="878"/>
      <c r="AX36" s="878"/>
      <c r="AY36" s="878"/>
      <c r="AZ36" s="878"/>
      <c r="BA36" s="878"/>
      <c r="BB36" s="878"/>
      <c r="BC36" s="878"/>
      <c r="BD36" s="878"/>
      <c r="BE36" s="879"/>
      <c r="BF36" s="880" t="str">
        <f>IF($A36="","",VLOOKUP($A36,生徒情報入力!$A$9:$AA$158,23))</f>
        <v/>
      </c>
      <c r="BG36" s="881"/>
      <c r="BH36" s="228" t="s">
        <v>1872</v>
      </c>
      <c r="BI36" s="882" t="str">
        <f>IF($A36="","",VLOOKUP($A36,生徒情報入力!$A$9:$AA$158,25))</f>
        <v/>
      </c>
      <c r="BJ36" s="882"/>
      <c r="BK36" s="229" t="s">
        <v>1873</v>
      </c>
      <c r="BL36" s="883" t="str">
        <f>IF($A36="","",VLOOKUP($A36,生徒情報入力!$A$9:$AA$158,27))</f>
        <v/>
      </c>
      <c r="BM36" s="884"/>
      <c r="BN36" s="230"/>
      <c r="BT36" s="200">
        <v>23</v>
      </c>
    </row>
    <row r="37" spans="1:72" ht="27" customHeight="1">
      <c r="A37" s="890" t="str">
        <f t="shared" si="1"/>
        <v/>
      </c>
      <c r="B37" s="891"/>
      <c r="C37" s="215" t="str">
        <f>IF($A37="","",VLOOKUP($A37,生徒情報入力!$A$9:$AA$158,4))</f>
        <v/>
      </c>
      <c r="D37" s="892" t="str">
        <f>IF($A37="","",VLOOKUP($A37,生徒情報入力!$A$9:$AA$158,5))</f>
        <v/>
      </c>
      <c r="E37" s="892"/>
      <c r="F37" s="892"/>
      <c r="G37" s="892"/>
      <c r="H37" s="892"/>
      <c r="I37" s="892"/>
      <c r="J37" s="893"/>
      <c r="K37" s="234" t="str">
        <f>IF($A37="","",VLOOKUP($A37,生徒情報入力!$A$9:$AA$158,6))</f>
        <v/>
      </c>
      <c r="L37" s="235"/>
      <c r="M37" s="223" t="str">
        <f>IF($A37="","",VLOOKUP($A37,生徒情報入力!$A$9:$AA$158,7))</f>
        <v/>
      </c>
      <c r="N37" s="224" t="str">
        <f>IF($A37="","",VLOOKUP($A37,生徒情報入力!$A$9:$AA$158,8))</f>
        <v/>
      </c>
      <c r="O37" s="224" t="s">
        <v>6</v>
      </c>
      <c r="P37" s="224" t="str">
        <f>IF($A37="","",VLOOKUP($A37,生徒情報入力!$A$9:$AA$158,9))</f>
        <v/>
      </c>
      <c r="Q37" s="224" t="s">
        <v>6</v>
      </c>
      <c r="R37" s="224" t="str">
        <f>IF($A37="","",VLOOKUP($A37,生徒情報入力!$A$9:$AA$158,10))</f>
        <v/>
      </c>
      <c r="S37" s="234" t="str">
        <f>IF($A37="","",VLOOKUP($A37,生徒情報入力!$A$9:$AA$158,11))</f>
        <v/>
      </c>
      <c r="T37" s="235"/>
      <c r="U37" s="894" t="str">
        <f>IF($A37="","",VLOOKUP($A37,生徒情報入力!$A$9:$AA$158,12))</f>
        <v/>
      </c>
      <c r="V37" s="895"/>
      <c r="W37" s="895"/>
      <c r="X37" s="223" t="str">
        <f>IF($A37="","",VLOOKUP($A37,生徒情報入力!$A$9:$AA$158,13))</f>
        <v/>
      </c>
      <c r="Y37" s="224" t="str">
        <f>IF($A37="","",VLOOKUP($A37,生徒情報入力!$A$9:$AA$158,14))</f>
        <v/>
      </c>
      <c r="Z37" s="225" t="s">
        <v>6</v>
      </c>
      <c r="AA37" s="224" t="str">
        <f>IF($A37="","",VLOOKUP($A37,生徒情報入力!$A$9:$AA$158,15))</f>
        <v/>
      </c>
      <c r="AB37" s="224" t="s">
        <v>6</v>
      </c>
      <c r="AC37" s="226" t="str">
        <f>IF($A37="","",VLOOKUP($A37,生徒情報入力!$A$9:$AA$158,16))</f>
        <v/>
      </c>
      <c r="AD37" s="896" t="str">
        <f>IF($A37="","",VLOOKUP($A37,生徒情報入力!$A$9:$AA$158,17))</f>
        <v/>
      </c>
      <c r="AE37" s="897"/>
      <c r="AF37" s="227"/>
      <c r="AG37" s="898" t="str">
        <f>IF($A37="","",VLOOKUP($A37,生徒情報入力!$A$9:$AA$158,19))</f>
        <v/>
      </c>
      <c r="AH37" s="898"/>
      <c r="AI37" s="898"/>
      <c r="AJ37" s="898"/>
      <c r="AK37" s="899"/>
      <c r="AL37" s="894" t="str">
        <f>IF($A37="","",VLOOKUP($A37,生徒情報入力!$A$9:$AA$158,20))</f>
        <v/>
      </c>
      <c r="AM37" s="895"/>
      <c r="AN37" s="895"/>
      <c r="AO37" s="895"/>
      <c r="AP37" s="895"/>
      <c r="AQ37" s="874" t="str">
        <f>IF($A37="","",VLOOKUP($A37,生徒情報入力!$A$9:$AA$158,21))</f>
        <v/>
      </c>
      <c r="AR37" s="875"/>
      <c r="AS37" s="876"/>
      <c r="AT37" s="877" t="str">
        <f>IF($A37="","",VLOOKUP($A37,生徒情報入力!$A$9:$AA$158,22))</f>
        <v/>
      </c>
      <c r="AU37" s="878"/>
      <c r="AV37" s="878"/>
      <c r="AW37" s="878"/>
      <c r="AX37" s="878"/>
      <c r="AY37" s="878"/>
      <c r="AZ37" s="878"/>
      <c r="BA37" s="878"/>
      <c r="BB37" s="878"/>
      <c r="BC37" s="878"/>
      <c r="BD37" s="878"/>
      <c r="BE37" s="879"/>
      <c r="BF37" s="880" t="str">
        <f>IF($A37="","",VLOOKUP($A37,生徒情報入力!$A$9:$AA$158,23))</f>
        <v/>
      </c>
      <c r="BG37" s="881"/>
      <c r="BH37" s="228" t="s">
        <v>1872</v>
      </c>
      <c r="BI37" s="882" t="str">
        <f>IF($A37="","",VLOOKUP($A37,生徒情報入力!$A$9:$AA$158,25))</f>
        <v/>
      </c>
      <c r="BJ37" s="882"/>
      <c r="BK37" s="229" t="s">
        <v>1873</v>
      </c>
      <c r="BL37" s="883" t="str">
        <f>IF($A37="","",VLOOKUP($A37,生徒情報入力!$A$9:$AA$158,27))</f>
        <v/>
      </c>
      <c r="BM37" s="884"/>
      <c r="BN37" s="230"/>
      <c r="BT37" s="200">
        <v>24</v>
      </c>
    </row>
    <row r="38" spans="1:72" ht="27" customHeight="1">
      <c r="A38" s="890" t="str">
        <f t="shared" si="1"/>
        <v/>
      </c>
      <c r="B38" s="891"/>
      <c r="C38" s="215" t="str">
        <f>IF($A38="","",VLOOKUP($A38,生徒情報入力!$A$9:$AA$158,4))</f>
        <v/>
      </c>
      <c r="D38" s="892" t="str">
        <f>IF($A38="","",VLOOKUP($A38,生徒情報入力!$A$9:$AA$158,5))</f>
        <v/>
      </c>
      <c r="E38" s="892"/>
      <c r="F38" s="892"/>
      <c r="G38" s="892"/>
      <c r="H38" s="892"/>
      <c r="I38" s="892"/>
      <c r="J38" s="893"/>
      <c r="K38" s="234" t="str">
        <f>IF($A38="","",VLOOKUP($A38,生徒情報入力!$A$9:$AA$158,6))</f>
        <v/>
      </c>
      <c r="L38" s="235"/>
      <c r="M38" s="223" t="str">
        <f>IF($A38="","",VLOOKUP($A38,生徒情報入力!$A$9:$AA$158,7))</f>
        <v/>
      </c>
      <c r="N38" s="224" t="str">
        <f>IF($A38="","",VLOOKUP($A38,生徒情報入力!$A$9:$AA$158,8))</f>
        <v/>
      </c>
      <c r="O38" s="224" t="s">
        <v>6</v>
      </c>
      <c r="P38" s="224" t="str">
        <f>IF($A38="","",VLOOKUP($A38,生徒情報入力!$A$9:$AA$158,9))</f>
        <v/>
      </c>
      <c r="Q38" s="224" t="s">
        <v>6</v>
      </c>
      <c r="R38" s="224" t="str">
        <f>IF($A38="","",VLOOKUP($A38,生徒情報入力!$A$9:$AA$158,10))</f>
        <v/>
      </c>
      <c r="S38" s="234" t="str">
        <f>IF($A38="","",VLOOKUP($A38,生徒情報入力!$A$9:$AA$158,11))</f>
        <v/>
      </c>
      <c r="T38" s="235"/>
      <c r="U38" s="894" t="str">
        <f>IF($A38="","",VLOOKUP($A38,生徒情報入力!$A$9:$AA$158,12))</f>
        <v/>
      </c>
      <c r="V38" s="895"/>
      <c r="W38" s="895"/>
      <c r="X38" s="223" t="str">
        <f>IF($A38="","",VLOOKUP($A38,生徒情報入力!$A$9:$AA$158,13))</f>
        <v/>
      </c>
      <c r="Y38" s="224" t="str">
        <f>IF($A38="","",VLOOKUP($A38,生徒情報入力!$A$9:$AA$158,14))</f>
        <v/>
      </c>
      <c r="Z38" s="225" t="s">
        <v>6</v>
      </c>
      <c r="AA38" s="224" t="str">
        <f>IF($A38="","",VLOOKUP($A38,生徒情報入力!$A$9:$AA$158,15))</f>
        <v/>
      </c>
      <c r="AB38" s="224" t="s">
        <v>6</v>
      </c>
      <c r="AC38" s="226" t="str">
        <f>IF($A38="","",VLOOKUP($A38,生徒情報入力!$A$9:$AA$158,16))</f>
        <v/>
      </c>
      <c r="AD38" s="896" t="str">
        <f>IF($A38="","",VLOOKUP($A38,生徒情報入力!$A$9:$AA$158,17))</f>
        <v/>
      </c>
      <c r="AE38" s="897"/>
      <c r="AF38" s="227"/>
      <c r="AG38" s="898" t="str">
        <f>IF($A38="","",VLOOKUP($A38,生徒情報入力!$A$9:$AA$158,19))</f>
        <v/>
      </c>
      <c r="AH38" s="898"/>
      <c r="AI38" s="898"/>
      <c r="AJ38" s="898"/>
      <c r="AK38" s="899"/>
      <c r="AL38" s="894" t="str">
        <f>IF($A38="","",VLOOKUP($A38,生徒情報入力!$A$9:$AA$158,20))</f>
        <v/>
      </c>
      <c r="AM38" s="895"/>
      <c r="AN38" s="895"/>
      <c r="AO38" s="895"/>
      <c r="AP38" s="895"/>
      <c r="AQ38" s="874" t="str">
        <f>IF($A38="","",VLOOKUP($A38,生徒情報入力!$A$9:$AA$158,21))</f>
        <v/>
      </c>
      <c r="AR38" s="875"/>
      <c r="AS38" s="876"/>
      <c r="AT38" s="877" t="str">
        <f>IF($A38="","",VLOOKUP($A38,生徒情報入力!$A$9:$AA$158,22))</f>
        <v/>
      </c>
      <c r="AU38" s="878"/>
      <c r="AV38" s="878"/>
      <c r="AW38" s="878"/>
      <c r="AX38" s="878"/>
      <c r="AY38" s="878"/>
      <c r="AZ38" s="878"/>
      <c r="BA38" s="878"/>
      <c r="BB38" s="878"/>
      <c r="BC38" s="878"/>
      <c r="BD38" s="878"/>
      <c r="BE38" s="879"/>
      <c r="BF38" s="880" t="str">
        <f>IF($A38="","",VLOOKUP($A38,生徒情報入力!$A$9:$AA$158,23))</f>
        <v/>
      </c>
      <c r="BG38" s="881"/>
      <c r="BH38" s="228" t="s">
        <v>1872</v>
      </c>
      <c r="BI38" s="882" t="str">
        <f>IF($A38="","",VLOOKUP($A38,生徒情報入力!$A$9:$AA$158,25))</f>
        <v/>
      </c>
      <c r="BJ38" s="882"/>
      <c r="BK38" s="229" t="s">
        <v>1873</v>
      </c>
      <c r="BL38" s="883" t="str">
        <f>IF($A38="","",VLOOKUP($A38,生徒情報入力!$A$9:$AA$158,27))</f>
        <v/>
      </c>
      <c r="BM38" s="884"/>
      <c r="BN38" s="230"/>
      <c r="BT38" s="200">
        <v>25</v>
      </c>
    </row>
    <row r="39" spans="1:72" ht="27" customHeight="1">
      <c r="A39" s="890" t="str">
        <f t="shared" si="1"/>
        <v/>
      </c>
      <c r="B39" s="891"/>
      <c r="C39" s="215" t="str">
        <f>IF($A39="","",VLOOKUP($A39,生徒情報入力!$A$9:$AA$158,4))</f>
        <v/>
      </c>
      <c r="D39" s="892" t="str">
        <f>IF($A39="","",VLOOKUP($A39,生徒情報入力!$A$9:$AA$158,5))</f>
        <v/>
      </c>
      <c r="E39" s="892"/>
      <c r="F39" s="892"/>
      <c r="G39" s="892"/>
      <c r="H39" s="892"/>
      <c r="I39" s="892"/>
      <c r="J39" s="893"/>
      <c r="K39" s="234" t="str">
        <f>IF($A39="","",VLOOKUP($A39,生徒情報入力!$A$9:$AA$158,6))</f>
        <v/>
      </c>
      <c r="L39" s="235"/>
      <c r="M39" s="223" t="str">
        <f>IF($A39="","",VLOOKUP($A39,生徒情報入力!$A$9:$AA$158,7))</f>
        <v/>
      </c>
      <c r="N39" s="224" t="str">
        <f>IF($A39="","",VLOOKUP($A39,生徒情報入力!$A$9:$AA$158,8))</f>
        <v/>
      </c>
      <c r="O39" s="224" t="s">
        <v>6</v>
      </c>
      <c r="P39" s="224" t="str">
        <f>IF($A39="","",VLOOKUP($A39,生徒情報入力!$A$9:$AA$158,9))</f>
        <v/>
      </c>
      <c r="Q39" s="224" t="s">
        <v>6</v>
      </c>
      <c r="R39" s="224" t="str">
        <f>IF($A39="","",VLOOKUP($A39,生徒情報入力!$A$9:$AA$158,10))</f>
        <v/>
      </c>
      <c r="S39" s="234" t="str">
        <f>IF($A39="","",VLOOKUP($A39,生徒情報入力!$A$9:$AA$158,11))</f>
        <v/>
      </c>
      <c r="T39" s="235"/>
      <c r="U39" s="894" t="str">
        <f>IF($A39="","",VLOOKUP($A39,生徒情報入力!$A$9:$AA$158,12))</f>
        <v/>
      </c>
      <c r="V39" s="895"/>
      <c r="W39" s="895"/>
      <c r="X39" s="223" t="str">
        <f>IF($A39="","",VLOOKUP($A39,生徒情報入力!$A$9:$AA$158,13))</f>
        <v/>
      </c>
      <c r="Y39" s="224" t="str">
        <f>IF($A39="","",VLOOKUP($A39,生徒情報入力!$A$9:$AA$158,14))</f>
        <v/>
      </c>
      <c r="Z39" s="225" t="s">
        <v>6</v>
      </c>
      <c r="AA39" s="224" t="str">
        <f>IF($A39="","",VLOOKUP($A39,生徒情報入力!$A$9:$AA$158,15))</f>
        <v/>
      </c>
      <c r="AB39" s="224" t="s">
        <v>6</v>
      </c>
      <c r="AC39" s="226" t="str">
        <f>IF($A39="","",VLOOKUP($A39,生徒情報入力!$A$9:$AA$158,16))</f>
        <v/>
      </c>
      <c r="AD39" s="896" t="str">
        <f>IF($A39="","",VLOOKUP($A39,生徒情報入力!$A$9:$AA$158,17))</f>
        <v/>
      </c>
      <c r="AE39" s="897"/>
      <c r="AF39" s="227"/>
      <c r="AG39" s="898" t="str">
        <f>IF($A39="","",VLOOKUP($A39,生徒情報入力!$A$9:$AA$158,19))</f>
        <v/>
      </c>
      <c r="AH39" s="898"/>
      <c r="AI39" s="898"/>
      <c r="AJ39" s="898"/>
      <c r="AK39" s="899"/>
      <c r="AL39" s="894" t="str">
        <f>IF($A39="","",VLOOKUP($A39,生徒情報入力!$A$9:$AA$158,20))</f>
        <v/>
      </c>
      <c r="AM39" s="895"/>
      <c r="AN39" s="895"/>
      <c r="AO39" s="895"/>
      <c r="AP39" s="895"/>
      <c r="AQ39" s="874" t="str">
        <f>IF($A39="","",VLOOKUP($A39,生徒情報入力!$A$9:$AA$158,21))</f>
        <v/>
      </c>
      <c r="AR39" s="875"/>
      <c r="AS39" s="876"/>
      <c r="AT39" s="877" t="str">
        <f>IF($A39="","",VLOOKUP($A39,生徒情報入力!$A$9:$AA$158,22))</f>
        <v/>
      </c>
      <c r="AU39" s="878"/>
      <c r="AV39" s="878"/>
      <c r="AW39" s="878"/>
      <c r="AX39" s="878"/>
      <c r="AY39" s="878"/>
      <c r="AZ39" s="878"/>
      <c r="BA39" s="878"/>
      <c r="BB39" s="878"/>
      <c r="BC39" s="878"/>
      <c r="BD39" s="878"/>
      <c r="BE39" s="879"/>
      <c r="BF39" s="880" t="str">
        <f>IF($A39="","",VLOOKUP($A39,生徒情報入力!$A$9:$AA$158,23))</f>
        <v/>
      </c>
      <c r="BG39" s="881"/>
      <c r="BH39" s="228" t="s">
        <v>1872</v>
      </c>
      <c r="BI39" s="882" t="str">
        <f>IF($A39="","",VLOOKUP($A39,生徒情報入力!$A$9:$AA$158,25))</f>
        <v/>
      </c>
      <c r="BJ39" s="882"/>
      <c r="BK39" s="229" t="s">
        <v>1873</v>
      </c>
      <c r="BL39" s="883" t="str">
        <f>IF($A39="","",VLOOKUP($A39,生徒情報入力!$A$9:$AA$158,27))</f>
        <v/>
      </c>
      <c r="BM39" s="884"/>
      <c r="BN39" s="230"/>
      <c r="BT39" s="200">
        <v>26</v>
      </c>
    </row>
    <row r="40" spans="1:72" ht="27" customHeight="1">
      <c r="A40" s="890" t="str">
        <f t="shared" si="1"/>
        <v/>
      </c>
      <c r="B40" s="891"/>
      <c r="C40" s="215" t="str">
        <f>IF($A40="","",VLOOKUP($A40,生徒情報入力!$A$9:$AA$158,4))</f>
        <v/>
      </c>
      <c r="D40" s="892" t="str">
        <f>IF($A40="","",VLOOKUP($A40,生徒情報入力!$A$9:$AA$158,5))</f>
        <v/>
      </c>
      <c r="E40" s="892"/>
      <c r="F40" s="892"/>
      <c r="G40" s="892"/>
      <c r="H40" s="892"/>
      <c r="I40" s="892"/>
      <c r="J40" s="893"/>
      <c r="K40" s="234" t="str">
        <f>IF($A40="","",VLOOKUP($A40,生徒情報入力!$A$9:$AA$158,6))</f>
        <v/>
      </c>
      <c r="L40" s="235"/>
      <c r="M40" s="223" t="str">
        <f>IF($A40="","",VLOOKUP($A40,生徒情報入力!$A$9:$AA$158,7))</f>
        <v/>
      </c>
      <c r="N40" s="224" t="str">
        <f>IF($A40="","",VLOOKUP($A40,生徒情報入力!$A$9:$AA$158,8))</f>
        <v/>
      </c>
      <c r="O40" s="224" t="s">
        <v>6</v>
      </c>
      <c r="P40" s="224" t="str">
        <f>IF($A40="","",VLOOKUP($A40,生徒情報入力!$A$9:$AA$158,9))</f>
        <v/>
      </c>
      <c r="Q40" s="224" t="s">
        <v>6</v>
      </c>
      <c r="R40" s="224" t="str">
        <f>IF($A40="","",VLOOKUP($A40,生徒情報入力!$A$9:$AA$158,10))</f>
        <v/>
      </c>
      <c r="S40" s="234" t="str">
        <f>IF($A40="","",VLOOKUP($A40,生徒情報入力!$A$9:$AA$158,11))</f>
        <v/>
      </c>
      <c r="T40" s="235"/>
      <c r="U40" s="894" t="str">
        <f>IF($A40="","",VLOOKUP($A40,生徒情報入力!$A$9:$AA$158,12))</f>
        <v/>
      </c>
      <c r="V40" s="895"/>
      <c r="W40" s="895"/>
      <c r="X40" s="223" t="str">
        <f>IF($A40="","",VLOOKUP($A40,生徒情報入力!$A$9:$AA$158,13))</f>
        <v/>
      </c>
      <c r="Y40" s="224" t="str">
        <f>IF($A40="","",VLOOKUP($A40,生徒情報入力!$A$9:$AA$158,14))</f>
        <v/>
      </c>
      <c r="Z40" s="225" t="s">
        <v>6</v>
      </c>
      <c r="AA40" s="224" t="str">
        <f>IF($A40="","",VLOOKUP($A40,生徒情報入力!$A$9:$AA$158,15))</f>
        <v/>
      </c>
      <c r="AB40" s="224" t="s">
        <v>6</v>
      </c>
      <c r="AC40" s="226" t="str">
        <f>IF($A40="","",VLOOKUP($A40,生徒情報入力!$A$9:$AA$158,16))</f>
        <v/>
      </c>
      <c r="AD40" s="896" t="str">
        <f>IF($A40="","",VLOOKUP($A40,生徒情報入力!$A$9:$AA$158,17))</f>
        <v/>
      </c>
      <c r="AE40" s="897"/>
      <c r="AF40" s="227"/>
      <c r="AG40" s="898" t="str">
        <f>IF($A40="","",VLOOKUP($A40,生徒情報入力!$A$9:$AA$158,19))</f>
        <v/>
      </c>
      <c r="AH40" s="898"/>
      <c r="AI40" s="898"/>
      <c r="AJ40" s="898"/>
      <c r="AK40" s="899"/>
      <c r="AL40" s="894" t="str">
        <f>IF($A40="","",VLOOKUP($A40,生徒情報入力!$A$9:$AA$158,20))</f>
        <v/>
      </c>
      <c r="AM40" s="895"/>
      <c r="AN40" s="895"/>
      <c r="AO40" s="895"/>
      <c r="AP40" s="895"/>
      <c r="AQ40" s="874" t="str">
        <f>IF($A40="","",VLOOKUP($A40,生徒情報入力!$A$9:$AA$158,21))</f>
        <v/>
      </c>
      <c r="AR40" s="875"/>
      <c r="AS40" s="876"/>
      <c r="AT40" s="877" t="str">
        <f>IF($A40="","",VLOOKUP($A40,生徒情報入力!$A$9:$AA$158,22))</f>
        <v/>
      </c>
      <c r="AU40" s="878"/>
      <c r="AV40" s="878"/>
      <c r="AW40" s="878"/>
      <c r="AX40" s="878"/>
      <c r="AY40" s="878"/>
      <c r="AZ40" s="878"/>
      <c r="BA40" s="878"/>
      <c r="BB40" s="878"/>
      <c r="BC40" s="878"/>
      <c r="BD40" s="878"/>
      <c r="BE40" s="879"/>
      <c r="BF40" s="880" t="str">
        <f>IF($A40="","",VLOOKUP($A40,生徒情報入力!$A$9:$AA$158,23))</f>
        <v/>
      </c>
      <c r="BG40" s="881"/>
      <c r="BH40" s="228" t="s">
        <v>1872</v>
      </c>
      <c r="BI40" s="882" t="str">
        <f>IF($A40="","",VLOOKUP($A40,生徒情報入力!$A$9:$AA$158,25))</f>
        <v/>
      </c>
      <c r="BJ40" s="882"/>
      <c r="BK40" s="229" t="s">
        <v>1873</v>
      </c>
      <c r="BL40" s="883" t="str">
        <f>IF($A40="","",VLOOKUP($A40,生徒情報入力!$A$9:$AA$158,27))</f>
        <v/>
      </c>
      <c r="BM40" s="884"/>
      <c r="BN40" s="230"/>
      <c r="BT40" s="200">
        <v>27</v>
      </c>
    </row>
    <row r="41" spans="1:72" ht="27" customHeight="1">
      <c r="A41" s="890" t="str">
        <f t="shared" si="1"/>
        <v/>
      </c>
      <c r="B41" s="891"/>
      <c r="C41" s="215" t="str">
        <f>IF($A41="","",VLOOKUP($A41,生徒情報入力!$A$9:$AA$158,4))</f>
        <v/>
      </c>
      <c r="D41" s="892" t="str">
        <f>IF($A41="","",VLOOKUP($A41,生徒情報入力!$A$9:$AA$158,5))</f>
        <v/>
      </c>
      <c r="E41" s="892"/>
      <c r="F41" s="892"/>
      <c r="G41" s="892"/>
      <c r="H41" s="892"/>
      <c r="I41" s="892"/>
      <c r="J41" s="893"/>
      <c r="K41" s="234" t="str">
        <f>IF($A41="","",VLOOKUP($A41,生徒情報入力!$A$9:$AA$158,6))</f>
        <v/>
      </c>
      <c r="L41" s="235"/>
      <c r="M41" s="223" t="str">
        <f>IF($A41="","",VLOOKUP($A41,生徒情報入力!$A$9:$AA$158,7))</f>
        <v/>
      </c>
      <c r="N41" s="224" t="str">
        <f>IF($A41="","",VLOOKUP($A41,生徒情報入力!$A$9:$AA$158,8))</f>
        <v/>
      </c>
      <c r="O41" s="224" t="s">
        <v>6</v>
      </c>
      <c r="P41" s="224" t="str">
        <f>IF($A41="","",VLOOKUP($A41,生徒情報入力!$A$9:$AA$158,9))</f>
        <v/>
      </c>
      <c r="Q41" s="224" t="s">
        <v>6</v>
      </c>
      <c r="R41" s="224" t="str">
        <f>IF($A41="","",VLOOKUP($A41,生徒情報入力!$A$9:$AA$158,10))</f>
        <v/>
      </c>
      <c r="S41" s="234" t="str">
        <f>IF($A41="","",VLOOKUP($A41,生徒情報入力!$A$9:$AA$158,11))</f>
        <v/>
      </c>
      <c r="T41" s="235"/>
      <c r="U41" s="894" t="str">
        <f>IF($A41="","",VLOOKUP($A41,生徒情報入力!$A$9:$AA$158,12))</f>
        <v/>
      </c>
      <c r="V41" s="895"/>
      <c r="W41" s="895"/>
      <c r="X41" s="223" t="str">
        <f>IF($A41="","",VLOOKUP($A41,生徒情報入力!$A$9:$AA$158,13))</f>
        <v/>
      </c>
      <c r="Y41" s="224" t="str">
        <f>IF($A41="","",VLOOKUP($A41,生徒情報入力!$A$9:$AA$158,14))</f>
        <v/>
      </c>
      <c r="Z41" s="225" t="s">
        <v>6</v>
      </c>
      <c r="AA41" s="224" t="str">
        <f>IF($A41="","",VLOOKUP($A41,生徒情報入力!$A$9:$AA$158,15))</f>
        <v/>
      </c>
      <c r="AB41" s="224" t="s">
        <v>6</v>
      </c>
      <c r="AC41" s="226" t="str">
        <f>IF($A41="","",VLOOKUP($A41,生徒情報入力!$A$9:$AA$158,16))</f>
        <v/>
      </c>
      <c r="AD41" s="896" t="str">
        <f>IF($A41="","",VLOOKUP($A41,生徒情報入力!$A$9:$AA$158,17))</f>
        <v/>
      </c>
      <c r="AE41" s="897"/>
      <c r="AF41" s="227"/>
      <c r="AG41" s="898" t="str">
        <f>IF($A41="","",VLOOKUP($A41,生徒情報入力!$A$9:$AA$158,19))</f>
        <v/>
      </c>
      <c r="AH41" s="898"/>
      <c r="AI41" s="898"/>
      <c r="AJ41" s="898"/>
      <c r="AK41" s="899"/>
      <c r="AL41" s="894" t="str">
        <f>IF($A41="","",VLOOKUP($A41,生徒情報入力!$A$9:$AA$158,20))</f>
        <v/>
      </c>
      <c r="AM41" s="895"/>
      <c r="AN41" s="895"/>
      <c r="AO41" s="895"/>
      <c r="AP41" s="895"/>
      <c r="AQ41" s="874" t="str">
        <f>IF($A41="","",VLOOKUP($A41,生徒情報入力!$A$9:$AA$158,21))</f>
        <v/>
      </c>
      <c r="AR41" s="875"/>
      <c r="AS41" s="876"/>
      <c r="AT41" s="877" t="str">
        <f>IF($A41="","",VLOOKUP($A41,生徒情報入力!$A$9:$AA$158,22))</f>
        <v/>
      </c>
      <c r="AU41" s="878"/>
      <c r="AV41" s="878"/>
      <c r="AW41" s="878"/>
      <c r="AX41" s="878"/>
      <c r="AY41" s="878"/>
      <c r="AZ41" s="878"/>
      <c r="BA41" s="878"/>
      <c r="BB41" s="878"/>
      <c r="BC41" s="878"/>
      <c r="BD41" s="878"/>
      <c r="BE41" s="879"/>
      <c r="BF41" s="880" t="str">
        <f>IF($A41="","",VLOOKUP($A41,生徒情報入力!$A$9:$AA$158,23))</f>
        <v/>
      </c>
      <c r="BG41" s="881"/>
      <c r="BH41" s="228" t="s">
        <v>1872</v>
      </c>
      <c r="BI41" s="882" t="str">
        <f>IF($A41="","",VLOOKUP($A41,生徒情報入力!$A$9:$AA$158,25))</f>
        <v/>
      </c>
      <c r="BJ41" s="882"/>
      <c r="BK41" s="229" t="s">
        <v>1873</v>
      </c>
      <c r="BL41" s="883" t="str">
        <f>IF($A41="","",VLOOKUP($A41,生徒情報入力!$A$9:$AA$158,27))</f>
        <v/>
      </c>
      <c r="BM41" s="884"/>
      <c r="BN41" s="230"/>
      <c r="BT41" s="200">
        <v>28</v>
      </c>
    </row>
    <row r="42" spans="1:72" ht="27" customHeight="1">
      <c r="A42" s="890" t="str">
        <f t="shared" si="1"/>
        <v/>
      </c>
      <c r="B42" s="891"/>
      <c r="C42" s="215" t="str">
        <f>IF($A42="","",VLOOKUP($A42,生徒情報入力!$A$9:$AA$158,4))</f>
        <v/>
      </c>
      <c r="D42" s="892" t="str">
        <f>IF($A42="","",VLOOKUP($A42,生徒情報入力!$A$9:$AA$158,5))</f>
        <v/>
      </c>
      <c r="E42" s="892"/>
      <c r="F42" s="892"/>
      <c r="G42" s="892"/>
      <c r="H42" s="892"/>
      <c r="I42" s="892"/>
      <c r="J42" s="893"/>
      <c r="K42" s="234" t="str">
        <f>IF($A42="","",VLOOKUP($A42,生徒情報入力!$A$9:$AA$158,6))</f>
        <v/>
      </c>
      <c r="L42" s="235"/>
      <c r="M42" s="223" t="str">
        <f>IF($A42="","",VLOOKUP($A42,生徒情報入力!$A$9:$AA$158,7))</f>
        <v/>
      </c>
      <c r="N42" s="224" t="str">
        <f>IF($A42="","",VLOOKUP($A42,生徒情報入力!$A$9:$AA$158,8))</f>
        <v/>
      </c>
      <c r="O42" s="224" t="s">
        <v>6</v>
      </c>
      <c r="P42" s="224" t="str">
        <f>IF($A42="","",VLOOKUP($A42,生徒情報入力!$A$9:$AA$158,9))</f>
        <v/>
      </c>
      <c r="Q42" s="224" t="s">
        <v>6</v>
      </c>
      <c r="R42" s="224" t="str">
        <f>IF($A42="","",VLOOKUP($A42,生徒情報入力!$A$9:$AA$158,10))</f>
        <v/>
      </c>
      <c r="S42" s="234" t="str">
        <f>IF($A42="","",VLOOKUP($A42,生徒情報入力!$A$9:$AA$158,11))</f>
        <v/>
      </c>
      <c r="T42" s="235"/>
      <c r="U42" s="894" t="str">
        <f>IF($A42="","",VLOOKUP($A42,生徒情報入力!$A$9:$AA$158,12))</f>
        <v/>
      </c>
      <c r="V42" s="895"/>
      <c r="W42" s="895"/>
      <c r="X42" s="223" t="str">
        <f>IF($A42="","",VLOOKUP($A42,生徒情報入力!$A$9:$AA$158,13))</f>
        <v/>
      </c>
      <c r="Y42" s="224" t="str">
        <f>IF($A42="","",VLOOKUP($A42,生徒情報入力!$A$9:$AA$158,14))</f>
        <v/>
      </c>
      <c r="Z42" s="225" t="s">
        <v>6</v>
      </c>
      <c r="AA42" s="224" t="str">
        <f>IF($A42="","",VLOOKUP($A42,生徒情報入力!$A$9:$AA$158,15))</f>
        <v/>
      </c>
      <c r="AB42" s="224" t="s">
        <v>6</v>
      </c>
      <c r="AC42" s="226" t="str">
        <f>IF($A42="","",VLOOKUP($A42,生徒情報入力!$A$9:$AA$158,16))</f>
        <v/>
      </c>
      <c r="AD42" s="896" t="str">
        <f>IF($A42="","",VLOOKUP($A42,生徒情報入力!$A$9:$AA$158,17))</f>
        <v/>
      </c>
      <c r="AE42" s="897"/>
      <c r="AF42" s="227"/>
      <c r="AG42" s="898" t="str">
        <f>IF($A42="","",VLOOKUP($A42,生徒情報入力!$A$9:$AA$158,19))</f>
        <v/>
      </c>
      <c r="AH42" s="898"/>
      <c r="AI42" s="898"/>
      <c r="AJ42" s="898"/>
      <c r="AK42" s="899"/>
      <c r="AL42" s="894" t="str">
        <f>IF($A42="","",VLOOKUP($A42,生徒情報入力!$A$9:$AA$158,20))</f>
        <v/>
      </c>
      <c r="AM42" s="895"/>
      <c r="AN42" s="895"/>
      <c r="AO42" s="895"/>
      <c r="AP42" s="895"/>
      <c r="AQ42" s="874" t="str">
        <f>IF($A42="","",VLOOKUP($A42,生徒情報入力!$A$9:$AA$158,21))</f>
        <v/>
      </c>
      <c r="AR42" s="875"/>
      <c r="AS42" s="876"/>
      <c r="AT42" s="877" t="str">
        <f>IF($A42="","",VLOOKUP($A42,生徒情報入力!$A$9:$AA$158,22))</f>
        <v/>
      </c>
      <c r="AU42" s="878"/>
      <c r="AV42" s="878"/>
      <c r="AW42" s="878"/>
      <c r="AX42" s="878"/>
      <c r="AY42" s="878"/>
      <c r="AZ42" s="878"/>
      <c r="BA42" s="878"/>
      <c r="BB42" s="878"/>
      <c r="BC42" s="878"/>
      <c r="BD42" s="878"/>
      <c r="BE42" s="879"/>
      <c r="BF42" s="880" t="str">
        <f>IF($A42="","",VLOOKUP($A42,生徒情報入力!$A$9:$AA$158,23))</f>
        <v/>
      </c>
      <c r="BG42" s="881"/>
      <c r="BH42" s="228" t="s">
        <v>1872</v>
      </c>
      <c r="BI42" s="882" t="str">
        <f>IF($A42="","",VLOOKUP($A42,生徒情報入力!$A$9:$AA$158,25))</f>
        <v/>
      </c>
      <c r="BJ42" s="882"/>
      <c r="BK42" s="229" t="s">
        <v>1873</v>
      </c>
      <c r="BL42" s="883" t="str">
        <f>IF($A42="","",VLOOKUP($A42,生徒情報入力!$A$9:$AA$158,27))</f>
        <v/>
      </c>
      <c r="BM42" s="884"/>
      <c r="BN42" s="230"/>
      <c r="BT42" s="200">
        <v>29</v>
      </c>
    </row>
    <row r="43" spans="1:72" ht="27" customHeight="1">
      <c r="A43" s="890" t="str">
        <f t="shared" si="1"/>
        <v/>
      </c>
      <c r="B43" s="891"/>
      <c r="C43" s="215" t="str">
        <f>IF($A43="","",VLOOKUP($A43,生徒情報入力!$A$9:$AA$158,4))</f>
        <v/>
      </c>
      <c r="D43" s="892" t="str">
        <f>IF($A43="","",VLOOKUP($A43,生徒情報入力!$A$9:$AA$158,5))</f>
        <v/>
      </c>
      <c r="E43" s="892"/>
      <c r="F43" s="892"/>
      <c r="G43" s="892"/>
      <c r="H43" s="892"/>
      <c r="I43" s="892"/>
      <c r="J43" s="893"/>
      <c r="K43" s="234" t="str">
        <f>IF($A43="","",VLOOKUP($A43,生徒情報入力!$A$9:$AA$158,6))</f>
        <v/>
      </c>
      <c r="L43" s="235"/>
      <c r="M43" s="223" t="str">
        <f>IF($A43="","",VLOOKUP($A43,生徒情報入力!$A$9:$AA$158,7))</f>
        <v/>
      </c>
      <c r="N43" s="224" t="str">
        <f>IF($A43="","",VLOOKUP($A43,生徒情報入力!$A$9:$AA$158,8))</f>
        <v/>
      </c>
      <c r="O43" s="224" t="s">
        <v>6</v>
      </c>
      <c r="P43" s="224" t="str">
        <f>IF($A43="","",VLOOKUP($A43,生徒情報入力!$A$9:$AA$158,9))</f>
        <v/>
      </c>
      <c r="Q43" s="224" t="s">
        <v>6</v>
      </c>
      <c r="R43" s="224" t="str">
        <f>IF($A43="","",VLOOKUP($A43,生徒情報入力!$A$9:$AA$158,10))</f>
        <v/>
      </c>
      <c r="S43" s="234" t="str">
        <f>IF($A43="","",VLOOKUP($A43,生徒情報入力!$A$9:$AA$158,11))</f>
        <v/>
      </c>
      <c r="T43" s="235"/>
      <c r="U43" s="894" t="str">
        <f>IF($A43="","",VLOOKUP($A43,生徒情報入力!$A$9:$AA$158,12))</f>
        <v/>
      </c>
      <c r="V43" s="895"/>
      <c r="W43" s="895"/>
      <c r="X43" s="223" t="str">
        <f>IF($A43="","",VLOOKUP($A43,生徒情報入力!$A$9:$AA$158,13))</f>
        <v/>
      </c>
      <c r="Y43" s="224" t="str">
        <f>IF($A43="","",VLOOKUP($A43,生徒情報入力!$A$9:$AA$158,14))</f>
        <v/>
      </c>
      <c r="Z43" s="225" t="s">
        <v>6</v>
      </c>
      <c r="AA43" s="224" t="str">
        <f>IF($A43="","",VLOOKUP($A43,生徒情報入力!$A$9:$AA$158,15))</f>
        <v/>
      </c>
      <c r="AB43" s="224" t="s">
        <v>6</v>
      </c>
      <c r="AC43" s="226" t="str">
        <f>IF($A43="","",VLOOKUP($A43,生徒情報入力!$A$9:$AA$158,16))</f>
        <v/>
      </c>
      <c r="AD43" s="896" t="str">
        <f>IF($A43="","",VLOOKUP($A43,生徒情報入力!$A$9:$AA$158,17))</f>
        <v/>
      </c>
      <c r="AE43" s="897"/>
      <c r="AF43" s="227"/>
      <c r="AG43" s="898" t="str">
        <f>IF($A43="","",VLOOKUP($A43,生徒情報入力!$A$9:$AA$158,19))</f>
        <v/>
      </c>
      <c r="AH43" s="898"/>
      <c r="AI43" s="898"/>
      <c r="AJ43" s="898"/>
      <c r="AK43" s="899"/>
      <c r="AL43" s="894" t="str">
        <f>IF($A43="","",VLOOKUP($A43,生徒情報入力!$A$9:$AA$158,20))</f>
        <v/>
      </c>
      <c r="AM43" s="895"/>
      <c r="AN43" s="895"/>
      <c r="AO43" s="895"/>
      <c r="AP43" s="895"/>
      <c r="AQ43" s="874" t="str">
        <f>IF($A43="","",VLOOKUP($A43,生徒情報入力!$A$9:$AA$158,21))</f>
        <v/>
      </c>
      <c r="AR43" s="875"/>
      <c r="AS43" s="876"/>
      <c r="AT43" s="877" t="str">
        <f>IF($A43="","",VLOOKUP($A43,生徒情報入力!$A$9:$AA$158,22))</f>
        <v/>
      </c>
      <c r="AU43" s="878"/>
      <c r="AV43" s="878"/>
      <c r="AW43" s="878"/>
      <c r="AX43" s="878"/>
      <c r="AY43" s="878"/>
      <c r="AZ43" s="878"/>
      <c r="BA43" s="878"/>
      <c r="BB43" s="878"/>
      <c r="BC43" s="878"/>
      <c r="BD43" s="878"/>
      <c r="BE43" s="879"/>
      <c r="BF43" s="880" t="str">
        <f>IF($A43="","",VLOOKUP($A43,生徒情報入力!$A$9:$AA$158,23))</f>
        <v/>
      </c>
      <c r="BG43" s="881"/>
      <c r="BH43" s="228" t="s">
        <v>1872</v>
      </c>
      <c r="BI43" s="882" t="str">
        <f>IF($A43="","",VLOOKUP($A43,生徒情報入力!$A$9:$AA$158,25))</f>
        <v/>
      </c>
      <c r="BJ43" s="882"/>
      <c r="BK43" s="229" t="s">
        <v>1873</v>
      </c>
      <c r="BL43" s="883" t="str">
        <f>IF($A43="","",VLOOKUP($A43,生徒情報入力!$A$9:$AA$158,27))</f>
        <v/>
      </c>
      <c r="BM43" s="884"/>
      <c r="BN43" s="230"/>
      <c r="BT43" s="200">
        <v>30</v>
      </c>
    </row>
    <row r="44" spans="1:72" ht="15.75" customHeight="1">
      <c r="A44" s="199"/>
      <c r="B44" s="199"/>
      <c r="C44" s="199"/>
      <c r="D44" s="199"/>
      <c r="E44" s="232"/>
      <c r="F44" s="232" t="s">
        <v>2745</v>
      </c>
      <c r="G44" s="232"/>
      <c r="H44" s="232"/>
      <c r="I44" s="232"/>
      <c r="J44" s="232"/>
      <c r="K44" s="232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232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</row>
    <row r="45" spans="1:72" ht="15.75" customHeight="1">
      <c r="A45" s="199"/>
      <c r="B45" s="199"/>
      <c r="C45" s="199"/>
      <c r="D45" s="199"/>
      <c r="E45" s="232"/>
      <c r="F45" s="232" t="s">
        <v>2746</v>
      </c>
      <c r="G45" s="232"/>
      <c r="H45" s="232"/>
      <c r="I45" s="232"/>
      <c r="J45" s="232"/>
      <c r="K45" s="232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</row>
    <row r="46" spans="1:72" ht="27" customHeight="1">
      <c r="A46" s="201" t="s">
        <v>1903</v>
      </c>
      <c r="B46" s="201"/>
      <c r="C46" s="201"/>
      <c r="D46" s="939">
        <f>D24</f>
        <v>28</v>
      </c>
      <c r="E46" s="939"/>
      <c r="F46" s="201" t="s">
        <v>2</v>
      </c>
      <c r="G46" s="939">
        <f>G24</f>
        <v>4</v>
      </c>
      <c r="H46" s="939"/>
      <c r="I46" s="201" t="s">
        <v>3</v>
      </c>
      <c r="J46" s="939">
        <f>J24</f>
        <v>12</v>
      </c>
      <c r="K46" s="939"/>
      <c r="L46" s="202"/>
      <c r="M46" s="203" t="s">
        <v>1904</v>
      </c>
      <c r="N46" s="203"/>
      <c r="O46" s="203"/>
      <c r="P46" s="201"/>
      <c r="Q46" s="201"/>
      <c r="R46" s="204" t="s">
        <v>1905</v>
      </c>
      <c r="S46" s="205"/>
      <c r="T46" s="205"/>
      <c r="U46" s="940"/>
      <c r="V46" s="940"/>
      <c r="W46" s="940"/>
      <c r="X46" s="940"/>
      <c r="Y46" s="940"/>
      <c r="Z46" s="199"/>
      <c r="AA46" s="199"/>
      <c r="AB46" s="199"/>
      <c r="AC46" s="199"/>
      <c r="AD46" s="199"/>
      <c r="AE46" s="233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</row>
    <row r="47" spans="1:72" ht="27" customHeight="1">
      <c r="A47" s="206"/>
      <c r="B47" s="206"/>
      <c r="C47" s="206"/>
      <c r="D47" s="206"/>
      <c r="E47" s="207" t="s">
        <v>1906</v>
      </c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8"/>
      <c r="AE47" s="933" t="s">
        <v>1907</v>
      </c>
      <c r="AF47" s="916"/>
      <c r="AG47" s="916"/>
      <c r="AH47" s="916"/>
      <c r="AI47" s="916"/>
      <c r="AJ47" s="916"/>
      <c r="AK47" s="875" t="str">
        <f>基本情報入力!$B$5</f>
        <v/>
      </c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916"/>
      <c r="AX47" s="916"/>
      <c r="AY47" s="916"/>
      <c r="AZ47" s="916"/>
      <c r="BA47" s="916"/>
      <c r="BB47" s="934"/>
      <c r="BC47" s="935" t="s">
        <v>1908</v>
      </c>
      <c r="BD47" s="936"/>
      <c r="BE47" s="936"/>
      <c r="BF47" s="936"/>
      <c r="BG47" s="937">
        <f>基本情報入力!$B$3</f>
        <v>0</v>
      </c>
      <c r="BH47" s="937"/>
      <c r="BI47" s="937"/>
      <c r="BJ47" s="209" t="s">
        <v>1909</v>
      </c>
      <c r="BK47" s="937">
        <f>基本情報入力!$D$3</f>
        <v>0</v>
      </c>
      <c r="BL47" s="937"/>
      <c r="BM47" s="937"/>
      <c r="BN47" s="938"/>
    </row>
    <row r="48" spans="1:72" ht="27" customHeight="1">
      <c r="A48" s="930" t="s">
        <v>1910</v>
      </c>
      <c r="B48" s="931"/>
      <c r="C48" s="931"/>
      <c r="D48" s="210"/>
      <c r="E48" s="892" t="str">
        <f>基本情報入力!$B$6</f>
        <v/>
      </c>
      <c r="F48" s="892"/>
      <c r="G48" s="892"/>
      <c r="H48" s="892"/>
      <c r="I48" s="892"/>
      <c r="J48" s="892"/>
      <c r="K48" s="892"/>
      <c r="L48" s="892"/>
      <c r="M48" s="892"/>
      <c r="N48" s="892"/>
      <c r="O48" s="892"/>
      <c r="P48" s="892"/>
      <c r="Q48" s="892"/>
      <c r="R48" s="892"/>
      <c r="S48" s="892"/>
      <c r="T48" s="892"/>
      <c r="U48" s="892"/>
      <c r="V48" s="892"/>
      <c r="W48" s="892"/>
      <c r="X48" s="892"/>
      <c r="Y48" s="892"/>
      <c r="Z48" s="892"/>
      <c r="AA48" s="892"/>
      <c r="AB48" s="892"/>
      <c r="AC48" s="892"/>
      <c r="AD48" s="211"/>
      <c r="AE48" s="206"/>
      <c r="AF48" s="206"/>
      <c r="AG48" s="916" t="s">
        <v>1911</v>
      </c>
      <c r="AH48" s="916"/>
      <c r="AI48" s="916"/>
      <c r="AJ48" s="916"/>
      <c r="AK48" s="932">
        <f>基本情報入力!$B$7</f>
        <v>0</v>
      </c>
      <c r="AL48" s="932"/>
      <c r="AM48" s="932"/>
      <c r="AN48" s="932"/>
      <c r="AO48" s="212" t="s">
        <v>1912</v>
      </c>
      <c r="AP48" s="895">
        <f>基本情報入力!$C$7</f>
        <v>0</v>
      </c>
      <c r="AQ48" s="895"/>
      <c r="AR48" s="895"/>
      <c r="AS48" s="213" t="s">
        <v>1913</v>
      </c>
      <c r="AT48" s="917">
        <f>基本情報入力!$D$7</f>
        <v>0</v>
      </c>
      <c r="AU48" s="917"/>
      <c r="AV48" s="917"/>
      <c r="AW48" s="208"/>
      <c r="AX48" s="916" t="s">
        <v>1914</v>
      </c>
      <c r="AY48" s="916"/>
      <c r="AZ48" s="916"/>
      <c r="BA48" s="916"/>
      <c r="BB48" s="916"/>
      <c r="BC48" s="875">
        <f>基本情報入力!$B$12</f>
        <v>0</v>
      </c>
      <c r="BD48" s="875"/>
      <c r="BE48" s="875"/>
      <c r="BF48" s="875"/>
      <c r="BG48" s="875"/>
      <c r="BH48" s="875"/>
      <c r="BI48" s="875"/>
      <c r="BJ48" s="875"/>
      <c r="BK48" s="875"/>
      <c r="BL48" s="875"/>
      <c r="BM48" s="875"/>
      <c r="BN48" s="876"/>
    </row>
    <row r="49" spans="1:72" ht="15.75" customHeight="1">
      <c r="A49" s="918" t="s">
        <v>19</v>
      </c>
      <c r="B49" s="919"/>
      <c r="C49" s="922" t="s">
        <v>20</v>
      </c>
      <c r="D49" s="923"/>
      <c r="E49" s="923"/>
      <c r="F49" s="923"/>
      <c r="G49" s="923"/>
      <c r="H49" s="923"/>
      <c r="I49" s="923"/>
      <c r="J49" s="924"/>
      <c r="K49" s="922" t="s">
        <v>1879</v>
      </c>
      <c r="L49" s="924"/>
      <c r="M49" s="922" t="s">
        <v>1880</v>
      </c>
      <c r="N49" s="923"/>
      <c r="O49" s="923"/>
      <c r="P49" s="923"/>
      <c r="Q49" s="923"/>
      <c r="R49" s="923"/>
      <c r="S49" s="922" t="s">
        <v>21</v>
      </c>
      <c r="T49" s="924"/>
      <c r="U49" s="926" t="s">
        <v>1915</v>
      </c>
      <c r="V49" s="927"/>
      <c r="W49" s="928"/>
      <c r="X49" s="926" t="s">
        <v>1916</v>
      </c>
      <c r="Y49" s="927"/>
      <c r="Z49" s="927"/>
      <c r="AA49" s="927"/>
      <c r="AB49" s="927"/>
      <c r="AC49" s="927"/>
      <c r="AD49" s="929" t="s">
        <v>1917</v>
      </c>
      <c r="AE49" s="929"/>
      <c r="AF49" s="929"/>
      <c r="AG49" s="929"/>
      <c r="AH49" s="929"/>
      <c r="AI49" s="929"/>
      <c r="AJ49" s="929"/>
      <c r="AK49" s="929"/>
      <c r="AL49" s="900" t="s">
        <v>1918</v>
      </c>
      <c r="AM49" s="901"/>
      <c r="AN49" s="901"/>
      <c r="AO49" s="901"/>
      <c r="AP49" s="901"/>
      <c r="AQ49" s="900" t="s">
        <v>1919</v>
      </c>
      <c r="AR49" s="901"/>
      <c r="AS49" s="902"/>
      <c r="AT49" s="900" t="s">
        <v>1920</v>
      </c>
      <c r="AU49" s="901"/>
      <c r="AV49" s="901"/>
      <c r="AW49" s="901"/>
      <c r="AX49" s="901"/>
      <c r="AY49" s="901"/>
      <c r="AZ49" s="901"/>
      <c r="BA49" s="901"/>
      <c r="BB49" s="901"/>
      <c r="BC49" s="901"/>
      <c r="BD49" s="901"/>
      <c r="BE49" s="902"/>
      <c r="BF49" s="900" t="s">
        <v>1921</v>
      </c>
      <c r="BG49" s="901"/>
      <c r="BH49" s="901"/>
      <c r="BI49" s="901"/>
      <c r="BJ49" s="901"/>
      <c r="BK49" s="901"/>
      <c r="BL49" s="901"/>
      <c r="BM49" s="901"/>
      <c r="BN49" s="902"/>
    </row>
    <row r="50" spans="1:72" ht="15.75" customHeight="1">
      <c r="A50" s="920"/>
      <c r="B50" s="921"/>
      <c r="C50" s="925"/>
      <c r="D50" s="912"/>
      <c r="E50" s="912"/>
      <c r="F50" s="912"/>
      <c r="G50" s="912"/>
      <c r="H50" s="912"/>
      <c r="I50" s="912"/>
      <c r="J50" s="911"/>
      <c r="K50" s="925"/>
      <c r="L50" s="911"/>
      <c r="M50" s="925"/>
      <c r="N50" s="912"/>
      <c r="O50" s="912"/>
      <c r="P50" s="912"/>
      <c r="Q50" s="912"/>
      <c r="R50" s="912"/>
      <c r="S50" s="925"/>
      <c r="T50" s="911"/>
      <c r="U50" s="909" t="s">
        <v>1922</v>
      </c>
      <c r="V50" s="910"/>
      <c r="W50" s="911"/>
      <c r="X50" s="909" t="s">
        <v>1923</v>
      </c>
      <c r="Y50" s="912"/>
      <c r="Z50" s="912"/>
      <c r="AA50" s="912"/>
      <c r="AB50" s="912"/>
      <c r="AC50" s="911"/>
      <c r="AD50" s="913" t="s">
        <v>1924</v>
      </c>
      <c r="AE50" s="914"/>
      <c r="AF50" s="914"/>
      <c r="AG50" s="914"/>
      <c r="AH50" s="914"/>
      <c r="AI50" s="914"/>
      <c r="AJ50" s="914"/>
      <c r="AK50" s="915"/>
      <c r="AL50" s="903"/>
      <c r="AM50" s="904"/>
      <c r="AN50" s="904"/>
      <c r="AO50" s="904"/>
      <c r="AP50" s="904"/>
      <c r="AQ50" s="903"/>
      <c r="AR50" s="904"/>
      <c r="AS50" s="905"/>
      <c r="AT50" s="903"/>
      <c r="AU50" s="904"/>
      <c r="AV50" s="904"/>
      <c r="AW50" s="904"/>
      <c r="AX50" s="904"/>
      <c r="AY50" s="904"/>
      <c r="AZ50" s="904"/>
      <c r="BA50" s="904"/>
      <c r="BB50" s="904"/>
      <c r="BC50" s="904"/>
      <c r="BD50" s="904"/>
      <c r="BE50" s="905"/>
      <c r="BF50" s="906"/>
      <c r="BG50" s="907"/>
      <c r="BH50" s="907"/>
      <c r="BI50" s="907"/>
      <c r="BJ50" s="907"/>
      <c r="BK50" s="907"/>
      <c r="BL50" s="907"/>
      <c r="BM50" s="907"/>
      <c r="BN50" s="908"/>
    </row>
    <row r="51" spans="1:72" ht="27" customHeight="1">
      <c r="A51" s="890" t="str">
        <f>IF(AF$1+BT43&lt;=AK$1,AF$1+BT43,"")</f>
        <v/>
      </c>
      <c r="B51" s="891"/>
      <c r="C51" s="215" t="str">
        <f>IF($A51="","",VLOOKUP($A51,生徒情報入力!$A$9:$AA$158,4))</f>
        <v/>
      </c>
      <c r="D51" s="892" t="str">
        <f>IF($A51="","",VLOOKUP($A51,生徒情報入力!$A$9:$AA$158,5))</f>
        <v/>
      </c>
      <c r="E51" s="892"/>
      <c r="F51" s="892"/>
      <c r="G51" s="892"/>
      <c r="H51" s="892"/>
      <c r="I51" s="892"/>
      <c r="J51" s="893"/>
      <c r="K51" s="234" t="str">
        <f>IF($A51="","",VLOOKUP($A51,生徒情報入力!$A$9:$AA$158,6))</f>
        <v/>
      </c>
      <c r="L51" s="235"/>
      <c r="M51" s="223" t="str">
        <f>IF($A51="","",VLOOKUP($A51,生徒情報入力!$A$9:$AA$158,7))</f>
        <v/>
      </c>
      <c r="N51" s="224" t="str">
        <f>IF($A51="","",VLOOKUP($A51,生徒情報入力!$A$9:$AA$158,8))</f>
        <v/>
      </c>
      <c r="O51" s="224" t="s">
        <v>6</v>
      </c>
      <c r="P51" s="224" t="str">
        <f>IF($A51="","",VLOOKUP($A51,生徒情報入力!$A$9:$AA$158,9))</f>
        <v/>
      </c>
      <c r="Q51" s="224" t="s">
        <v>6</v>
      </c>
      <c r="R51" s="224" t="str">
        <f>IF($A51="","",VLOOKUP($A51,生徒情報入力!$A$9:$AA$158,10))</f>
        <v/>
      </c>
      <c r="S51" s="894" t="str">
        <f>IF($A51="","",VLOOKUP($A51,生徒情報入力!$A$9:$AA$158,11))</f>
        <v/>
      </c>
      <c r="T51" s="941"/>
      <c r="U51" s="234" t="str">
        <f>IF($A51="","",VLOOKUP($A51,生徒情報入力!$A$9:$AA$158,12))</f>
        <v/>
      </c>
      <c r="V51" s="236"/>
      <c r="W51" s="235"/>
      <c r="X51" s="223" t="str">
        <f>IF($A51="","",VLOOKUP($A51,生徒情報入力!$A$9:$AA$158,13))</f>
        <v/>
      </c>
      <c r="Y51" s="224" t="str">
        <f>IF($A51="","",VLOOKUP($A51,生徒情報入力!$A$9:$AA$158,14))</f>
        <v/>
      </c>
      <c r="Z51" s="225" t="s">
        <v>6</v>
      </c>
      <c r="AA51" s="224" t="str">
        <f>IF($A51="","",VLOOKUP($A51,生徒情報入力!$A$9:$AA$158,15))</f>
        <v/>
      </c>
      <c r="AB51" s="224" t="s">
        <v>6</v>
      </c>
      <c r="AC51" s="226" t="str">
        <f>IF($A51="","",VLOOKUP($A51,生徒情報入力!$A$9:$AA$158,16))</f>
        <v/>
      </c>
      <c r="AD51" s="896" t="str">
        <f>IF($A51="","",VLOOKUP($A51,生徒情報入力!$A$9:$AA$158,17))</f>
        <v/>
      </c>
      <c r="AE51" s="897"/>
      <c r="AF51" s="227"/>
      <c r="AG51" s="898" t="str">
        <f>IF($A51="","",VLOOKUP($A51,生徒情報入力!$A$9:$AA$158,19))</f>
        <v/>
      </c>
      <c r="AH51" s="898"/>
      <c r="AI51" s="898"/>
      <c r="AJ51" s="898"/>
      <c r="AK51" s="899"/>
      <c r="AL51" s="894" t="str">
        <f>IF($A51="","",VLOOKUP($A51,生徒情報入力!$A$9:$AA$158,20))</f>
        <v/>
      </c>
      <c r="AM51" s="895"/>
      <c r="AN51" s="895"/>
      <c r="AO51" s="895"/>
      <c r="AP51" s="895"/>
      <c r="AQ51" s="874" t="str">
        <f>IF($A51="","",VLOOKUP($A51,生徒情報入力!$A$9:$AA$158,21))</f>
        <v/>
      </c>
      <c r="AR51" s="875"/>
      <c r="AS51" s="876"/>
      <c r="AT51" s="877" t="str">
        <f>IF($A51="","",VLOOKUP($A51,生徒情報入力!$A$9:$AA$158,22))</f>
        <v/>
      </c>
      <c r="AU51" s="878"/>
      <c r="AV51" s="878"/>
      <c r="AW51" s="878"/>
      <c r="AX51" s="878"/>
      <c r="AY51" s="878"/>
      <c r="AZ51" s="878"/>
      <c r="BA51" s="878"/>
      <c r="BB51" s="878"/>
      <c r="BC51" s="878"/>
      <c r="BD51" s="878"/>
      <c r="BE51" s="879"/>
      <c r="BF51" s="880" t="str">
        <f>IF($A51="","",VLOOKUP($A51,生徒情報入力!$A$9:$AA$158,23))</f>
        <v/>
      </c>
      <c r="BG51" s="881"/>
      <c r="BH51" s="228" t="s">
        <v>1872</v>
      </c>
      <c r="BI51" s="882" t="str">
        <f>IF($A51="","",VLOOKUP($A51,生徒情報入力!$A$9:$AA$158,25))</f>
        <v/>
      </c>
      <c r="BJ51" s="882"/>
      <c r="BK51" s="229" t="s">
        <v>1873</v>
      </c>
      <c r="BL51" s="883" t="str">
        <f>IF($A51="","",VLOOKUP($A51,生徒情報入力!$A$9:$AA$158,27))</f>
        <v/>
      </c>
      <c r="BM51" s="884"/>
      <c r="BN51" s="230"/>
      <c r="BT51" s="200">
        <v>31</v>
      </c>
    </row>
    <row r="52" spans="1:72" ht="27" customHeight="1">
      <c r="A52" s="890" t="str">
        <f t="shared" ref="A52:A65" si="2">IF(AF$1+BT51&lt;=AK$1,AF$1+BT51,"")</f>
        <v/>
      </c>
      <c r="B52" s="891"/>
      <c r="C52" s="215" t="str">
        <f>IF($A52="","",VLOOKUP($A52,生徒情報入力!$A$9:$AA$158,4))</f>
        <v/>
      </c>
      <c r="D52" s="892" t="str">
        <f>IF($A52="","",VLOOKUP($A52,生徒情報入力!$A$9:$AA$158,5))</f>
        <v/>
      </c>
      <c r="E52" s="892"/>
      <c r="F52" s="892"/>
      <c r="G52" s="892"/>
      <c r="H52" s="892"/>
      <c r="I52" s="892"/>
      <c r="J52" s="893"/>
      <c r="K52" s="234" t="str">
        <f>IF($A52="","",VLOOKUP($A52,生徒情報入力!$A$9:$AA$158,6))</f>
        <v/>
      </c>
      <c r="L52" s="235"/>
      <c r="M52" s="223" t="str">
        <f>IF($A52="","",VLOOKUP($A52,生徒情報入力!$A$9:$AA$158,7))</f>
        <v/>
      </c>
      <c r="N52" s="224" t="str">
        <f>IF($A52="","",VLOOKUP($A52,生徒情報入力!$A$9:$AA$158,8))</f>
        <v/>
      </c>
      <c r="O52" s="224" t="s">
        <v>6</v>
      </c>
      <c r="P52" s="224" t="str">
        <f>IF($A52="","",VLOOKUP($A52,生徒情報入力!$A$9:$AA$158,9))</f>
        <v/>
      </c>
      <c r="Q52" s="224" t="s">
        <v>6</v>
      </c>
      <c r="R52" s="224" t="str">
        <f>IF($A52="","",VLOOKUP($A52,生徒情報入力!$A$9:$AA$158,10))</f>
        <v/>
      </c>
      <c r="S52" s="894" t="str">
        <f>IF($A52="","",VLOOKUP($A52,生徒情報入力!$A$9:$AA$158,11))</f>
        <v/>
      </c>
      <c r="T52" s="941"/>
      <c r="U52" s="234" t="str">
        <f>IF($A52="","",VLOOKUP($A52,生徒情報入力!$A$9:$AA$158,12))</f>
        <v/>
      </c>
      <c r="V52" s="236"/>
      <c r="W52" s="235"/>
      <c r="X52" s="223" t="str">
        <f>IF($A52="","",VLOOKUP($A52,生徒情報入力!$A$9:$AA$158,13))</f>
        <v/>
      </c>
      <c r="Y52" s="224" t="str">
        <f>IF($A52="","",VLOOKUP($A52,生徒情報入力!$A$9:$AA$158,14))</f>
        <v/>
      </c>
      <c r="Z52" s="225" t="s">
        <v>6</v>
      </c>
      <c r="AA52" s="224" t="str">
        <f>IF($A52="","",VLOOKUP($A52,生徒情報入力!$A$9:$AA$158,15))</f>
        <v/>
      </c>
      <c r="AB52" s="224" t="s">
        <v>6</v>
      </c>
      <c r="AC52" s="226" t="str">
        <f>IF($A52="","",VLOOKUP($A52,生徒情報入力!$A$9:$AA$158,16))</f>
        <v/>
      </c>
      <c r="AD52" s="896" t="str">
        <f>IF($A52="","",VLOOKUP($A52,生徒情報入力!$A$9:$AA$158,17))</f>
        <v/>
      </c>
      <c r="AE52" s="897"/>
      <c r="AF52" s="227"/>
      <c r="AG52" s="898" t="str">
        <f>IF($A52="","",VLOOKUP($A52,生徒情報入力!$A$9:$AA$158,19))</f>
        <v/>
      </c>
      <c r="AH52" s="898"/>
      <c r="AI52" s="898"/>
      <c r="AJ52" s="898"/>
      <c r="AK52" s="899"/>
      <c r="AL52" s="894" t="str">
        <f>IF($A52="","",VLOOKUP($A52,生徒情報入力!$A$9:$AA$158,20))</f>
        <v/>
      </c>
      <c r="AM52" s="895"/>
      <c r="AN52" s="895"/>
      <c r="AO52" s="895"/>
      <c r="AP52" s="895"/>
      <c r="AQ52" s="874" t="str">
        <f>IF($A52="","",VLOOKUP($A52,生徒情報入力!$A$9:$AA$158,21))</f>
        <v/>
      </c>
      <c r="AR52" s="875"/>
      <c r="AS52" s="876"/>
      <c r="AT52" s="877" t="str">
        <f>IF($A52="","",VLOOKUP($A52,生徒情報入力!$A$9:$AA$158,22))</f>
        <v/>
      </c>
      <c r="AU52" s="878"/>
      <c r="AV52" s="878"/>
      <c r="AW52" s="878"/>
      <c r="AX52" s="878"/>
      <c r="AY52" s="878"/>
      <c r="AZ52" s="878"/>
      <c r="BA52" s="878"/>
      <c r="BB52" s="878"/>
      <c r="BC52" s="878"/>
      <c r="BD52" s="878"/>
      <c r="BE52" s="879"/>
      <c r="BF52" s="880" t="str">
        <f>IF($A52="","",VLOOKUP($A52,生徒情報入力!$A$9:$AA$158,23))</f>
        <v/>
      </c>
      <c r="BG52" s="881"/>
      <c r="BH52" s="228" t="s">
        <v>1872</v>
      </c>
      <c r="BI52" s="882" t="str">
        <f>IF($A52="","",VLOOKUP($A52,生徒情報入力!$A$9:$AA$158,25))</f>
        <v/>
      </c>
      <c r="BJ52" s="882"/>
      <c r="BK52" s="229" t="s">
        <v>1873</v>
      </c>
      <c r="BL52" s="883" t="str">
        <f>IF($A52="","",VLOOKUP($A52,生徒情報入力!$A$9:$AA$158,27))</f>
        <v/>
      </c>
      <c r="BM52" s="884"/>
      <c r="BN52" s="230"/>
      <c r="BT52" s="200">
        <v>32</v>
      </c>
    </row>
    <row r="53" spans="1:72" ht="27" customHeight="1">
      <c r="A53" s="890" t="str">
        <f t="shared" si="2"/>
        <v/>
      </c>
      <c r="B53" s="891"/>
      <c r="C53" s="215" t="str">
        <f>IF($A53="","",VLOOKUP($A53,生徒情報入力!$A$9:$AA$158,4))</f>
        <v/>
      </c>
      <c r="D53" s="892" t="str">
        <f>IF($A53="","",VLOOKUP($A53,生徒情報入力!$A$9:$AA$158,5))</f>
        <v/>
      </c>
      <c r="E53" s="892"/>
      <c r="F53" s="892"/>
      <c r="G53" s="892"/>
      <c r="H53" s="892"/>
      <c r="I53" s="892"/>
      <c r="J53" s="893"/>
      <c r="K53" s="234" t="str">
        <f>IF($A53="","",VLOOKUP($A53,生徒情報入力!$A$9:$AA$158,6))</f>
        <v/>
      </c>
      <c r="L53" s="235"/>
      <c r="M53" s="223" t="str">
        <f>IF($A53="","",VLOOKUP($A53,生徒情報入力!$A$9:$AA$158,7))</f>
        <v/>
      </c>
      <c r="N53" s="224" t="str">
        <f>IF($A53="","",VLOOKUP($A53,生徒情報入力!$A$9:$AA$158,8))</f>
        <v/>
      </c>
      <c r="O53" s="224" t="s">
        <v>6</v>
      </c>
      <c r="P53" s="224" t="str">
        <f>IF($A53="","",VLOOKUP($A53,生徒情報入力!$A$9:$AA$158,9))</f>
        <v/>
      </c>
      <c r="Q53" s="224" t="s">
        <v>6</v>
      </c>
      <c r="R53" s="224" t="str">
        <f>IF($A53="","",VLOOKUP($A53,生徒情報入力!$A$9:$AA$158,10))</f>
        <v/>
      </c>
      <c r="S53" s="894" t="str">
        <f>IF($A53="","",VLOOKUP($A53,生徒情報入力!$A$9:$AA$158,11))</f>
        <v/>
      </c>
      <c r="T53" s="941"/>
      <c r="U53" s="234" t="str">
        <f>IF($A53="","",VLOOKUP($A53,生徒情報入力!$A$9:$AA$158,12))</f>
        <v/>
      </c>
      <c r="V53" s="236"/>
      <c r="W53" s="235"/>
      <c r="X53" s="223" t="str">
        <f>IF($A53="","",VLOOKUP($A53,生徒情報入力!$A$9:$AA$158,13))</f>
        <v/>
      </c>
      <c r="Y53" s="224" t="str">
        <f>IF($A53="","",VLOOKUP($A53,生徒情報入力!$A$9:$AA$158,14))</f>
        <v/>
      </c>
      <c r="Z53" s="225" t="s">
        <v>6</v>
      </c>
      <c r="AA53" s="224" t="str">
        <f>IF($A53="","",VLOOKUP($A53,生徒情報入力!$A$9:$AA$158,15))</f>
        <v/>
      </c>
      <c r="AB53" s="224" t="s">
        <v>6</v>
      </c>
      <c r="AC53" s="226" t="str">
        <f>IF($A53="","",VLOOKUP($A53,生徒情報入力!$A$9:$AA$158,16))</f>
        <v/>
      </c>
      <c r="AD53" s="896" t="str">
        <f>IF($A53="","",VLOOKUP($A53,生徒情報入力!$A$9:$AA$158,17))</f>
        <v/>
      </c>
      <c r="AE53" s="897"/>
      <c r="AF53" s="227"/>
      <c r="AG53" s="898" t="str">
        <f>IF($A53="","",VLOOKUP($A53,生徒情報入力!$A$9:$AA$158,19))</f>
        <v/>
      </c>
      <c r="AH53" s="898"/>
      <c r="AI53" s="898"/>
      <c r="AJ53" s="898"/>
      <c r="AK53" s="899"/>
      <c r="AL53" s="894" t="str">
        <f>IF($A53="","",VLOOKUP($A53,生徒情報入力!$A$9:$AA$158,20))</f>
        <v/>
      </c>
      <c r="AM53" s="895"/>
      <c r="AN53" s="895"/>
      <c r="AO53" s="895"/>
      <c r="AP53" s="895"/>
      <c r="AQ53" s="874" t="str">
        <f>IF($A53="","",VLOOKUP($A53,生徒情報入力!$A$9:$AA$158,21))</f>
        <v/>
      </c>
      <c r="AR53" s="875"/>
      <c r="AS53" s="876"/>
      <c r="AT53" s="877" t="str">
        <f>IF($A53="","",VLOOKUP($A53,生徒情報入力!$A$9:$AA$158,22))</f>
        <v/>
      </c>
      <c r="AU53" s="878"/>
      <c r="AV53" s="878"/>
      <c r="AW53" s="878"/>
      <c r="AX53" s="878"/>
      <c r="AY53" s="878"/>
      <c r="AZ53" s="878"/>
      <c r="BA53" s="878"/>
      <c r="BB53" s="878"/>
      <c r="BC53" s="878"/>
      <c r="BD53" s="878"/>
      <c r="BE53" s="879"/>
      <c r="BF53" s="880" t="str">
        <f>IF($A53="","",VLOOKUP($A53,生徒情報入力!$A$9:$AA$158,23))</f>
        <v/>
      </c>
      <c r="BG53" s="881"/>
      <c r="BH53" s="228" t="s">
        <v>1872</v>
      </c>
      <c r="BI53" s="882" t="str">
        <f>IF($A53="","",VLOOKUP($A53,生徒情報入力!$A$9:$AA$158,25))</f>
        <v/>
      </c>
      <c r="BJ53" s="882"/>
      <c r="BK53" s="229" t="s">
        <v>1873</v>
      </c>
      <c r="BL53" s="883" t="str">
        <f>IF($A53="","",VLOOKUP($A53,生徒情報入力!$A$9:$AA$158,27))</f>
        <v/>
      </c>
      <c r="BM53" s="884"/>
      <c r="BN53" s="230"/>
      <c r="BT53" s="200">
        <v>33</v>
      </c>
    </row>
    <row r="54" spans="1:72" ht="27" customHeight="1">
      <c r="A54" s="890" t="str">
        <f t="shared" si="2"/>
        <v/>
      </c>
      <c r="B54" s="891"/>
      <c r="C54" s="215" t="str">
        <f>IF($A54="","",VLOOKUP($A54,生徒情報入力!$A$9:$AA$158,4))</f>
        <v/>
      </c>
      <c r="D54" s="892" t="str">
        <f>IF($A54="","",VLOOKUP($A54,生徒情報入力!$A$9:$AA$158,5))</f>
        <v/>
      </c>
      <c r="E54" s="892"/>
      <c r="F54" s="892"/>
      <c r="G54" s="892"/>
      <c r="H54" s="892"/>
      <c r="I54" s="892"/>
      <c r="J54" s="893"/>
      <c r="K54" s="234" t="str">
        <f>IF($A54="","",VLOOKUP($A54,生徒情報入力!$A$9:$AA$158,6))</f>
        <v/>
      </c>
      <c r="L54" s="235"/>
      <c r="M54" s="223" t="str">
        <f>IF($A54="","",VLOOKUP($A54,生徒情報入力!$A$9:$AA$158,7))</f>
        <v/>
      </c>
      <c r="N54" s="224" t="str">
        <f>IF($A54="","",VLOOKUP($A54,生徒情報入力!$A$9:$AA$158,8))</f>
        <v/>
      </c>
      <c r="O54" s="224" t="s">
        <v>6</v>
      </c>
      <c r="P54" s="224" t="str">
        <f>IF($A54="","",VLOOKUP($A54,生徒情報入力!$A$9:$AA$158,9))</f>
        <v/>
      </c>
      <c r="Q54" s="224" t="s">
        <v>6</v>
      </c>
      <c r="R54" s="224" t="str">
        <f>IF($A54="","",VLOOKUP($A54,生徒情報入力!$A$9:$AA$158,10))</f>
        <v/>
      </c>
      <c r="S54" s="894" t="str">
        <f>IF($A54="","",VLOOKUP($A54,生徒情報入力!$A$9:$AA$158,11))</f>
        <v/>
      </c>
      <c r="T54" s="941"/>
      <c r="U54" s="234" t="str">
        <f>IF($A54="","",VLOOKUP($A54,生徒情報入力!$A$9:$AA$158,12))</f>
        <v/>
      </c>
      <c r="V54" s="236"/>
      <c r="W54" s="235"/>
      <c r="X54" s="223" t="str">
        <f>IF($A54="","",VLOOKUP($A54,生徒情報入力!$A$9:$AA$158,13))</f>
        <v/>
      </c>
      <c r="Y54" s="224" t="str">
        <f>IF($A54="","",VLOOKUP($A54,生徒情報入力!$A$9:$AA$158,14))</f>
        <v/>
      </c>
      <c r="Z54" s="225" t="s">
        <v>6</v>
      </c>
      <c r="AA54" s="224" t="str">
        <f>IF($A54="","",VLOOKUP($A54,生徒情報入力!$A$9:$AA$158,15))</f>
        <v/>
      </c>
      <c r="AB54" s="224" t="s">
        <v>6</v>
      </c>
      <c r="AC54" s="226" t="str">
        <f>IF($A54="","",VLOOKUP($A54,生徒情報入力!$A$9:$AA$158,16))</f>
        <v/>
      </c>
      <c r="AD54" s="896" t="str">
        <f>IF($A54="","",VLOOKUP($A54,生徒情報入力!$A$9:$AA$158,17))</f>
        <v/>
      </c>
      <c r="AE54" s="897"/>
      <c r="AF54" s="227"/>
      <c r="AG54" s="898" t="str">
        <f>IF($A54="","",VLOOKUP($A54,生徒情報入力!$A$9:$AA$158,19))</f>
        <v/>
      </c>
      <c r="AH54" s="898"/>
      <c r="AI54" s="898"/>
      <c r="AJ54" s="898"/>
      <c r="AK54" s="899"/>
      <c r="AL54" s="894" t="str">
        <f>IF($A54="","",VLOOKUP($A54,生徒情報入力!$A$9:$AA$158,20))</f>
        <v/>
      </c>
      <c r="AM54" s="895"/>
      <c r="AN54" s="895"/>
      <c r="AO54" s="895"/>
      <c r="AP54" s="895"/>
      <c r="AQ54" s="874" t="str">
        <f>IF($A54="","",VLOOKUP($A54,生徒情報入力!$A$9:$AA$158,21))</f>
        <v/>
      </c>
      <c r="AR54" s="875"/>
      <c r="AS54" s="876"/>
      <c r="AT54" s="877" t="str">
        <f>IF($A54="","",VLOOKUP($A54,生徒情報入力!$A$9:$AA$158,22))</f>
        <v/>
      </c>
      <c r="AU54" s="878"/>
      <c r="AV54" s="878"/>
      <c r="AW54" s="878"/>
      <c r="AX54" s="878"/>
      <c r="AY54" s="878"/>
      <c r="AZ54" s="878"/>
      <c r="BA54" s="878"/>
      <c r="BB54" s="878"/>
      <c r="BC54" s="878"/>
      <c r="BD54" s="878"/>
      <c r="BE54" s="879"/>
      <c r="BF54" s="880" t="str">
        <f>IF($A54="","",VLOOKUP($A54,生徒情報入力!$A$9:$AA$158,23))</f>
        <v/>
      </c>
      <c r="BG54" s="881"/>
      <c r="BH54" s="228" t="s">
        <v>1872</v>
      </c>
      <c r="BI54" s="882" t="str">
        <f>IF($A54="","",VLOOKUP($A54,生徒情報入力!$A$9:$AA$158,25))</f>
        <v/>
      </c>
      <c r="BJ54" s="882"/>
      <c r="BK54" s="229" t="s">
        <v>1873</v>
      </c>
      <c r="BL54" s="883" t="str">
        <f>IF($A54="","",VLOOKUP($A54,生徒情報入力!$A$9:$AA$158,27))</f>
        <v/>
      </c>
      <c r="BM54" s="884"/>
      <c r="BN54" s="230"/>
      <c r="BT54" s="200">
        <v>34</v>
      </c>
    </row>
    <row r="55" spans="1:72" ht="27" customHeight="1">
      <c r="A55" s="890" t="str">
        <f t="shared" si="2"/>
        <v/>
      </c>
      <c r="B55" s="891"/>
      <c r="C55" s="215" t="str">
        <f>IF($A55="","",VLOOKUP($A55,生徒情報入力!$A$9:$AA$158,4))</f>
        <v/>
      </c>
      <c r="D55" s="892" t="str">
        <f>IF($A55="","",VLOOKUP($A55,生徒情報入力!$A$9:$AA$158,5))</f>
        <v/>
      </c>
      <c r="E55" s="892"/>
      <c r="F55" s="892"/>
      <c r="G55" s="892"/>
      <c r="H55" s="892"/>
      <c r="I55" s="892"/>
      <c r="J55" s="893"/>
      <c r="K55" s="234" t="str">
        <f>IF($A55="","",VLOOKUP($A55,生徒情報入力!$A$9:$AA$158,6))</f>
        <v/>
      </c>
      <c r="L55" s="235"/>
      <c r="M55" s="223" t="str">
        <f>IF($A55="","",VLOOKUP($A55,生徒情報入力!$A$9:$AA$158,7))</f>
        <v/>
      </c>
      <c r="N55" s="224" t="str">
        <f>IF($A55="","",VLOOKUP($A55,生徒情報入力!$A$9:$AA$158,8))</f>
        <v/>
      </c>
      <c r="O55" s="224" t="s">
        <v>6</v>
      </c>
      <c r="P55" s="224" t="str">
        <f>IF($A55="","",VLOOKUP($A55,生徒情報入力!$A$9:$AA$158,9))</f>
        <v/>
      </c>
      <c r="Q55" s="224" t="s">
        <v>6</v>
      </c>
      <c r="R55" s="224" t="str">
        <f>IF($A55="","",VLOOKUP($A55,生徒情報入力!$A$9:$AA$158,10))</f>
        <v/>
      </c>
      <c r="S55" s="894" t="str">
        <f>IF($A55="","",VLOOKUP($A55,生徒情報入力!$A$9:$AA$158,11))</f>
        <v/>
      </c>
      <c r="T55" s="941"/>
      <c r="U55" s="234" t="str">
        <f>IF($A55="","",VLOOKUP($A55,生徒情報入力!$A$9:$AA$158,12))</f>
        <v/>
      </c>
      <c r="V55" s="236"/>
      <c r="W55" s="235"/>
      <c r="X55" s="223" t="str">
        <f>IF($A55="","",VLOOKUP($A55,生徒情報入力!$A$9:$AA$158,13))</f>
        <v/>
      </c>
      <c r="Y55" s="224" t="str">
        <f>IF($A55="","",VLOOKUP($A55,生徒情報入力!$A$9:$AA$158,14))</f>
        <v/>
      </c>
      <c r="Z55" s="225" t="s">
        <v>6</v>
      </c>
      <c r="AA55" s="224" t="str">
        <f>IF($A55="","",VLOOKUP($A55,生徒情報入力!$A$9:$AA$158,15))</f>
        <v/>
      </c>
      <c r="AB55" s="224" t="s">
        <v>6</v>
      </c>
      <c r="AC55" s="226" t="str">
        <f>IF($A55="","",VLOOKUP($A55,生徒情報入力!$A$9:$AA$158,16))</f>
        <v/>
      </c>
      <c r="AD55" s="896" t="str">
        <f>IF($A55="","",VLOOKUP($A55,生徒情報入力!$A$9:$AA$158,17))</f>
        <v/>
      </c>
      <c r="AE55" s="897"/>
      <c r="AF55" s="227"/>
      <c r="AG55" s="898" t="str">
        <f>IF($A55="","",VLOOKUP($A55,生徒情報入力!$A$9:$AA$158,19))</f>
        <v/>
      </c>
      <c r="AH55" s="898"/>
      <c r="AI55" s="898"/>
      <c r="AJ55" s="898"/>
      <c r="AK55" s="899"/>
      <c r="AL55" s="894" t="str">
        <f>IF($A55="","",VLOOKUP($A55,生徒情報入力!$A$9:$AA$158,20))</f>
        <v/>
      </c>
      <c r="AM55" s="895"/>
      <c r="AN55" s="895"/>
      <c r="AO55" s="895"/>
      <c r="AP55" s="895"/>
      <c r="AQ55" s="874" t="str">
        <f>IF($A55="","",VLOOKUP($A55,生徒情報入力!$A$9:$AA$158,21))</f>
        <v/>
      </c>
      <c r="AR55" s="875"/>
      <c r="AS55" s="876"/>
      <c r="AT55" s="877" t="str">
        <f>IF($A55="","",VLOOKUP($A55,生徒情報入力!$A$9:$AA$158,22))</f>
        <v/>
      </c>
      <c r="AU55" s="878"/>
      <c r="AV55" s="878"/>
      <c r="AW55" s="878"/>
      <c r="AX55" s="878"/>
      <c r="AY55" s="878"/>
      <c r="AZ55" s="878"/>
      <c r="BA55" s="878"/>
      <c r="BB55" s="878"/>
      <c r="BC55" s="878"/>
      <c r="BD55" s="878"/>
      <c r="BE55" s="879"/>
      <c r="BF55" s="880" t="str">
        <f>IF($A55="","",VLOOKUP($A55,生徒情報入力!$A$9:$AA$158,23))</f>
        <v/>
      </c>
      <c r="BG55" s="881"/>
      <c r="BH55" s="228" t="s">
        <v>1872</v>
      </c>
      <c r="BI55" s="882" t="str">
        <f>IF($A55="","",VLOOKUP($A55,生徒情報入力!$A$9:$AA$158,25))</f>
        <v/>
      </c>
      <c r="BJ55" s="882"/>
      <c r="BK55" s="229" t="s">
        <v>1873</v>
      </c>
      <c r="BL55" s="883" t="str">
        <f>IF($A55="","",VLOOKUP($A55,生徒情報入力!$A$9:$AA$158,27))</f>
        <v/>
      </c>
      <c r="BM55" s="884"/>
      <c r="BN55" s="230"/>
      <c r="BT55" s="200">
        <v>35</v>
      </c>
    </row>
    <row r="56" spans="1:72" ht="27" customHeight="1">
      <c r="A56" s="890" t="str">
        <f t="shared" si="2"/>
        <v/>
      </c>
      <c r="B56" s="891"/>
      <c r="C56" s="215" t="str">
        <f>IF($A56="","",VLOOKUP($A56,生徒情報入力!$A$9:$AA$158,4))</f>
        <v/>
      </c>
      <c r="D56" s="892" t="str">
        <f>IF($A56="","",VLOOKUP($A56,生徒情報入力!$A$9:$AA$158,5))</f>
        <v/>
      </c>
      <c r="E56" s="892"/>
      <c r="F56" s="892"/>
      <c r="G56" s="892"/>
      <c r="H56" s="892"/>
      <c r="I56" s="892"/>
      <c r="J56" s="893"/>
      <c r="K56" s="234" t="str">
        <f>IF($A56="","",VLOOKUP($A56,生徒情報入力!$A$9:$AA$158,6))</f>
        <v/>
      </c>
      <c r="L56" s="235"/>
      <c r="M56" s="223" t="str">
        <f>IF($A56="","",VLOOKUP($A56,生徒情報入力!$A$9:$AA$158,7))</f>
        <v/>
      </c>
      <c r="N56" s="224" t="str">
        <f>IF($A56="","",VLOOKUP($A56,生徒情報入力!$A$9:$AA$158,8))</f>
        <v/>
      </c>
      <c r="O56" s="224" t="s">
        <v>6</v>
      </c>
      <c r="P56" s="224" t="str">
        <f>IF($A56="","",VLOOKUP($A56,生徒情報入力!$A$9:$AA$158,9))</f>
        <v/>
      </c>
      <c r="Q56" s="224" t="s">
        <v>6</v>
      </c>
      <c r="R56" s="224" t="str">
        <f>IF($A56="","",VLOOKUP($A56,生徒情報入力!$A$9:$AA$158,10))</f>
        <v/>
      </c>
      <c r="S56" s="894" t="str">
        <f>IF($A56="","",VLOOKUP($A56,生徒情報入力!$A$9:$AA$158,11))</f>
        <v/>
      </c>
      <c r="T56" s="941"/>
      <c r="U56" s="234" t="str">
        <f>IF($A56="","",VLOOKUP($A56,生徒情報入力!$A$9:$AA$158,12))</f>
        <v/>
      </c>
      <c r="V56" s="236"/>
      <c r="W56" s="235"/>
      <c r="X56" s="223" t="str">
        <f>IF($A56="","",VLOOKUP($A56,生徒情報入力!$A$9:$AA$158,13))</f>
        <v/>
      </c>
      <c r="Y56" s="224" t="str">
        <f>IF($A56="","",VLOOKUP($A56,生徒情報入力!$A$9:$AA$158,14))</f>
        <v/>
      </c>
      <c r="Z56" s="225" t="s">
        <v>6</v>
      </c>
      <c r="AA56" s="224" t="str">
        <f>IF($A56="","",VLOOKUP($A56,生徒情報入力!$A$9:$AA$158,15))</f>
        <v/>
      </c>
      <c r="AB56" s="224" t="s">
        <v>6</v>
      </c>
      <c r="AC56" s="226" t="str">
        <f>IF($A56="","",VLOOKUP($A56,生徒情報入力!$A$9:$AA$158,16))</f>
        <v/>
      </c>
      <c r="AD56" s="896" t="str">
        <f>IF($A56="","",VLOOKUP($A56,生徒情報入力!$A$9:$AA$158,17))</f>
        <v/>
      </c>
      <c r="AE56" s="897"/>
      <c r="AF56" s="227"/>
      <c r="AG56" s="898" t="str">
        <f>IF($A56="","",VLOOKUP($A56,生徒情報入力!$A$9:$AA$158,19))</f>
        <v/>
      </c>
      <c r="AH56" s="898"/>
      <c r="AI56" s="898"/>
      <c r="AJ56" s="898"/>
      <c r="AK56" s="899"/>
      <c r="AL56" s="894" t="str">
        <f>IF($A56="","",VLOOKUP($A56,生徒情報入力!$A$9:$AA$158,20))</f>
        <v/>
      </c>
      <c r="AM56" s="895"/>
      <c r="AN56" s="895"/>
      <c r="AO56" s="895"/>
      <c r="AP56" s="895"/>
      <c r="AQ56" s="874" t="str">
        <f>IF($A56="","",VLOOKUP($A56,生徒情報入力!$A$9:$AA$158,21))</f>
        <v/>
      </c>
      <c r="AR56" s="875"/>
      <c r="AS56" s="876"/>
      <c r="AT56" s="877" t="str">
        <f>IF($A56="","",VLOOKUP($A56,生徒情報入力!$A$9:$AA$158,22))</f>
        <v/>
      </c>
      <c r="AU56" s="878"/>
      <c r="AV56" s="878"/>
      <c r="AW56" s="878"/>
      <c r="AX56" s="878"/>
      <c r="AY56" s="878"/>
      <c r="AZ56" s="878"/>
      <c r="BA56" s="878"/>
      <c r="BB56" s="878"/>
      <c r="BC56" s="878"/>
      <c r="BD56" s="878"/>
      <c r="BE56" s="879"/>
      <c r="BF56" s="880" t="str">
        <f>IF($A56="","",VLOOKUP($A56,生徒情報入力!$A$9:$AA$158,23))</f>
        <v/>
      </c>
      <c r="BG56" s="881"/>
      <c r="BH56" s="228" t="s">
        <v>1872</v>
      </c>
      <c r="BI56" s="882" t="str">
        <f>IF($A56="","",VLOOKUP($A56,生徒情報入力!$A$9:$AA$158,25))</f>
        <v/>
      </c>
      <c r="BJ56" s="882"/>
      <c r="BK56" s="229" t="s">
        <v>1873</v>
      </c>
      <c r="BL56" s="883" t="str">
        <f>IF($A56="","",VLOOKUP($A56,生徒情報入力!$A$9:$AA$158,27))</f>
        <v/>
      </c>
      <c r="BM56" s="884"/>
      <c r="BN56" s="230"/>
      <c r="BT56" s="200">
        <v>36</v>
      </c>
    </row>
    <row r="57" spans="1:72" ht="27" customHeight="1">
      <c r="A57" s="890" t="str">
        <f t="shared" si="2"/>
        <v/>
      </c>
      <c r="B57" s="891"/>
      <c r="C57" s="215" t="str">
        <f>IF($A57="","",VLOOKUP($A57,生徒情報入力!$A$9:$AA$158,4))</f>
        <v/>
      </c>
      <c r="D57" s="892" t="str">
        <f>IF($A57="","",VLOOKUP($A57,生徒情報入力!$A$9:$AA$158,5))</f>
        <v/>
      </c>
      <c r="E57" s="892"/>
      <c r="F57" s="892"/>
      <c r="G57" s="892"/>
      <c r="H57" s="892"/>
      <c r="I57" s="892"/>
      <c r="J57" s="893"/>
      <c r="K57" s="234" t="str">
        <f>IF($A57="","",VLOOKUP($A57,生徒情報入力!$A$9:$AA$158,6))</f>
        <v/>
      </c>
      <c r="L57" s="235"/>
      <c r="M57" s="223" t="str">
        <f>IF($A57="","",VLOOKUP($A57,生徒情報入力!$A$9:$AA$158,7))</f>
        <v/>
      </c>
      <c r="N57" s="224" t="str">
        <f>IF($A57="","",VLOOKUP($A57,生徒情報入力!$A$9:$AA$158,8))</f>
        <v/>
      </c>
      <c r="O57" s="224" t="s">
        <v>6</v>
      </c>
      <c r="P57" s="224" t="str">
        <f>IF($A57="","",VLOOKUP($A57,生徒情報入力!$A$9:$AA$158,9))</f>
        <v/>
      </c>
      <c r="Q57" s="224" t="s">
        <v>6</v>
      </c>
      <c r="R57" s="224" t="str">
        <f>IF($A57="","",VLOOKUP($A57,生徒情報入力!$A$9:$AA$158,10))</f>
        <v/>
      </c>
      <c r="S57" s="894" t="str">
        <f>IF($A57="","",VLOOKUP($A57,生徒情報入力!$A$9:$AA$158,11))</f>
        <v/>
      </c>
      <c r="T57" s="941"/>
      <c r="U57" s="234" t="str">
        <f>IF($A57="","",VLOOKUP($A57,生徒情報入力!$A$9:$AA$158,12))</f>
        <v/>
      </c>
      <c r="V57" s="236"/>
      <c r="W57" s="235"/>
      <c r="X57" s="223" t="str">
        <f>IF($A57="","",VLOOKUP($A57,生徒情報入力!$A$9:$AA$158,13))</f>
        <v/>
      </c>
      <c r="Y57" s="224" t="str">
        <f>IF($A57="","",VLOOKUP($A57,生徒情報入力!$A$9:$AA$158,14))</f>
        <v/>
      </c>
      <c r="Z57" s="225" t="s">
        <v>6</v>
      </c>
      <c r="AA57" s="224" t="str">
        <f>IF($A57="","",VLOOKUP($A57,生徒情報入力!$A$9:$AA$158,15))</f>
        <v/>
      </c>
      <c r="AB57" s="224" t="s">
        <v>6</v>
      </c>
      <c r="AC57" s="226" t="str">
        <f>IF($A57="","",VLOOKUP($A57,生徒情報入力!$A$9:$AA$158,16))</f>
        <v/>
      </c>
      <c r="AD57" s="896" t="str">
        <f>IF($A57="","",VLOOKUP($A57,生徒情報入力!$A$9:$AA$158,17))</f>
        <v/>
      </c>
      <c r="AE57" s="897"/>
      <c r="AF57" s="227"/>
      <c r="AG57" s="898" t="str">
        <f>IF($A57="","",VLOOKUP($A57,生徒情報入力!$A$9:$AA$158,19))</f>
        <v/>
      </c>
      <c r="AH57" s="898"/>
      <c r="AI57" s="898"/>
      <c r="AJ57" s="898"/>
      <c r="AK57" s="899"/>
      <c r="AL57" s="894" t="str">
        <f>IF($A57="","",VLOOKUP($A57,生徒情報入力!$A$9:$AA$158,20))</f>
        <v/>
      </c>
      <c r="AM57" s="895"/>
      <c r="AN57" s="895"/>
      <c r="AO57" s="895"/>
      <c r="AP57" s="895"/>
      <c r="AQ57" s="874" t="str">
        <f>IF($A57="","",VLOOKUP($A57,生徒情報入力!$A$9:$AA$158,21))</f>
        <v/>
      </c>
      <c r="AR57" s="875"/>
      <c r="AS57" s="876"/>
      <c r="AT57" s="877" t="str">
        <f>IF($A57="","",VLOOKUP($A57,生徒情報入力!$A$9:$AA$158,22))</f>
        <v/>
      </c>
      <c r="AU57" s="878"/>
      <c r="AV57" s="878"/>
      <c r="AW57" s="878"/>
      <c r="AX57" s="878"/>
      <c r="AY57" s="878"/>
      <c r="AZ57" s="878"/>
      <c r="BA57" s="878"/>
      <c r="BB57" s="878"/>
      <c r="BC57" s="878"/>
      <c r="BD57" s="878"/>
      <c r="BE57" s="879"/>
      <c r="BF57" s="880" t="str">
        <f>IF($A57="","",VLOOKUP($A57,生徒情報入力!$A$9:$AA$158,23))</f>
        <v/>
      </c>
      <c r="BG57" s="881"/>
      <c r="BH57" s="228" t="s">
        <v>1872</v>
      </c>
      <c r="BI57" s="882" t="str">
        <f>IF($A57="","",VLOOKUP($A57,生徒情報入力!$A$9:$AA$158,25))</f>
        <v/>
      </c>
      <c r="BJ57" s="882"/>
      <c r="BK57" s="229" t="s">
        <v>1873</v>
      </c>
      <c r="BL57" s="883" t="str">
        <f>IF($A57="","",VLOOKUP($A57,生徒情報入力!$A$9:$AA$158,27))</f>
        <v/>
      </c>
      <c r="BM57" s="884"/>
      <c r="BN57" s="230"/>
      <c r="BT57" s="200">
        <v>37</v>
      </c>
    </row>
    <row r="58" spans="1:72" ht="27" customHeight="1">
      <c r="A58" s="890" t="str">
        <f t="shared" si="2"/>
        <v/>
      </c>
      <c r="B58" s="891"/>
      <c r="C58" s="215" t="str">
        <f>IF($A58="","",VLOOKUP($A58,生徒情報入力!$A$9:$AA$158,4))</f>
        <v/>
      </c>
      <c r="D58" s="892" t="str">
        <f>IF($A58="","",VLOOKUP($A58,生徒情報入力!$A$9:$AA$158,5))</f>
        <v/>
      </c>
      <c r="E58" s="892"/>
      <c r="F58" s="892"/>
      <c r="G58" s="892"/>
      <c r="H58" s="892"/>
      <c r="I58" s="892"/>
      <c r="J58" s="893"/>
      <c r="K58" s="234" t="str">
        <f>IF($A58="","",VLOOKUP($A58,生徒情報入力!$A$9:$AA$158,6))</f>
        <v/>
      </c>
      <c r="L58" s="235"/>
      <c r="M58" s="223" t="str">
        <f>IF($A58="","",VLOOKUP($A58,生徒情報入力!$A$9:$AA$158,7))</f>
        <v/>
      </c>
      <c r="N58" s="224" t="str">
        <f>IF($A58="","",VLOOKUP($A58,生徒情報入力!$A$9:$AA$158,8))</f>
        <v/>
      </c>
      <c r="O58" s="224" t="s">
        <v>6</v>
      </c>
      <c r="P58" s="224" t="str">
        <f>IF($A58="","",VLOOKUP($A58,生徒情報入力!$A$9:$AA$158,9))</f>
        <v/>
      </c>
      <c r="Q58" s="224" t="s">
        <v>6</v>
      </c>
      <c r="R58" s="224" t="str">
        <f>IF($A58="","",VLOOKUP($A58,生徒情報入力!$A$9:$AA$158,10))</f>
        <v/>
      </c>
      <c r="S58" s="894" t="str">
        <f>IF($A58="","",VLOOKUP($A58,生徒情報入力!$A$9:$AA$158,11))</f>
        <v/>
      </c>
      <c r="T58" s="941"/>
      <c r="U58" s="234" t="str">
        <f>IF($A58="","",VLOOKUP($A58,生徒情報入力!$A$9:$AA$158,12))</f>
        <v/>
      </c>
      <c r="V58" s="236"/>
      <c r="W58" s="235"/>
      <c r="X58" s="223" t="str">
        <f>IF($A58="","",VLOOKUP($A58,生徒情報入力!$A$9:$AA$158,13))</f>
        <v/>
      </c>
      <c r="Y58" s="224" t="str">
        <f>IF($A58="","",VLOOKUP($A58,生徒情報入力!$A$9:$AA$158,14))</f>
        <v/>
      </c>
      <c r="Z58" s="225" t="s">
        <v>6</v>
      </c>
      <c r="AA58" s="224" t="str">
        <f>IF($A58="","",VLOOKUP($A58,生徒情報入力!$A$9:$AA$158,15))</f>
        <v/>
      </c>
      <c r="AB58" s="224" t="s">
        <v>6</v>
      </c>
      <c r="AC58" s="226" t="str">
        <f>IF($A58="","",VLOOKUP($A58,生徒情報入力!$A$9:$AA$158,16))</f>
        <v/>
      </c>
      <c r="AD58" s="896" t="str">
        <f>IF($A58="","",VLOOKUP($A58,生徒情報入力!$A$9:$AA$158,17))</f>
        <v/>
      </c>
      <c r="AE58" s="897"/>
      <c r="AF58" s="227"/>
      <c r="AG58" s="898" t="str">
        <f>IF($A58="","",VLOOKUP($A58,生徒情報入力!$A$9:$AA$158,19))</f>
        <v/>
      </c>
      <c r="AH58" s="898"/>
      <c r="AI58" s="898"/>
      <c r="AJ58" s="898"/>
      <c r="AK58" s="899"/>
      <c r="AL58" s="894" t="str">
        <f>IF($A58="","",VLOOKUP($A58,生徒情報入力!$A$9:$AA$158,20))</f>
        <v/>
      </c>
      <c r="AM58" s="895"/>
      <c r="AN58" s="895"/>
      <c r="AO58" s="895"/>
      <c r="AP58" s="895"/>
      <c r="AQ58" s="874" t="str">
        <f>IF($A58="","",VLOOKUP($A58,生徒情報入力!$A$9:$AA$158,21))</f>
        <v/>
      </c>
      <c r="AR58" s="875"/>
      <c r="AS58" s="876"/>
      <c r="AT58" s="877" t="str">
        <f>IF($A58="","",VLOOKUP($A58,生徒情報入力!$A$9:$AA$158,22))</f>
        <v/>
      </c>
      <c r="AU58" s="878"/>
      <c r="AV58" s="878"/>
      <c r="AW58" s="878"/>
      <c r="AX58" s="878"/>
      <c r="AY58" s="878"/>
      <c r="AZ58" s="878"/>
      <c r="BA58" s="878"/>
      <c r="BB58" s="878"/>
      <c r="BC58" s="878"/>
      <c r="BD58" s="878"/>
      <c r="BE58" s="879"/>
      <c r="BF58" s="880" t="str">
        <f>IF($A58="","",VLOOKUP($A58,生徒情報入力!$A$9:$AA$158,23))</f>
        <v/>
      </c>
      <c r="BG58" s="881"/>
      <c r="BH58" s="228" t="s">
        <v>1872</v>
      </c>
      <c r="BI58" s="882" t="str">
        <f>IF($A58="","",VLOOKUP($A58,生徒情報入力!$A$9:$AA$158,25))</f>
        <v/>
      </c>
      <c r="BJ58" s="882"/>
      <c r="BK58" s="229" t="s">
        <v>1873</v>
      </c>
      <c r="BL58" s="883" t="str">
        <f>IF($A58="","",VLOOKUP($A58,生徒情報入力!$A$9:$AA$158,27))</f>
        <v/>
      </c>
      <c r="BM58" s="884"/>
      <c r="BN58" s="230"/>
      <c r="BT58" s="200">
        <v>38</v>
      </c>
    </row>
    <row r="59" spans="1:72" ht="27" customHeight="1">
      <c r="A59" s="890" t="str">
        <f t="shared" si="2"/>
        <v/>
      </c>
      <c r="B59" s="891"/>
      <c r="C59" s="215" t="str">
        <f>IF($A59="","",VLOOKUP($A59,生徒情報入力!$A$9:$AA$158,4))</f>
        <v/>
      </c>
      <c r="D59" s="892" t="str">
        <f>IF($A59="","",VLOOKUP($A59,生徒情報入力!$A$9:$AA$158,5))</f>
        <v/>
      </c>
      <c r="E59" s="892"/>
      <c r="F59" s="892"/>
      <c r="G59" s="892"/>
      <c r="H59" s="892"/>
      <c r="I59" s="892"/>
      <c r="J59" s="893"/>
      <c r="K59" s="234" t="str">
        <f>IF($A59="","",VLOOKUP($A59,生徒情報入力!$A$9:$AA$158,6))</f>
        <v/>
      </c>
      <c r="L59" s="235"/>
      <c r="M59" s="223" t="str">
        <f>IF($A59="","",VLOOKUP($A59,生徒情報入力!$A$9:$AA$158,7))</f>
        <v/>
      </c>
      <c r="N59" s="224" t="str">
        <f>IF($A59="","",VLOOKUP($A59,生徒情報入力!$A$9:$AA$158,8))</f>
        <v/>
      </c>
      <c r="O59" s="224" t="s">
        <v>6</v>
      </c>
      <c r="P59" s="224" t="str">
        <f>IF($A59="","",VLOOKUP($A59,生徒情報入力!$A$9:$AA$158,9))</f>
        <v/>
      </c>
      <c r="Q59" s="224" t="s">
        <v>6</v>
      </c>
      <c r="R59" s="224" t="str">
        <f>IF($A59="","",VLOOKUP($A59,生徒情報入力!$A$9:$AA$158,10))</f>
        <v/>
      </c>
      <c r="S59" s="894" t="str">
        <f>IF($A59="","",VLOOKUP($A59,生徒情報入力!$A$9:$AA$158,11))</f>
        <v/>
      </c>
      <c r="T59" s="941"/>
      <c r="U59" s="234" t="str">
        <f>IF($A59="","",VLOOKUP($A59,生徒情報入力!$A$9:$AA$158,12))</f>
        <v/>
      </c>
      <c r="V59" s="236"/>
      <c r="W59" s="235"/>
      <c r="X59" s="223" t="str">
        <f>IF($A59="","",VLOOKUP($A59,生徒情報入力!$A$9:$AA$158,13))</f>
        <v/>
      </c>
      <c r="Y59" s="224" t="str">
        <f>IF($A59="","",VLOOKUP($A59,生徒情報入力!$A$9:$AA$158,14))</f>
        <v/>
      </c>
      <c r="Z59" s="225" t="s">
        <v>6</v>
      </c>
      <c r="AA59" s="224" t="str">
        <f>IF($A59="","",VLOOKUP($A59,生徒情報入力!$A$9:$AA$158,15))</f>
        <v/>
      </c>
      <c r="AB59" s="224" t="s">
        <v>6</v>
      </c>
      <c r="AC59" s="226" t="str">
        <f>IF($A59="","",VLOOKUP($A59,生徒情報入力!$A$9:$AA$158,16))</f>
        <v/>
      </c>
      <c r="AD59" s="896" t="str">
        <f>IF($A59="","",VLOOKUP($A59,生徒情報入力!$A$9:$AA$158,17))</f>
        <v/>
      </c>
      <c r="AE59" s="897"/>
      <c r="AF59" s="227"/>
      <c r="AG59" s="898" t="str">
        <f>IF($A59="","",VLOOKUP($A59,生徒情報入力!$A$9:$AA$158,19))</f>
        <v/>
      </c>
      <c r="AH59" s="898"/>
      <c r="AI59" s="898"/>
      <c r="AJ59" s="898"/>
      <c r="AK59" s="899"/>
      <c r="AL59" s="894" t="str">
        <f>IF($A59="","",VLOOKUP($A59,生徒情報入力!$A$9:$AA$158,20))</f>
        <v/>
      </c>
      <c r="AM59" s="895"/>
      <c r="AN59" s="895"/>
      <c r="AO59" s="895"/>
      <c r="AP59" s="895"/>
      <c r="AQ59" s="874" t="str">
        <f>IF($A59="","",VLOOKUP($A59,生徒情報入力!$A$9:$AA$158,21))</f>
        <v/>
      </c>
      <c r="AR59" s="875"/>
      <c r="AS59" s="876"/>
      <c r="AT59" s="877" t="str">
        <f>IF($A59="","",VLOOKUP($A59,生徒情報入力!$A$9:$AA$158,22))</f>
        <v/>
      </c>
      <c r="AU59" s="878"/>
      <c r="AV59" s="878"/>
      <c r="AW59" s="878"/>
      <c r="AX59" s="878"/>
      <c r="AY59" s="878"/>
      <c r="AZ59" s="878"/>
      <c r="BA59" s="878"/>
      <c r="BB59" s="878"/>
      <c r="BC59" s="878"/>
      <c r="BD59" s="878"/>
      <c r="BE59" s="879"/>
      <c r="BF59" s="880" t="str">
        <f>IF($A59="","",VLOOKUP($A59,生徒情報入力!$A$9:$AA$158,23))</f>
        <v/>
      </c>
      <c r="BG59" s="881"/>
      <c r="BH59" s="228" t="s">
        <v>1872</v>
      </c>
      <c r="BI59" s="882" t="str">
        <f>IF($A59="","",VLOOKUP($A59,生徒情報入力!$A$9:$AA$158,25))</f>
        <v/>
      </c>
      <c r="BJ59" s="882"/>
      <c r="BK59" s="229" t="s">
        <v>1873</v>
      </c>
      <c r="BL59" s="883" t="str">
        <f>IF($A59="","",VLOOKUP($A59,生徒情報入力!$A$9:$AA$158,27))</f>
        <v/>
      </c>
      <c r="BM59" s="884"/>
      <c r="BN59" s="230"/>
      <c r="BT59" s="200">
        <v>39</v>
      </c>
    </row>
    <row r="60" spans="1:72" ht="27" customHeight="1">
      <c r="A60" s="890" t="str">
        <f t="shared" si="2"/>
        <v/>
      </c>
      <c r="B60" s="891"/>
      <c r="C60" s="215" t="str">
        <f>IF($A60="","",VLOOKUP($A60,生徒情報入力!$A$9:$AA$158,4))</f>
        <v/>
      </c>
      <c r="D60" s="892" t="str">
        <f>IF($A60="","",VLOOKUP($A60,生徒情報入力!$A$9:$AA$158,5))</f>
        <v/>
      </c>
      <c r="E60" s="892"/>
      <c r="F60" s="892"/>
      <c r="G60" s="892"/>
      <c r="H60" s="892"/>
      <c r="I60" s="892"/>
      <c r="J60" s="893"/>
      <c r="K60" s="234" t="str">
        <f>IF($A60="","",VLOOKUP($A60,生徒情報入力!$A$9:$AA$158,6))</f>
        <v/>
      </c>
      <c r="L60" s="235"/>
      <c r="M60" s="223" t="str">
        <f>IF($A60="","",VLOOKUP($A60,生徒情報入力!$A$9:$AA$158,7))</f>
        <v/>
      </c>
      <c r="N60" s="224" t="str">
        <f>IF($A60="","",VLOOKUP($A60,生徒情報入力!$A$9:$AA$158,8))</f>
        <v/>
      </c>
      <c r="O60" s="224" t="s">
        <v>6</v>
      </c>
      <c r="P60" s="224" t="str">
        <f>IF($A60="","",VLOOKUP($A60,生徒情報入力!$A$9:$AA$158,9))</f>
        <v/>
      </c>
      <c r="Q60" s="224" t="s">
        <v>6</v>
      </c>
      <c r="R60" s="224" t="str">
        <f>IF($A60="","",VLOOKUP($A60,生徒情報入力!$A$9:$AA$158,10))</f>
        <v/>
      </c>
      <c r="S60" s="894" t="str">
        <f>IF($A60="","",VLOOKUP($A60,生徒情報入力!$A$9:$AA$158,11))</f>
        <v/>
      </c>
      <c r="T60" s="941"/>
      <c r="U60" s="234" t="str">
        <f>IF($A60="","",VLOOKUP($A60,生徒情報入力!$A$9:$AA$158,12))</f>
        <v/>
      </c>
      <c r="V60" s="236"/>
      <c r="W60" s="235"/>
      <c r="X60" s="223" t="str">
        <f>IF($A60="","",VLOOKUP($A60,生徒情報入力!$A$9:$AA$158,13))</f>
        <v/>
      </c>
      <c r="Y60" s="224" t="str">
        <f>IF($A60="","",VLOOKUP($A60,生徒情報入力!$A$9:$AA$158,14))</f>
        <v/>
      </c>
      <c r="Z60" s="225" t="s">
        <v>6</v>
      </c>
      <c r="AA60" s="224" t="str">
        <f>IF($A60="","",VLOOKUP($A60,生徒情報入力!$A$9:$AA$158,15))</f>
        <v/>
      </c>
      <c r="AB60" s="224" t="s">
        <v>6</v>
      </c>
      <c r="AC60" s="226" t="str">
        <f>IF($A60="","",VLOOKUP($A60,生徒情報入力!$A$9:$AA$158,16))</f>
        <v/>
      </c>
      <c r="AD60" s="896" t="str">
        <f>IF($A60="","",VLOOKUP($A60,生徒情報入力!$A$9:$AA$158,17))</f>
        <v/>
      </c>
      <c r="AE60" s="897"/>
      <c r="AF60" s="227"/>
      <c r="AG60" s="898" t="str">
        <f>IF($A60="","",VLOOKUP($A60,生徒情報入力!$A$9:$AA$158,19))</f>
        <v/>
      </c>
      <c r="AH60" s="898"/>
      <c r="AI60" s="898"/>
      <c r="AJ60" s="898"/>
      <c r="AK60" s="899"/>
      <c r="AL60" s="894" t="str">
        <f>IF($A60="","",VLOOKUP($A60,生徒情報入力!$A$9:$AA$158,20))</f>
        <v/>
      </c>
      <c r="AM60" s="895"/>
      <c r="AN60" s="895"/>
      <c r="AO60" s="895"/>
      <c r="AP60" s="895"/>
      <c r="AQ60" s="874" t="str">
        <f>IF($A60="","",VLOOKUP($A60,生徒情報入力!$A$9:$AA$158,21))</f>
        <v/>
      </c>
      <c r="AR60" s="875"/>
      <c r="AS60" s="876"/>
      <c r="AT60" s="877" t="str">
        <f>IF($A60="","",VLOOKUP($A60,生徒情報入力!$A$9:$AA$158,22))</f>
        <v/>
      </c>
      <c r="AU60" s="878"/>
      <c r="AV60" s="878"/>
      <c r="AW60" s="878"/>
      <c r="AX60" s="878"/>
      <c r="AY60" s="878"/>
      <c r="AZ60" s="878"/>
      <c r="BA60" s="878"/>
      <c r="BB60" s="878"/>
      <c r="BC60" s="878"/>
      <c r="BD60" s="878"/>
      <c r="BE60" s="879"/>
      <c r="BF60" s="880" t="str">
        <f>IF($A60="","",VLOOKUP($A60,生徒情報入力!$A$9:$AA$158,23))</f>
        <v/>
      </c>
      <c r="BG60" s="881"/>
      <c r="BH60" s="228" t="s">
        <v>1872</v>
      </c>
      <c r="BI60" s="882" t="str">
        <f>IF($A60="","",VLOOKUP($A60,生徒情報入力!$A$9:$AA$158,25))</f>
        <v/>
      </c>
      <c r="BJ60" s="882"/>
      <c r="BK60" s="229" t="s">
        <v>1873</v>
      </c>
      <c r="BL60" s="883" t="str">
        <f>IF($A60="","",VLOOKUP($A60,生徒情報入力!$A$9:$AA$158,27))</f>
        <v/>
      </c>
      <c r="BM60" s="884"/>
      <c r="BN60" s="230"/>
      <c r="BT60" s="200">
        <v>40</v>
      </c>
    </row>
    <row r="61" spans="1:72" ht="27" customHeight="1">
      <c r="A61" s="890" t="str">
        <f t="shared" si="2"/>
        <v/>
      </c>
      <c r="B61" s="891"/>
      <c r="C61" s="215" t="str">
        <f>IF($A61="","",VLOOKUP($A61,生徒情報入力!$A$9:$AA$158,4))</f>
        <v/>
      </c>
      <c r="D61" s="892" t="str">
        <f>IF($A61="","",VLOOKUP($A61,生徒情報入力!$A$9:$AA$158,5))</f>
        <v/>
      </c>
      <c r="E61" s="892"/>
      <c r="F61" s="892"/>
      <c r="G61" s="892"/>
      <c r="H61" s="892"/>
      <c r="I61" s="892"/>
      <c r="J61" s="893"/>
      <c r="K61" s="234" t="str">
        <f>IF($A61="","",VLOOKUP($A61,生徒情報入力!$A$9:$AA$158,6))</f>
        <v/>
      </c>
      <c r="L61" s="235"/>
      <c r="M61" s="223" t="str">
        <f>IF($A61="","",VLOOKUP($A61,生徒情報入力!$A$9:$AA$158,7))</f>
        <v/>
      </c>
      <c r="N61" s="224" t="str">
        <f>IF($A61="","",VLOOKUP($A61,生徒情報入力!$A$9:$AA$158,8))</f>
        <v/>
      </c>
      <c r="O61" s="224" t="s">
        <v>6</v>
      </c>
      <c r="P61" s="224" t="str">
        <f>IF($A61="","",VLOOKUP($A61,生徒情報入力!$A$9:$AA$158,9))</f>
        <v/>
      </c>
      <c r="Q61" s="224" t="s">
        <v>6</v>
      </c>
      <c r="R61" s="224" t="str">
        <f>IF($A61="","",VLOOKUP($A61,生徒情報入力!$A$9:$AA$158,10))</f>
        <v/>
      </c>
      <c r="S61" s="894" t="str">
        <f>IF($A61="","",VLOOKUP($A61,生徒情報入力!$A$9:$AA$158,11))</f>
        <v/>
      </c>
      <c r="T61" s="941"/>
      <c r="U61" s="234" t="str">
        <f>IF($A61="","",VLOOKUP($A61,生徒情報入力!$A$9:$AA$158,12))</f>
        <v/>
      </c>
      <c r="V61" s="236"/>
      <c r="W61" s="235"/>
      <c r="X61" s="223" t="str">
        <f>IF($A61="","",VLOOKUP($A61,生徒情報入力!$A$9:$AA$158,13))</f>
        <v/>
      </c>
      <c r="Y61" s="224" t="str">
        <f>IF($A61="","",VLOOKUP($A61,生徒情報入力!$A$9:$AA$158,14))</f>
        <v/>
      </c>
      <c r="Z61" s="225" t="s">
        <v>6</v>
      </c>
      <c r="AA61" s="224" t="str">
        <f>IF($A61="","",VLOOKUP($A61,生徒情報入力!$A$9:$AA$158,15))</f>
        <v/>
      </c>
      <c r="AB61" s="224" t="s">
        <v>6</v>
      </c>
      <c r="AC61" s="226" t="str">
        <f>IF($A61="","",VLOOKUP($A61,生徒情報入力!$A$9:$AA$158,16))</f>
        <v/>
      </c>
      <c r="AD61" s="896" t="str">
        <f>IF($A61="","",VLOOKUP($A61,生徒情報入力!$A$9:$AA$158,17))</f>
        <v/>
      </c>
      <c r="AE61" s="897"/>
      <c r="AF61" s="227"/>
      <c r="AG61" s="898" t="str">
        <f>IF($A61="","",VLOOKUP($A61,生徒情報入力!$A$9:$AA$158,19))</f>
        <v/>
      </c>
      <c r="AH61" s="898"/>
      <c r="AI61" s="898"/>
      <c r="AJ61" s="898"/>
      <c r="AK61" s="899"/>
      <c r="AL61" s="894" t="str">
        <f>IF($A61="","",VLOOKUP($A61,生徒情報入力!$A$9:$AA$158,20))</f>
        <v/>
      </c>
      <c r="AM61" s="895"/>
      <c r="AN61" s="895"/>
      <c r="AO61" s="895"/>
      <c r="AP61" s="895"/>
      <c r="AQ61" s="874" t="str">
        <f>IF($A61="","",VLOOKUP($A61,生徒情報入力!$A$9:$AA$158,21))</f>
        <v/>
      </c>
      <c r="AR61" s="875"/>
      <c r="AS61" s="876"/>
      <c r="AT61" s="877" t="str">
        <f>IF($A61="","",VLOOKUP($A61,生徒情報入力!$A$9:$AA$158,22))</f>
        <v/>
      </c>
      <c r="AU61" s="878"/>
      <c r="AV61" s="878"/>
      <c r="AW61" s="878"/>
      <c r="AX61" s="878"/>
      <c r="AY61" s="878"/>
      <c r="AZ61" s="878"/>
      <c r="BA61" s="878"/>
      <c r="BB61" s="878"/>
      <c r="BC61" s="878"/>
      <c r="BD61" s="878"/>
      <c r="BE61" s="879"/>
      <c r="BF61" s="880" t="str">
        <f>IF($A61="","",VLOOKUP($A61,生徒情報入力!$A$9:$AA$158,23))</f>
        <v/>
      </c>
      <c r="BG61" s="881"/>
      <c r="BH61" s="228" t="s">
        <v>1872</v>
      </c>
      <c r="BI61" s="882" t="str">
        <f>IF($A61="","",VLOOKUP($A61,生徒情報入力!$A$9:$AA$158,25))</f>
        <v/>
      </c>
      <c r="BJ61" s="882"/>
      <c r="BK61" s="229" t="s">
        <v>1873</v>
      </c>
      <c r="BL61" s="883" t="str">
        <f>IF($A61="","",VLOOKUP($A61,生徒情報入力!$A$9:$AA$158,27))</f>
        <v/>
      </c>
      <c r="BM61" s="884"/>
      <c r="BN61" s="230"/>
      <c r="BT61" s="200">
        <v>41</v>
      </c>
    </row>
    <row r="62" spans="1:72" ht="27" customHeight="1">
      <c r="A62" s="890" t="str">
        <f t="shared" si="2"/>
        <v/>
      </c>
      <c r="B62" s="891"/>
      <c r="C62" s="215" t="str">
        <f>IF($A62="","",VLOOKUP($A62,生徒情報入力!$A$9:$AA$158,4))</f>
        <v/>
      </c>
      <c r="D62" s="892" t="str">
        <f>IF($A62="","",VLOOKUP($A62,生徒情報入力!$A$9:$AA$158,5))</f>
        <v/>
      </c>
      <c r="E62" s="892"/>
      <c r="F62" s="892"/>
      <c r="G62" s="892"/>
      <c r="H62" s="892"/>
      <c r="I62" s="892"/>
      <c r="J62" s="893"/>
      <c r="K62" s="234" t="str">
        <f>IF($A62="","",VLOOKUP($A62,生徒情報入力!$A$9:$AA$158,6))</f>
        <v/>
      </c>
      <c r="L62" s="235"/>
      <c r="M62" s="223" t="str">
        <f>IF($A62="","",VLOOKUP($A62,生徒情報入力!$A$9:$AA$158,7))</f>
        <v/>
      </c>
      <c r="N62" s="224" t="str">
        <f>IF($A62="","",VLOOKUP($A62,生徒情報入力!$A$9:$AA$158,8))</f>
        <v/>
      </c>
      <c r="O62" s="224" t="s">
        <v>6</v>
      </c>
      <c r="P62" s="224" t="str">
        <f>IF($A62="","",VLOOKUP($A62,生徒情報入力!$A$9:$AA$158,9))</f>
        <v/>
      </c>
      <c r="Q62" s="224" t="s">
        <v>6</v>
      </c>
      <c r="R62" s="224" t="str">
        <f>IF($A62="","",VLOOKUP($A62,生徒情報入力!$A$9:$AA$158,10))</f>
        <v/>
      </c>
      <c r="S62" s="894" t="str">
        <f>IF($A62="","",VLOOKUP($A62,生徒情報入力!$A$9:$AA$158,11))</f>
        <v/>
      </c>
      <c r="T62" s="941"/>
      <c r="U62" s="234" t="str">
        <f>IF($A62="","",VLOOKUP($A62,生徒情報入力!$A$9:$AA$158,12))</f>
        <v/>
      </c>
      <c r="V62" s="236"/>
      <c r="W62" s="235"/>
      <c r="X62" s="223" t="str">
        <f>IF($A62="","",VLOOKUP($A62,生徒情報入力!$A$9:$AA$158,13))</f>
        <v/>
      </c>
      <c r="Y62" s="224" t="str">
        <f>IF($A62="","",VLOOKUP($A62,生徒情報入力!$A$9:$AA$158,14))</f>
        <v/>
      </c>
      <c r="Z62" s="225" t="s">
        <v>6</v>
      </c>
      <c r="AA62" s="224" t="str">
        <f>IF($A62="","",VLOOKUP($A62,生徒情報入力!$A$9:$AA$158,15))</f>
        <v/>
      </c>
      <c r="AB62" s="224" t="s">
        <v>6</v>
      </c>
      <c r="AC62" s="226" t="str">
        <f>IF($A62="","",VLOOKUP($A62,生徒情報入力!$A$9:$AA$158,16))</f>
        <v/>
      </c>
      <c r="AD62" s="896" t="str">
        <f>IF($A62="","",VLOOKUP($A62,生徒情報入力!$A$9:$AA$158,17))</f>
        <v/>
      </c>
      <c r="AE62" s="897"/>
      <c r="AF62" s="227"/>
      <c r="AG62" s="898" t="str">
        <f>IF($A62="","",VLOOKUP($A62,生徒情報入力!$A$9:$AA$158,19))</f>
        <v/>
      </c>
      <c r="AH62" s="898"/>
      <c r="AI62" s="898"/>
      <c r="AJ62" s="898"/>
      <c r="AK62" s="899"/>
      <c r="AL62" s="894" t="str">
        <f>IF($A62="","",VLOOKUP($A62,生徒情報入力!$A$9:$AA$158,20))</f>
        <v/>
      </c>
      <c r="AM62" s="895"/>
      <c r="AN62" s="895"/>
      <c r="AO62" s="895"/>
      <c r="AP62" s="895"/>
      <c r="AQ62" s="874" t="str">
        <f>IF($A62="","",VLOOKUP($A62,生徒情報入力!$A$9:$AA$158,21))</f>
        <v/>
      </c>
      <c r="AR62" s="875"/>
      <c r="AS62" s="876"/>
      <c r="AT62" s="877" t="str">
        <f>IF($A62="","",VLOOKUP($A62,生徒情報入力!$A$9:$AA$158,22))</f>
        <v/>
      </c>
      <c r="AU62" s="878"/>
      <c r="AV62" s="878"/>
      <c r="AW62" s="878"/>
      <c r="AX62" s="878"/>
      <c r="AY62" s="878"/>
      <c r="AZ62" s="878"/>
      <c r="BA62" s="878"/>
      <c r="BB62" s="878"/>
      <c r="BC62" s="878"/>
      <c r="BD62" s="878"/>
      <c r="BE62" s="879"/>
      <c r="BF62" s="880" t="str">
        <f>IF($A62="","",VLOOKUP($A62,生徒情報入力!$A$9:$AA$158,23))</f>
        <v/>
      </c>
      <c r="BG62" s="881"/>
      <c r="BH62" s="228" t="s">
        <v>1872</v>
      </c>
      <c r="BI62" s="882" t="str">
        <f>IF($A62="","",VLOOKUP($A62,生徒情報入力!$A$9:$AA$158,25))</f>
        <v/>
      </c>
      <c r="BJ62" s="882"/>
      <c r="BK62" s="229" t="s">
        <v>1873</v>
      </c>
      <c r="BL62" s="883" t="str">
        <f>IF($A62="","",VLOOKUP($A62,生徒情報入力!$A$9:$AA$158,27))</f>
        <v/>
      </c>
      <c r="BM62" s="884"/>
      <c r="BN62" s="230"/>
      <c r="BT62" s="200">
        <v>42</v>
      </c>
    </row>
    <row r="63" spans="1:72" ht="27" customHeight="1">
      <c r="A63" s="890" t="str">
        <f t="shared" si="2"/>
        <v/>
      </c>
      <c r="B63" s="891"/>
      <c r="C63" s="215" t="str">
        <f>IF($A63="","",VLOOKUP($A63,生徒情報入力!$A$9:$AA$158,4))</f>
        <v/>
      </c>
      <c r="D63" s="892" t="str">
        <f>IF($A63="","",VLOOKUP($A63,生徒情報入力!$A$9:$AA$158,5))</f>
        <v/>
      </c>
      <c r="E63" s="892"/>
      <c r="F63" s="892"/>
      <c r="G63" s="892"/>
      <c r="H63" s="892"/>
      <c r="I63" s="892"/>
      <c r="J63" s="893"/>
      <c r="K63" s="234" t="str">
        <f>IF($A63="","",VLOOKUP($A63,生徒情報入力!$A$9:$AA$158,6))</f>
        <v/>
      </c>
      <c r="L63" s="235"/>
      <c r="M63" s="223" t="str">
        <f>IF($A63="","",VLOOKUP($A63,生徒情報入力!$A$9:$AA$158,7))</f>
        <v/>
      </c>
      <c r="N63" s="224" t="str">
        <f>IF($A63="","",VLOOKUP($A63,生徒情報入力!$A$9:$AA$158,8))</f>
        <v/>
      </c>
      <c r="O63" s="224" t="s">
        <v>6</v>
      </c>
      <c r="P63" s="224" t="str">
        <f>IF($A63="","",VLOOKUP($A63,生徒情報入力!$A$9:$AA$158,9))</f>
        <v/>
      </c>
      <c r="Q63" s="224" t="s">
        <v>6</v>
      </c>
      <c r="R63" s="224" t="str">
        <f>IF($A63="","",VLOOKUP($A63,生徒情報入力!$A$9:$AA$158,10))</f>
        <v/>
      </c>
      <c r="S63" s="894" t="str">
        <f>IF($A63="","",VLOOKUP($A63,生徒情報入力!$A$9:$AA$158,11))</f>
        <v/>
      </c>
      <c r="T63" s="941"/>
      <c r="U63" s="234" t="str">
        <f>IF($A63="","",VLOOKUP($A63,生徒情報入力!$A$9:$AA$158,12))</f>
        <v/>
      </c>
      <c r="V63" s="236"/>
      <c r="W63" s="235"/>
      <c r="X63" s="223" t="str">
        <f>IF($A63="","",VLOOKUP($A63,生徒情報入力!$A$9:$AA$158,13))</f>
        <v/>
      </c>
      <c r="Y63" s="224" t="str">
        <f>IF($A63="","",VLOOKUP($A63,生徒情報入力!$A$9:$AA$158,14))</f>
        <v/>
      </c>
      <c r="Z63" s="225" t="s">
        <v>6</v>
      </c>
      <c r="AA63" s="224" t="str">
        <f>IF($A63="","",VLOOKUP($A63,生徒情報入力!$A$9:$AA$158,15))</f>
        <v/>
      </c>
      <c r="AB63" s="224" t="s">
        <v>6</v>
      </c>
      <c r="AC63" s="226" t="str">
        <f>IF($A63="","",VLOOKUP($A63,生徒情報入力!$A$9:$AA$158,16))</f>
        <v/>
      </c>
      <c r="AD63" s="896" t="str">
        <f>IF($A63="","",VLOOKUP($A63,生徒情報入力!$A$9:$AA$158,17))</f>
        <v/>
      </c>
      <c r="AE63" s="897"/>
      <c r="AF63" s="227"/>
      <c r="AG63" s="898" t="str">
        <f>IF($A63="","",VLOOKUP($A63,生徒情報入力!$A$9:$AA$158,19))</f>
        <v/>
      </c>
      <c r="AH63" s="898"/>
      <c r="AI63" s="898"/>
      <c r="AJ63" s="898"/>
      <c r="AK63" s="899"/>
      <c r="AL63" s="894" t="str">
        <f>IF($A63="","",VLOOKUP($A63,生徒情報入力!$A$9:$AA$158,20))</f>
        <v/>
      </c>
      <c r="AM63" s="895"/>
      <c r="AN63" s="895"/>
      <c r="AO63" s="895"/>
      <c r="AP63" s="895"/>
      <c r="AQ63" s="874" t="str">
        <f>IF($A63="","",VLOOKUP($A63,生徒情報入力!$A$9:$AA$158,21))</f>
        <v/>
      </c>
      <c r="AR63" s="875"/>
      <c r="AS63" s="876"/>
      <c r="AT63" s="877" t="str">
        <f>IF($A63="","",VLOOKUP($A63,生徒情報入力!$A$9:$AA$158,22))</f>
        <v/>
      </c>
      <c r="AU63" s="878"/>
      <c r="AV63" s="878"/>
      <c r="AW63" s="878"/>
      <c r="AX63" s="878"/>
      <c r="AY63" s="878"/>
      <c r="AZ63" s="878"/>
      <c r="BA63" s="878"/>
      <c r="BB63" s="878"/>
      <c r="BC63" s="878"/>
      <c r="BD63" s="878"/>
      <c r="BE63" s="879"/>
      <c r="BF63" s="880" t="str">
        <f>IF($A63="","",VLOOKUP($A63,生徒情報入力!$A$9:$AA$158,23))</f>
        <v/>
      </c>
      <c r="BG63" s="881"/>
      <c r="BH63" s="228" t="s">
        <v>1872</v>
      </c>
      <c r="BI63" s="882" t="str">
        <f>IF($A63="","",VLOOKUP($A63,生徒情報入力!$A$9:$AA$158,25))</f>
        <v/>
      </c>
      <c r="BJ63" s="882"/>
      <c r="BK63" s="229" t="s">
        <v>1873</v>
      </c>
      <c r="BL63" s="883" t="str">
        <f>IF($A63="","",VLOOKUP($A63,生徒情報入力!$A$9:$AA$158,27))</f>
        <v/>
      </c>
      <c r="BM63" s="884"/>
      <c r="BN63" s="230"/>
      <c r="BT63" s="200">
        <v>43</v>
      </c>
    </row>
    <row r="64" spans="1:72" ht="27" customHeight="1">
      <c r="A64" s="890" t="str">
        <f t="shared" si="2"/>
        <v/>
      </c>
      <c r="B64" s="891"/>
      <c r="C64" s="215" t="str">
        <f>IF($A64="","",VLOOKUP($A64,生徒情報入力!$A$9:$AA$158,4))</f>
        <v/>
      </c>
      <c r="D64" s="892" t="str">
        <f>IF($A64="","",VLOOKUP($A64,生徒情報入力!$A$9:$AA$158,5))</f>
        <v/>
      </c>
      <c r="E64" s="892"/>
      <c r="F64" s="892"/>
      <c r="G64" s="892"/>
      <c r="H64" s="892"/>
      <c r="I64" s="892"/>
      <c r="J64" s="893"/>
      <c r="K64" s="234" t="str">
        <f>IF($A64="","",VLOOKUP($A64,生徒情報入力!$A$9:$AA$158,6))</f>
        <v/>
      </c>
      <c r="L64" s="235"/>
      <c r="M64" s="223" t="str">
        <f>IF($A64="","",VLOOKUP($A64,生徒情報入力!$A$9:$AA$158,7))</f>
        <v/>
      </c>
      <c r="N64" s="224" t="str">
        <f>IF($A64="","",VLOOKUP($A64,生徒情報入力!$A$9:$AA$158,8))</f>
        <v/>
      </c>
      <c r="O64" s="224" t="s">
        <v>6</v>
      </c>
      <c r="P64" s="224" t="str">
        <f>IF($A64="","",VLOOKUP($A64,生徒情報入力!$A$9:$AA$158,9))</f>
        <v/>
      </c>
      <c r="Q64" s="224" t="s">
        <v>6</v>
      </c>
      <c r="R64" s="224" t="str">
        <f>IF($A64="","",VLOOKUP($A64,生徒情報入力!$A$9:$AA$158,10))</f>
        <v/>
      </c>
      <c r="S64" s="894" t="str">
        <f>IF($A64="","",VLOOKUP($A64,生徒情報入力!$A$9:$AA$158,11))</f>
        <v/>
      </c>
      <c r="T64" s="941"/>
      <c r="U64" s="234" t="str">
        <f>IF($A64="","",VLOOKUP($A64,生徒情報入力!$A$9:$AA$158,12))</f>
        <v/>
      </c>
      <c r="V64" s="236"/>
      <c r="W64" s="235"/>
      <c r="X64" s="223" t="str">
        <f>IF($A64="","",VLOOKUP($A64,生徒情報入力!$A$9:$AA$158,13))</f>
        <v/>
      </c>
      <c r="Y64" s="224" t="str">
        <f>IF($A64="","",VLOOKUP($A64,生徒情報入力!$A$9:$AA$158,14))</f>
        <v/>
      </c>
      <c r="Z64" s="225" t="s">
        <v>6</v>
      </c>
      <c r="AA64" s="224" t="str">
        <f>IF($A64="","",VLOOKUP($A64,生徒情報入力!$A$9:$AA$158,15))</f>
        <v/>
      </c>
      <c r="AB64" s="224" t="s">
        <v>6</v>
      </c>
      <c r="AC64" s="226" t="str">
        <f>IF($A64="","",VLOOKUP($A64,生徒情報入力!$A$9:$AA$158,16))</f>
        <v/>
      </c>
      <c r="AD64" s="896" t="str">
        <f>IF($A64="","",VLOOKUP($A64,生徒情報入力!$A$9:$AA$158,17))</f>
        <v/>
      </c>
      <c r="AE64" s="897"/>
      <c r="AF64" s="227"/>
      <c r="AG64" s="898" t="str">
        <f>IF($A64="","",VLOOKUP($A64,生徒情報入力!$A$9:$AA$158,19))</f>
        <v/>
      </c>
      <c r="AH64" s="898"/>
      <c r="AI64" s="898"/>
      <c r="AJ64" s="898"/>
      <c r="AK64" s="899"/>
      <c r="AL64" s="894" t="str">
        <f>IF($A64="","",VLOOKUP($A64,生徒情報入力!$A$9:$AA$158,20))</f>
        <v/>
      </c>
      <c r="AM64" s="895"/>
      <c r="AN64" s="895"/>
      <c r="AO64" s="895"/>
      <c r="AP64" s="895"/>
      <c r="AQ64" s="874" t="str">
        <f>IF($A64="","",VLOOKUP($A64,生徒情報入力!$A$9:$AA$158,21))</f>
        <v/>
      </c>
      <c r="AR64" s="875"/>
      <c r="AS64" s="876"/>
      <c r="AT64" s="877" t="str">
        <f>IF($A64="","",VLOOKUP($A64,生徒情報入力!$A$9:$AA$158,22))</f>
        <v/>
      </c>
      <c r="AU64" s="878"/>
      <c r="AV64" s="878"/>
      <c r="AW64" s="878"/>
      <c r="AX64" s="878"/>
      <c r="AY64" s="878"/>
      <c r="AZ64" s="878"/>
      <c r="BA64" s="878"/>
      <c r="BB64" s="878"/>
      <c r="BC64" s="878"/>
      <c r="BD64" s="878"/>
      <c r="BE64" s="879"/>
      <c r="BF64" s="880" t="str">
        <f>IF($A64="","",VLOOKUP($A64,生徒情報入力!$A$9:$AA$158,23))</f>
        <v/>
      </c>
      <c r="BG64" s="881"/>
      <c r="BH64" s="228" t="s">
        <v>1872</v>
      </c>
      <c r="BI64" s="882" t="str">
        <f>IF($A64="","",VLOOKUP($A64,生徒情報入力!$A$9:$AA$158,25))</f>
        <v/>
      </c>
      <c r="BJ64" s="882"/>
      <c r="BK64" s="229" t="s">
        <v>1873</v>
      </c>
      <c r="BL64" s="883" t="str">
        <f>IF($A64="","",VLOOKUP($A64,生徒情報入力!$A$9:$AA$158,27))</f>
        <v/>
      </c>
      <c r="BM64" s="884"/>
      <c r="BN64" s="230"/>
      <c r="BT64" s="200">
        <v>44</v>
      </c>
    </row>
    <row r="65" spans="1:72" ht="27" customHeight="1">
      <c r="A65" s="890" t="str">
        <f t="shared" si="2"/>
        <v/>
      </c>
      <c r="B65" s="891"/>
      <c r="C65" s="215" t="str">
        <f>IF($A65="","",VLOOKUP($A65,生徒情報入力!$A$9:$AA$158,4))</f>
        <v/>
      </c>
      <c r="D65" s="892" t="str">
        <f>IF($A65="","",VLOOKUP($A65,生徒情報入力!$A$9:$AA$158,5))</f>
        <v/>
      </c>
      <c r="E65" s="892"/>
      <c r="F65" s="892"/>
      <c r="G65" s="892"/>
      <c r="H65" s="892"/>
      <c r="I65" s="892"/>
      <c r="J65" s="893"/>
      <c r="K65" s="234" t="str">
        <f>IF($A65="","",VLOOKUP($A65,生徒情報入力!$A$9:$AA$158,6))</f>
        <v/>
      </c>
      <c r="L65" s="235"/>
      <c r="M65" s="223" t="str">
        <f>IF($A65="","",VLOOKUP($A65,生徒情報入力!$A$9:$AA$158,7))</f>
        <v/>
      </c>
      <c r="N65" s="224" t="str">
        <f>IF($A65="","",VLOOKUP($A65,生徒情報入力!$A$9:$AA$158,8))</f>
        <v/>
      </c>
      <c r="O65" s="224" t="s">
        <v>6</v>
      </c>
      <c r="P65" s="224" t="str">
        <f>IF($A65="","",VLOOKUP($A65,生徒情報入力!$A$9:$AA$158,9))</f>
        <v/>
      </c>
      <c r="Q65" s="224" t="s">
        <v>6</v>
      </c>
      <c r="R65" s="224" t="str">
        <f>IF($A65="","",VLOOKUP($A65,生徒情報入力!$A$9:$AA$158,10))</f>
        <v/>
      </c>
      <c r="S65" s="894" t="str">
        <f>IF($A65="","",VLOOKUP($A65,生徒情報入力!$A$9:$AA$158,11))</f>
        <v/>
      </c>
      <c r="T65" s="941"/>
      <c r="U65" s="234" t="str">
        <f>IF($A65="","",VLOOKUP($A65,生徒情報入力!$A$9:$AA$158,12))</f>
        <v/>
      </c>
      <c r="V65" s="236"/>
      <c r="W65" s="235"/>
      <c r="X65" s="223" t="str">
        <f>IF($A65="","",VLOOKUP($A65,生徒情報入力!$A$9:$AA$158,13))</f>
        <v/>
      </c>
      <c r="Y65" s="224" t="str">
        <f>IF($A65="","",VLOOKUP($A65,生徒情報入力!$A$9:$AA$158,14))</f>
        <v/>
      </c>
      <c r="Z65" s="225" t="s">
        <v>6</v>
      </c>
      <c r="AA65" s="224" t="str">
        <f>IF($A65="","",VLOOKUP($A65,生徒情報入力!$A$9:$AA$158,15))</f>
        <v/>
      </c>
      <c r="AB65" s="224" t="s">
        <v>6</v>
      </c>
      <c r="AC65" s="226" t="str">
        <f>IF($A65="","",VLOOKUP($A65,生徒情報入力!$A$9:$AA$158,16))</f>
        <v/>
      </c>
      <c r="AD65" s="896" t="str">
        <f>IF($A65="","",VLOOKUP($A65,生徒情報入力!$A$9:$AA$158,17))</f>
        <v/>
      </c>
      <c r="AE65" s="897"/>
      <c r="AF65" s="227"/>
      <c r="AG65" s="898" t="str">
        <f>IF($A65="","",VLOOKUP($A65,生徒情報入力!$A$9:$AA$158,19))</f>
        <v/>
      </c>
      <c r="AH65" s="898"/>
      <c r="AI65" s="898"/>
      <c r="AJ65" s="898"/>
      <c r="AK65" s="899"/>
      <c r="AL65" s="894" t="str">
        <f>IF($A65="","",VLOOKUP($A65,生徒情報入力!$A$9:$AA$158,20))</f>
        <v/>
      </c>
      <c r="AM65" s="895"/>
      <c r="AN65" s="895"/>
      <c r="AO65" s="895"/>
      <c r="AP65" s="895"/>
      <c r="AQ65" s="874" t="str">
        <f>IF($A65="","",VLOOKUP($A65,生徒情報入力!$A$9:$AA$158,21))</f>
        <v/>
      </c>
      <c r="AR65" s="875"/>
      <c r="AS65" s="876"/>
      <c r="AT65" s="877" t="str">
        <f>IF($A65="","",VLOOKUP($A65,生徒情報入力!$A$9:$AA$158,22))</f>
        <v/>
      </c>
      <c r="AU65" s="878"/>
      <c r="AV65" s="878"/>
      <c r="AW65" s="878"/>
      <c r="AX65" s="878"/>
      <c r="AY65" s="878"/>
      <c r="AZ65" s="878"/>
      <c r="BA65" s="878"/>
      <c r="BB65" s="878"/>
      <c r="BC65" s="878"/>
      <c r="BD65" s="878"/>
      <c r="BE65" s="879"/>
      <c r="BF65" s="880" t="str">
        <f>IF($A65="","",VLOOKUP($A65,生徒情報入力!$A$9:$AA$158,23))</f>
        <v/>
      </c>
      <c r="BG65" s="881"/>
      <c r="BH65" s="228" t="s">
        <v>1872</v>
      </c>
      <c r="BI65" s="882" t="str">
        <f>IF($A65="","",VLOOKUP($A65,生徒情報入力!$A$9:$AA$158,25))</f>
        <v/>
      </c>
      <c r="BJ65" s="882"/>
      <c r="BK65" s="229" t="s">
        <v>1873</v>
      </c>
      <c r="BL65" s="883" t="str">
        <f>IF($A65="","",VLOOKUP($A65,生徒情報入力!$A$9:$AA$158,27))</f>
        <v/>
      </c>
      <c r="BM65" s="884"/>
      <c r="BN65" s="230"/>
      <c r="BT65" s="200">
        <v>45</v>
      </c>
    </row>
    <row r="66" spans="1:72" ht="15.75" customHeight="1">
      <c r="A66" s="199"/>
      <c r="B66" s="199"/>
      <c r="C66" s="199"/>
      <c r="D66" s="199"/>
      <c r="E66" s="232"/>
      <c r="F66" s="232" t="s">
        <v>2745</v>
      </c>
      <c r="G66" s="232"/>
      <c r="H66" s="232"/>
      <c r="I66" s="232"/>
      <c r="J66" s="232"/>
      <c r="K66" s="232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232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</row>
    <row r="67" spans="1:72" ht="15.75" customHeight="1">
      <c r="A67" s="199"/>
      <c r="B67" s="199"/>
      <c r="C67" s="199"/>
      <c r="D67" s="199"/>
      <c r="E67" s="232"/>
      <c r="F67" s="232" t="s">
        <v>2746</v>
      </c>
      <c r="G67" s="232"/>
      <c r="H67" s="232"/>
      <c r="I67" s="232"/>
      <c r="J67" s="232"/>
      <c r="K67" s="232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</row>
    <row r="68" spans="1:72" ht="27" customHeight="1">
      <c r="A68" s="201" t="s">
        <v>1903</v>
      </c>
      <c r="B68" s="201"/>
      <c r="C68" s="201"/>
      <c r="D68" s="939">
        <f>D46</f>
        <v>28</v>
      </c>
      <c r="E68" s="939"/>
      <c r="F68" s="201" t="s">
        <v>2</v>
      </c>
      <c r="G68" s="939">
        <f>G46</f>
        <v>4</v>
      </c>
      <c r="H68" s="939"/>
      <c r="I68" s="201" t="s">
        <v>3</v>
      </c>
      <c r="J68" s="939">
        <f>J46</f>
        <v>12</v>
      </c>
      <c r="K68" s="939"/>
      <c r="L68" s="202"/>
      <c r="M68" s="203" t="s">
        <v>1904</v>
      </c>
      <c r="N68" s="203"/>
      <c r="O68" s="203"/>
      <c r="P68" s="201"/>
      <c r="Q68" s="201"/>
      <c r="R68" s="204" t="s">
        <v>1905</v>
      </c>
      <c r="S68" s="205"/>
      <c r="T68" s="205"/>
      <c r="U68" s="940"/>
      <c r="V68" s="940"/>
      <c r="W68" s="940"/>
      <c r="X68" s="940"/>
      <c r="Y68" s="940"/>
      <c r="Z68" s="199"/>
      <c r="AA68" s="199"/>
      <c r="AB68" s="199"/>
      <c r="AC68" s="199"/>
      <c r="AD68" s="199"/>
      <c r="AE68" s="233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</row>
    <row r="69" spans="1:72" ht="27" customHeight="1">
      <c r="A69" s="206"/>
      <c r="B69" s="206"/>
      <c r="C69" s="206"/>
      <c r="D69" s="206"/>
      <c r="E69" s="207" t="s">
        <v>1906</v>
      </c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8"/>
      <c r="AE69" s="933" t="s">
        <v>1907</v>
      </c>
      <c r="AF69" s="916"/>
      <c r="AG69" s="916"/>
      <c r="AH69" s="916"/>
      <c r="AI69" s="916"/>
      <c r="AJ69" s="916"/>
      <c r="AK69" s="875" t="str">
        <f>基本情報入力!$B$5</f>
        <v/>
      </c>
      <c r="AL69" s="875"/>
      <c r="AM69" s="875"/>
      <c r="AN69" s="875"/>
      <c r="AO69" s="875"/>
      <c r="AP69" s="875"/>
      <c r="AQ69" s="875"/>
      <c r="AR69" s="875"/>
      <c r="AS69" s="875"/>
      <c r="AT69" s="875"/>
      <c r="AU69" s="875"/>
      <c r="AV69" s="875"/>
      <c r="AW69" s="916"/>
      <c r="AX69" s="916"/>
      <c r="AY69" s="916"/>
      <c r="AZ69" s="916"/>
      <c r="BA69" s="916"/>
      <c r="BB69" s="934"/>
      <c r="BC69" s="935" t="s">
        <v>1908</v>
      </c>
      <c r="BD69" s="936"/>
      <c r="BE69" s="936"/>
      <c r="BF69" s="936"/>
      <c r="BG69" s="937">
        <f>基本情報入力!$B$3</f>
        <v>0</v>
      </c>
      <c r="BH69" s="937"/>
      <c r="BI69" s="937"/>
      <c r="BJ69" s="209" t="s">
        <v>1909</v>
      </c>
      <c r="BK69" s="937">
        <f>基本情報入力!$D$3</f>
        <v>0</v>
      </c>
      <c r="BL69" s="937"/>
      <c r="BM69" s="937"/>
      <c r="BN69" s="938"/>
    </row>
    <row r="70" spans="1:72" ht="27" customHeight="1">
      <c r="A70" s="930" t="s">
        <v>1910</v>
      </c>
      <c r="B70" s="931"/>
      <c r="C70" s="931"/>
      <c r="D70" s="210"/>
      <c r="E70" s="892" t="str">
        <f>基本情報入力!$B$6</f>
        <v/>
      </c>
      <c r="F70" s="892"/>
      <c r="G70" s="892"/>
      <c r="H70" s="892"/>
      <c r="I70" s="892"/>
      <c r="J70" s="892"/>
      <c r="K70" s="892"/>
      <c r="L70" s="892"/>
      <c r="M70" s="892"/>
      <c r="N70" s="892"/>
      <c r="O70" s="892"/>
      <c r="P70" s="892"/>
      <c r="Q70" s="892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2"/>
      <c r="AC70" s="892"/>
      <c r="AD70" s="211"/>
      <c r="AE70" s="206"/>
      <c r="AF70" s="206"/>
      <c r="AG70" s="916" t="s">
        <v>1911</v>
      </c>
      <c r="AH70" s="916"/>
      <c r="AI70" s="916"/>
      <c r="AJ70" s="916"/>
      <c r="AK70" s="932">
        <f>基本情報入力!$B$7</f>
        <v>0</v>
      </c>
      <c r="AL70" s="932"/>
      <c r="AM70" s="932"/>
      <c r="AN70" s="932"/>
      <c r="AO70" s="212" t="s">
        <v>1912</v>
      </c>
      <c r="AP70" s="895">
        <f>基本情報入力!$C$7</f>
        <v>0</v>
      </c>
      <c r="AQ70" s="895"/>
      <c r="AR70" s="895"/>
      <c r="AS70" s="213" t="s">
        <v>1913</v>
      </c>
      <c r="AT70" s="917">
        <f>基本情報入力!$D$7</f>
        <v>0</v>
      </c>
      <c r="AU70" s="917"/>
      <c r="AV70" s="917"/>
      <c r="AW70" s="208"/>
      <c r="AX70" s="916" t="s">
        <v>1914</v>
      </c>
      <c r="AY70" s="916"/>
      <c r="AZ70" s="916"/>
      <c r="BA70" s="916"/>
      <c r="BB70" s="916"/>
      <c r="BC70" s="875">
        <f>基本情報入力!$B$12</f>
        <v>0</v>
      </c>
      <c r="BD70" s="875"/>
      <c r="BE70" s="875"/>
      <c r="BF70" s="875"/>
      <c r="BG70" s="875"/>
      <c r="BH70" s="875"/>
      <c r="BI70" s="875"/>
      <c r="BJ70" s="875"/>
      <c r="BK70" s="875"/>
      <c r="BL70" s="875"/>
      <c r="BM70" s="875"/>
      <c r="BN70" s="876"/>
    </row>
    <row r="71" spans="1:72" ht="15.75" customHeight="1">
      <c r="A71" s="918" t="s">
        <v>19</v>
      </c>
      <c r="B71" s="919"/>
      <c r="C71" s="922" t="s">
        <v>20</v>
      </c>
      <c r="D71" s="923"/>
      <c r="E71" s="923"/>
      <c r="F71" s="923"/>
      <c r="G71" s="923"/>
      <c r="H71" s="923"/>
      <c r="I71" s="923"/>
      <c r="J71" s="924"/>
      <c r="K71" s="922" t="s">
        <v>1879</v>
      </c>
      <c r="L71" s="924"/>
      <c r="M71" s="922" t="s">
        <v>1880</v>
      </c>
      <c r="N71" s="923"/>
      <c r="O71" s="923"/>
      <c r="P71" s="923"/>
      <c r="Q71" s="923"/>
      <c r="R71" s="923"/>
      <c r="S71" s="922" t="s">
        <v>21</v>
      </c>
      <c r="T71" s="924"/>
      <c r="U71" s="926" t="s">
        <v>1915</v>
      </c>
      <c r="V71" s="927"/>
      <c r="W71" s="928"/>
      <c r="X71" s="926" t="s">
        <v>1916</v>
      </c>
      <c r="Y71" s="927"/>
      <c r="Z71" s="927"/>
      <c r="AA71" s="927"/>
      <c r="AB71" s="927"/>
      <c r="AC71" s="927"/>
      <c r="AD71" s="929" t="s">
        <v>1917</v>
      </c>
      <c r="AE71" s="929"/>
      <c r="AF71" s="929"/>
      <c r="AG71" s="929"/>
      <c r="AH71" s="929"/>
      <c r="AI71" s="929"/>
      <c r="AJ71" s="929"/>
      <c r="AK71" s="929"/>
      <c r="AL71" s="900" t="s">
        <v>1918</v>
      </c>
      <c r="AM71" s="901"/>
      <c r="AN71" s="901"/>
      <c r="AO71" s="901"/>
      <c r="AP71" s="901"/>
      <c r="AQ71" s="900" t="s">
        <v>1919</v>
      </c>
      <c r="AR71" s="901"/>
      <c r="AS71" s="902"/>
      <c r="AT71" s="900" t="s">
        <v>1920</v>
      </c>
      <c r="AU71" s="901"/>
      <c r="AV71" s="901"/>
      <c r="AW71" s="901"/>
      <c r="AX71" s="901"/>
      <c r="AY71" s="901"/>
      <c r="AZ71" s="901"/>
      <c r="BA71" s="901"/>
      <c r="BB71" s="901"/>
      <c r="BC71" s="901"/>
      <c r="BD71" s="901"/>
      <c r="BE71" s="902"/>
      <c r="BF71" s="900" t="s">
        <v>1921</v>
      </c>
      <c r="BG71" s="901"/>
      <c r="BH71" s="901"/>
      <c r="BI71" s="901"/>
      <c r="BJ71" s="901"/>
      <c r="BK71" s="901"/>
      <c r="BL71" s="901"/>
      <c r="BM71" s="901"/>
      <c r="BN71" s="902"/>
    </row>
    <row r="72" spans="1:72" ht="15.75" customHeight="1">
      <c r="A72" s="920"/>
      <c r="B72" s="921"/>
      <c r="C72" s="925"/>
      <c r="D72" s="912"/>
      <c r="E72" s="912"/>
      <c r="F72" s="912"/>
      <c r="G72" s="912"/>
      <c r="H72" s="912"/>
      <c r="I72" s="912"/>
      <c r="J72" s="911"/>
      <c r="K72" s="925"/>
      <c r="L72" s="911"/>
      <c r="M72" s="925"/>
      <c r="N72" s="912"/>
      <c r="O72" s="912"/>
      <c r="P72" s="912"/>
      <c r="Q72" s="912"/>
      <c r="R72" s="912"/>
      <c r="S72" s="925"/>
      <c r="T72" s="911"/>
      <c r="U72" s="909" t="s">
        <v>1922</v>
      </c>
      <c r="V72" s="910"/>
      <c r="W72" s="911"/>
      <c r="X72" s="909" t="s">
        <v>1923</v>
      </c>
      <c r="Y72" s="912"/>
      <c r="Z72" s="912"/>
      <c r="AA72" s="912"/>
      <c r="AB72" s="912"/>
      <c r="AC72" s="911"/>
      <c r="AD72" s="913" t="s">
        <v>1924</v>
      </c>
      <c r="AE72" s="914"/>
      <c r="AF72" s="914"/>
      <c r="AG72" s="914"/>
      <c r="AH72" s="914"/>
      <c r="AI72" s="914"/>
      <c r="AJ72" s="914"/>
      <c r="AK72" s="915"/>
      <c r="AL72" s="903"/>
      <c r="AM72" s="904"/>
      <c r="AN72" s="904"/>
      <c r="AO72" s="904"/>
      <c r="AP72" s="904"/>
      <c r="AQ72" s="903"/>
      <c r="AR72" s="904"/>
      <c r="AS72" s="905"/>
      <c r="AT72" s="903"/>
      <c r="AU72" s="904"/>
      <c r="AV72" s="904"/>
      <c r="AW72" s="904"/>
      <c r="AX72" s="904"/>
      <c r="AY72" s="904"/>
      <c r="AZ72" s="904"/>
      <c r="BA72" s="904"/>
      <c r="BB72" s="904"/>
      <c r="BC72" s="904"/>
      <c r="BD72" s="904"/>
      <c r="BE72" s="905"/>
      <c r="BF72" s="906"/>
      <c r="BG72" s="907"/>
      <c r="BH72" s="907"/>
      <c r="BI72" s="907"/>
      <c r="BJ72" s="907"/>
      <c r="BK72" s="907"/>
      <c r="BL72" s="907"/>
      <c r="BM72" s="907"/>
      <c r="BN72" s="908"/>
    </row>
    <row r="73" spans="1:72" ht="27" customHeight="1">
      <c r="A73" s="890" t="str">
        <f>IF(AF$1+BT65&lt;=AK$1,AF$1+BT65,"")</f>
        <v/>
      </c>
      <c r="B73" s="891"/>
      <c r="C73" s="215" t="str">
        <f>IF($A73="","",VLOOKUP($A73,生徒情報入力!$A$9:$AA$158,4))</f>
        <v/>
      </c>
      <c r="D73" s="892" t="str">
        <f>IF($A73="","",VLOOKUP($A73,生徒情報入力!$A$9:$AA$158,5))</f>
        <v/>
      </c>
      <c r="E73" s="892"/>
      <c r="F73" s="892"/>
      <c r="G73" s="892"/>
      <c r="H73" s="892"/>
      <c r="I73" s="892"/>
      <c r="J73" s="893"/>
      <c r="K73" s="234" t="str">
        <f>IF($A73="","",VLOOKUP($A73,生徒情報入力!$A$9:$AA$158,6))</f>
        <v/>
      </c>
      <c r="L73" s="235"/>
      <c r="M73" s="223" t="str">
        <f>IF($A73="","",VLOOKUP($A73,生徒情報入力!$A$9:$AA$158,7))</f>
        <v/>
      </c>
      <c r="N73" s="224" t="str">
        <f>IF($A73="","",VLOOKUP($A73,生徒情報入力!$A$9:$AA$158,8))</f>
        <v/>
      </c>
      <c r="O73" s="224" t="s">
        <v>6</v>
      </c>
      <c r="P73" s="224" t="str">
        <f>IF($A73="","",VLOOKUP($A73,生徒情報入力!$A$9:$AA$158,9))</f>
        <v/>
      </c>
      <c r="Q73" s="224" t="s">
        <v>6</v>
      </c>
      <c r="R73" s="224" t="str">
        <f>IF($A73="","",VLOOKUP($A73,生徒情報入力!$A$9:$AA$158,10))</f>
        <v/>
      </c>
      <c r="S73" s="234" t="str">
        <f>IF($A73="","",VLOOKUP($A73,生徒情報入力!$A$9:$AA$158,11))</f>
        <v/>
      </c>
      <c r="T73" s="235"/>
      <c r="U73" s="894" t="str">
        <f>IF($A73="","",VLOOKUP($A73,生徒情報入力!$A$9:$AA$158,12))</f>
        <v/>
      </c>
      <c r="V73" s="895"/>
      <c r="W73" s="895"/>
      <c r="X73" s="223" t="str">
        <f>IF($A73="","",VLOOKUP($A73,生徒情報入力!$A$9:$AA$158,13))</f>
        <v/>
      </c>
      <c r="Y73" s="224" t="str">
        <f>IF($A73="","",VLOOKUP($A73,生徒情報入力!$A$9:$AA$158,14))</f>
        <v/>
      </c>
      <c r="Z73" s="225" t="s">
        <v>6</v>
      </c>
      <c r="AA73" s="224" t="str">
        <f>IF($A73="","",VLOOKUP($A73,生徒情報入力!$A$9:$AA$158,15))</f>
        <v/>
      </c>
      <c r="AB73" s="224" t="s">
        <v>6</v>
      </c>
      <c r="AC73" s="226" t="str">
        <f>IF($A73="","",VLOOKUP($A73,生徒情報入力!$A$9:$AA$158,16))</f>
        <v/>
      </c>
      <c r="AD73" s="896" t="str">
        <f>IF($A73="","",VLOOKUP($A73,生徒情報入力!$A$9:$AA$158,17))</f>
        <v/>
      </c>
      <c r="AE73" s="897"/>
      <c r="AF73" s="227"/>
      <c r="AG73" s="898" t="str">
        <f>IF($A73="","",VLOOKUP($A73,生徒情報入力!$A$9:$AA$158,19))</f>
        <v/>
      </c>
      <c r="AH73" s="898"/>
      <c r="AI73" s="898"/>
      <c r="AJ73" s="898"/>
      <c r="AK73" s="899"/>
      <c r="AL73" s="894" t="str">
        <f>IF($A73="","",VLOOKUP($A73,生徒情報入力!$A$9:$AA$158,20))</f>
        <v/>
      </c>
      <c r="AM73" s="895"/>
      <c r="AN73" s="895"/>
      <c r="AO73" s="895"/>
      <c r="AP73" s="895"/>
      <c r="AQ73" s="874" t="str">
        <f>IF($A73="","",VLOOKUP($A73,生徒情報入力!$A$9:$AA$158,21))</f>
        <v/>
      </c>
      <c r="AR73" s="875"/>
      <c r="AS73" s="876"/>
      <c r="AT73" s="877" t="str">
        <f>IF($A73="","",VLOOKUP($A73,生徒情報入力!$A$9:$AA$158,22))</f>
        <v/>
      </c>
      <c r="AU73" s="878"/>
      <c r="AV73" s="878"/>
      <c r="AW73" s="878"/>
      <c r="AX73" s="878"/>
      <c r="AY73" s="878"/>
      <c r="AZ73" s="878"/>
      <c r="BA73" s="878"/>
      <c r="BB73" s="878"/>
      <c r="BC73" s="878"/>
      <c r="BD73" s="878"/>
      <c r="BE73" s="879"/>
      <c r="BF73" s="880" t="str">
        <f>IF($A73="","",VLOOKUP($A73,生徒情報入力!$A$9:$AA$158,23))</f>
        <v/>
      </c>
      <c r="BG73" s="881"/>
      <c r="BH73" s="228" t="s">
        <v>1872</v>
      </c>
      <c r="BI73" s="882" t="str">
        <f>IF($A73="","",VLOOKUP($A73,生徒情報入力!$A$9:$AA$158,25))</f>
        <v/>
      </c>
      <c r="BJ73" s="882"/>
      <c r="BK73" s="229" t="s">
        <v>1873</v>
      </c>
      <c r="BL73" s="883" t="str">
        <f>IF($A73="","",VLOOKUP($A73,生徒情報入力!$A$9:$AA$158,27))</f>
        <v/>
      </c>
      <c r="BM73" s="884"/>
      <c r="BN73" s="230"/>
      <c r="BT73" s="200">
        <v>46</v>
      </c>
    </row>
    <row r="74" spans="1:72" ht="27" customHeight="1">
      <c r="A74" s="890" t="str">
        <f t="shared" ref="A74:A87" si="3">IF(AF$1+BT73&lt;=AK$1,AF$1+BT73,"")</f>
        <v/>
      </c>
      <c r="B74" s="891"/>
      <c r="C74" s="215" t="str">
        <f>IF($A74="","",VLOOKUP($A74,生徒情報入力!$A$9:$AA$158,4))</f>
        <v/>
      </c>
      <c r="D74" s="892" t="str">
        <f>IF($A74="","",VLOOKUP($A74,生徒情報入力!$A$9:$AA$158,5))</f>
        <v/>
      </c>
      <c r="E74" s="892"/>
      <c r="F74" s="892"/>
      <c r="G74" s="892"/>
      <c r="H74" s="892"/>
      <c r="I74" s="892"/>
      <c r="J74" s="893"/>
      <c r="K74" s="234" t="str">
        <f>IF($A74="","",VLOOKUP($A74,生徒情報入力!$A$9:$AA$158,6))</f>
        <v/>
      </c>
      <c r="L74" s="235"/>
      <c r="M74" s="223" t="str">
        <f>IF($A74="","",VLOOKUP($A74,生徒情報入力!$A$9:$AA$158,7))</f>
        <v/>
      </c>
      <c r="N74" s="224" t="str">
        <f>IF($A74="","",VLOOKUP($A74,生徒情報入力!$A$9:$AA$158,8))</f>
        <v/>
      </c>
      <c r="O74" s="224" t="s">
        <v>6</v>
      </c>
      <c r="P74" s="224" t="str">
        <f>IF($A74="","",VLOOKUP($A74,生徒情報入力!$A$9:$AA$158,9))</f>
        <v/>
      </c>
      <c r="Q74" s="224" t="s">
        <v>6</v>
      </c>
      <c r="R74" s="224" t="str">
        <f>IF($A74="","",VLOOKUP($A74,生徒情報入力!$A$9:$AA$158,10))</f>
        <v/>
      </c>
      <c r="S74" s="234" t="str">
        <f>IF($A74="","",VLOOKUP($A74,生徒情報入力!$A$9:$AA$158,11))</f>
        <v/>
      </c>
      <c r="T74" s="235"/>
      <c r="U74" s="894" t="str">
        <f>IF($A74="","",VLOOKUP($A74,生徒情報入力!$A$9:$AA$158,12))</f>
        <v/>
      </c>
      <c r="V74" s="895"/>
      <c r="W74" s="895"/>
      <c r="X74" s="223" t="str">
        <f>IF($A74="","",VLOOKUP($A74,生徒情報入力!$A$9:$AA$158,13))</f>
        <v/>
      </c>
      <c r="Y74" s="224" t="str">
        <f>IF($A74="","",VLOOKUP($A74,生徒情報入力!$A$9:$AA$158,14))</f>
        <v/>
      </c>
      <c r="Z74" s="225" t="s">
        <v>6</v>
      </c>
      <c r="AA74" s="224" t="str">
        <f>IF($A74="","",VLOOKUP($A74,生徒情報入力!$A$9:$AA$158,15))</f>
        <v/>
      </c>
      <c r="AB74" s="224" t="s">
        <v>6</v>
      </c>
      <c r="AC74" s="226" t="str">
        <f>IF($A74="","",VLOOKUP($A74,生徒情報入力!$A$9:$AA$158,16))</f>
        <v/>
      </c>
      <c r="AD74" s="896" t="str">
        <f>IF($A74="","",VLOOKUP($A74,生徒情報入力!$A$9:$AA$158,17))</f>
        <v/>
      </c>
      <c r="AE74" s="897"/>
      <c r="AF74" s="227"/>
      <c r="AG74" s="898" t="str">
        <f>IF($A74="","",VLOOKUP($A74,生徒情報入力!$A$9:$AA$158,19))</f>
        <v/>
      </c>
      <c r="AH74" s="898"/>
      <c r="AI74" s="898"/>
      <c r="AJ74" s="898"/>
      <c r="AK74" s="899"/>
      <c r="AL74" s="894" t="str">
        <f>IF($A74="","",VLOOKUP($A74,生徒情報入力!$A$9:$AA$158,20))</f>
        <v/>
      </c>
      <c r="AM74" s="895"/>
      <c r="AN74" s="895"/>
      <c r="AO74" s="895"/>
      <c r="AP74" s="895"/>
      <c r="AQ74" s="874" t="str">
        <f>IF($A74="","",VLOOKUP($A74,生徒情報入力!$A$9:$AA$158,21))</f>
        <v/>
      </c>
      <c r="AR74" s="875"/>
      <c r="AS74" s="876"/>
      <c r="AT74" s="877" t="str">
        <f>IF($A74="","",VLOOKUP($A74,生徒情報入力!$A$9:$AA$158,22))</f>
        <v/>
      </c>
      <c r="AU74" s="878"/>
      <c r="AV74" s="878"/>
      <c r="AW74" s="878"/>
      <c r="AX74" s="878"/>
      <c r="AY74" s="878"/>
      <c r="AZ74" s="878"/>
      <c r="BA74" s="878"/>
      <c r="BB74" s="878"/>
      <c r="BC74" s="878"/>
      <c r="BD74" s="878"/>
      <c r="BE74" s="879"/>
      <c r="BF74" s="880" t="str">
        <f>IF($A74="","",VLOOKUP($A74,生徒情報入力!$A$9:$AA$158,23))</f>
        <v/>
      </c>
      <c r="BG74" s="881"/>
      <c r="BH74" s="228" t="s">
        <v>1872</v>
      </c>
      <c r="BI74" s="882" t="str">
        <f>IF($A74="","",VLOOKUP($A74,生徒情報入力!$A$9:$AA$158,25))</f>
        <v/>
      </c>
      <c r="BJ74" s="882"/>
      <c r="BK74" s="229" t="s">
        <v>1873</v>
      </c>
      <c r="BL74" s="883" t="str">
        <f>IF($A74="","",VLOOKUP($A74,生徒情報入力!$A$9:$AA$158,27))</f>
        <v/>
      </c>
      <c r="BM74" s="884"/>
      <c r="BN74" s="230"/>
      <c r="BT74" s="200">
        <v>47</v>
      </c>
    </row>
    <row r="75" spans="1:72" ht="27" customHeight="1">
      <c r="A75" s="890" t="str">
        <f t="shared" si="3"/>
        <v/>
      </c>
      <c r="B75" s="891"/>
      <c r="C75" s="215" t="str">
        <f>IF($A75="","",VLOOKUP($A75,生徒情報入力!$A$9:$AA$158,4))</f>
        <v/>
      </c>
      <c r="D75" s="892" t="str">
        <f>IF($A75="","",VLOOKUP($A75,生徒情報入力!$A$9:$AA$158,5))</f>
        <v/>
      </c>
      <c r="E75" s="892"/>
      <c r="F75" s="892"/>
      <c r="G75" s="892"/>
      <c r="H75" s="892"/>
      <c r="I75" s="892"/>
      <c r="J75" s="893"/>
      <c r="K75" s="234" t="str">
        <f>IF($A75="","",VLOOKUP($A75,生徒情報入力!$A$9:$AA$158,6))</f>
        <v/>
      </c>
      <c r="L75" s="235"/>
      <c r="M75" s="223" t="str">
        <f>IF($A75="","",VLOOKUP($A75,生徒情報入力!$A$9:$AA$158,7))</f>
        <v/>
      </c>
      <c r="N75" s="224" t="str">
        <f>IF($A75="","",VLOOKUP($A75,生徒情報入力!$A$9:$AA$158,8))</f>
        <v/>
      </c>
      <c r="O75" s="224" t="s">
        <v>6</v>
      </c>
      <c r="P75" s="224" t="str">
        <f>IF($A75="","",VLOOKUP($A75,生徒情報入力!$A$9:$AA$158,9))</f>
        <v/>
      </c>
      <c r="Q75" s="224" t="s">
        <v>6</v>
      </c>
      <c r="R75" s="224" t="str">
        <f>IF($A75="","",VLOOKUP($A75,生徒情報入力!$A$9:$AA$158,10))</f>
        <v/>
      </c>
      <c r="S75" s="234" t="str">
        <f>IF($A75="","",VLOOKUP($A75,生徒情報入力!$A$9:$AA$158,11))</f>
        <v/>
      </c>
      <c r="T75" s="235"/>
      <c r="U75" s="894" t="str">
        <f>IF($A75="","",VLOOKUP($A75,生徒情報入力!$A$9:$AA$158,12))</f>
        <v/>
      </c>
      <c r="V75" s="895"/>
      <c r="W75" s="895"/>
      <c r="X75" s="223" t="str">
        <f>IF($A75="","",VLOOKUP($A75,生徒情報入力!$A$9:$AA$158,13))</f>
        <v/>
      </c>
      <c r="Y75" s="224" t="str">
        <f>IF($A75="","",VLOOKUP($A75,生徒情報入力!$A$9:$AA$158,14))</f>
        <v/>
      </c>
      <c r="Z75" s="225" t="s">
        <v>6</v>
      </c>
      <c r="AA75" s="224" t="str">
        <f>IF($A75="","",VLOOKUP($A75,生徒情報入力!$A$9:$AA$158,15))</f>
        <v/>
      </c>
      <c r="AB75" s="224" t="s">
        <v>6</v>
      </c>
      <c r="AC75" s="226" t="str">
        <f>IF($A75="","",VLOOKUP($A75,生徒情報入力!$A$9:$AA$158,16))</f>
        <v/>
      </c>
      <c r="AD75" s="896" t="str">
        <f>IF($A75="","",VLOOKUP($A75,生徒情報入力!$A$9:$AA$158,17))</f>
        <v/>
      </c>
      <c r="AE75" s="897"/>
      <c r="AF75" s="227"/>
      <c r="AG75" s="898" t="str">
        <f>IF($A75="","",VLOOKUP($A75,生徒情報入力!$A$9:$AA$158,19))</f>
        <v/>
      </c>
      <c r="AH75" s="898"/>
      <c r="AI75" s="898"/>
      <c r="AJ75" s="898"/>
      <c r="AK75" s="899"/>
      <c r="AL75" s="894" t="str">
        <f>IF($A75="","",VLOOKUP($A75,生徒情報入力!$A$9:$AA$158,20))</f>
        <v/>
      </c>
      <c r="AM75" s="895"/>
      <c r="AN75" s="895"/>
      <c r="AO75" s="895"/>
      <c r="AP75" s="895"/>
      <c r="AQ75" s="874" t="str">
        <f>IF($A75="","",VLOOKUP($A75,生徒情報入力!$A$9:$AA$158,21))</f>
        <v/>
      </c>
      <c r="AR75" s="875"/>
      <c r="AS75" s="876"/>
      <c r="AT75" s="877" t="str">
        <f>IF($A75="","",VLOOKUP($A75,生徒情報入力!$A$9:$AA$158,22))</f>
        <v/>
      </c>
      <c r="AU75" s="878"/>
      <c r="AV75" s="878"/>
      <c r="AW75" s="878"/>
      <c r="AX75" s="878"/>
      <c r="AY75" s="878"/>
      <c r="AZ75" s="878"/>
      <c r="BA75" s="878"/>
      <c r="BB75" s="878"/>
      <c r="BC75" s="878"/>
      <c r="BD75" s="878"/>
      <c r="BE75" s="879"/>
      <c r="BF75" s="880" t="str">
        <f>IF($A75="","",VLOOKUP($A75,生徒情報入力!$A$9:$AA$158,23))</f>
        <v/>
      </c>
      <c r="BG75" s="881"/>
      <c r="BH75" s="228" t="s">
        <v>1872</v>
      </c>
      <c r="BI75" s="882" t="str">
        <f>IF($A75="","",VLOOKUP($A75,生徒情報入力!$A$9:$AA$158,25))</f>
        <v/>
      </c>
      <c r="BJ75" s="882"/>
      <c r="BK75" s="229" t="s">
        <v>1873</v>
      </c>
      <c r="BL75" s="883" t="str">
        <f>IF($A75="","",VLOOKUP($A75,生徒情報入力!$A$9:$AA$158,27))</f>
        <v/>
      </c>
      <c r="BM75" s="884"/>
      <c r="BN75" s="230"/>
      <c r="BT75" s="200">
        <v>48</v>
      </c>
    </row>
    <row r="76" spans="1:72" ht="27" customHeight="1">
      <c r="A76" s="890" t="str">
        <f t="shared" si="3"/>
        <v/>
      </c>
      <c r="B76" s="891"/>
      <c r="C76" s="215" t="str">
        <f>IF($A76="","",VLOOKUP($A76,生徒情報入力!$A$9:$AA$158,4))</f>
        <v/>
      </c>
      <c r="D76" s="892" t="str">
        <f>IF($A76="","",VLOOKUP($A76,生徒情報入力!$A$9:$AA$158,5))</f>
        <v/>
      </c>
      <c r="E76" s="892"/>
      <c r="F76" s="892"/>
      <c r="G76" s="892"/>
      <c r="H76" s="892"/>
      <c r="I76" s="892"/>
      <c r="J76" s="893"/>
      <c r="K76" s="234" t="str">
        <f>IF($A76="","",VLOOKUP($A76,生徒情報入力!$A$9:$AA$158,6))</f>
        <v/>
      </c>
      <c r="L76" s="235"/>
      <c r="M76" s="223" t="str">
        <f>IF($A76="","",VLOOKUP($A76,生徒情報入力!$A$9:$AA$158,7))</f>
        <v/>
      </c>
      <c r="N76" s="224" t="str">
        <f>IF($A76="","",VLOOKUP($A76,生徒情報入力!$A$9:$AA$158,8))</f>
        <v/>
      </c>
      <c r="O76" s="224" t="s">
        <v>6</v>
      </c>
      <c r="P76" s="224" t="str">
        <f>IF($A76="","",VLOOKUP($A76,生徒情報入力!$A$9:$AA$158,9))</f>
        <v/>
      </c>
      <c r="Q76" s="224" t="s">
        <v>6</v>
      </c>
      <c r="R76" s="224" t="str">
        <f>IF($A76="","",VLOOKUP($A76,生徒情報入力!$A$9:$AA$158,10))</f>
        <v/>
      </c>
      <c r="S76" s="234" t="str">
        <f>IF($A76="","",VLOOKUP($A76,生徒情報入力!$A$9:$AA$158,11))</f>
        <v/>
      </c>
      <c r="T76" s="235"/>
      <c r="U76" s="894" t="str">
        <f>IF($A76="","",VLOOKUP($A76,生徒情報入力!$A$9:$AA$158,12))</f>
        <v/>
      </c>
      <c r="V76" s="895"/>
      <c r="W76" s="895"/>
      <c r="X76" s="223" t="str">
        <f>IF($A76="","",VLOOKUP($A76,生徒情報入力!$A$9:$AA$158,13))</f>
        <v/>
      </c>
      <c r="Y76" s="224" t="str">
        <f>IF($A76="","",VLOOKUP($A76,生徒情報入力!$A$9:$AA$158,14))</f>
        <v/>
      </c>
      <c r="Z76" s="225" t="s">
        <v>6</v>
      </c>
      <c r="AA76" s="224" t="str">
        <f>IF($A76="","",VLOOKUP($A76,生徒情報入力!$A$9:$AA$158,15))</f>
        <v/>
      </c>
      <c r="AB76" s="224" t="s">
        <v>6</v>
      </c>
      <c r="AC76" s="226" t="str">
        <f>IF($A76="","",VLOOKUP($A76,生徒情報入力!$A$9:$AA$158,16))</f>
        <v/>
      </c>
      <c r="AD76" s="896" t="str">
        <f>IF($A76="","",VLOOKUP($A76,生徒情報入力!$A$9:$AA$158,17))</f>
        <v/>
      </c>
      <c r="AE76" s="897"/>
      <c r="AF76" s="227"/>
      <c r="AG76" s="898" t="str">
        <f>IF($A76="","",VLOOKUP($A76,生徒情報入力!$A$9:$AA$158,19))</f>
        <v/>
      </c>
      <c r="AH76" s="898"/>
      <c r="AI76" s="898"/>
      <c r="AJ76" s="898"/>
      <c r="AK76" s="899"/>
      <c r="AL76" s="894" t="str">
        <f>IF($A76="","",VLOOKUP($A76,生徒情報入力!$A$9:$AA$158,20))</f>
        <v/>
      </c>
      <c r="AM76" s="895"/>
      <c r="AN76" s="895"/>
      <c r="AO76" s="895"/>
      <c r="AP76" s="895"/>
      <c r="AQ76" s="874" t="str">
        <f>IF($A76="","",VLOOKUP($A76,生徒情報入力!$A$9:$AA$158,21))</f>
        <v/>
      </c>
      <c r="AR76" s="875"/>
      <c r="AS76" s="876"/>
      <c r="AT76" s="877" t="str">
        <f>IF($A76="","",VLOOKUP($A76,生徒情報入力!$A$9:$AA$158,22))</f>
        <v/>
      </c>
      <c r="AU76" s="878"/>
      <c r="AV76" s="878"/>
      <c r="AW76" s="878"/>
      <c r="AX76" s="878"/>
      <c r="AY76" s="878"/>
      <c r="AZ76" s="878"/>
      <c r="BA76" s="878"/>
      <c r="BB76" s="878"/>
      <c r="BC76" s="878"/>
      <c r="BD76" s="878"/>
      <c r="BE76" s="879"/>
      <c r="BF76" s="880" t="str">
        <f>IF($A76="","",VLOOKUP($A76,生徒情報入力!$A$9:$AA$158,23))</f>
        <v/>
      </c>
      <c r="BG76" s="881"/>
      <c r="BH76" s="228" t="s">
        <v>1872</v>
      </c>
      <c r="BI76" s="882" t="str">
        <f>IF($A76="","",VLOOKUP($A76,生徒情報入力!$A$9:$AA$158,25))</f>
        <v/>
      </c>
      <c r="BJ76" s="882"/>
      <c r="BK76" s="229" t="s">
        <v>1873</v>
      </c>
      <c r="BL76" s="883" t="str">
        <f>IF($A76="","",VLOOKUP($A76,生徒情報入力!$A$9:$AA$158,27))</f>
        <v/>
      </c>
      <c r="BM76" s="884"/>
      <c r="BN76" s="230"/>
      <c r="BT76" s="200">
        <v>49</v>
      </c>
    </row>
    <row r="77" spans="1:72" ht="27" customHeight="1">
      <c r="A77" s="890" t="str">
        <f t="shared" si="3"/>
        <v/>
      </c>
      <c r="B77" s="891"/>
      <c r="C77" s="215" t="str">
        <f>IF($A77="","",VLOOKUP($A77,生徒情報入力!$A$9:$AA$158,4))</f>
        <v/>
      </c>
      <c r="D77" s="892" t="str">
        <f>IF($A77="","",VLOOKUP($A77,生徒情報入力!$A$9:$AA$158,5))</f>
        <v/>
      </c>
      <c r="E77" s="892"/>
      <c r="F77" s="892"/>
      <c r="G77" s="892"/>
      <c r="H77" s="892"/>
      <c r="I77" s="892"/>
      <c r="J77" s="893"/>
      <c r="K77" s="234" t="str">
        <f>IF($A77="","",VLOOKUP($A77,生徒情報入力!$A$9:$AA$158,6))</f>
        <v/>
      </c>
      <c r="L77" s="235"/>
      <c r="M77" s="223" t="str">
        <f>IF($A77="","",VLOOKUP($A77,生徒情報入力!$A$9:$AA$158,7))</f>
        <v/>
      </c>
      <c r="N77" s="224" t="str">
        <f>IF($A77="","",VLOOKUP($A77,生徒情報入力!$A$9:$AA$158,8))</f>
        <v/>
      </c>
      <c r="O77" s="224" t="s">
        <v>6</v>
      </c>
      <c r="P77" s="224" t="str">
        <f>IF($A77="","",VLOOKUP($A77,生徒情報入力!$A$9:$AA$158,9))</f>
        <v/>
      </c>
      <c r="Q77" s="224" t="s">
        <v>6</v>
      </c>
      <c r="R77" s="224" t="str">
        <f>IF($A77="","",VLOOKUP($A77,生徒情報入力!$A$9:$AA$158,10))</f>
        <v/>
      </c>
      <c r="S77" s="234" t="str">
        <f>IF($A77="","",VLOOKUP($A77,生徒情報入力!$A$9:$AA$158,11))</f>
        <v/>
      </c>
      <c r="T77" s="235"/>
      <c r="U77" s="894" t="str">
        <f>IF($A77="","",VLOOKUP($A77,生徒情報入力!$A$9:$AA$158,12))</f>
        <v/>
      </c>
      <c r="V77" s="895"/>
      <c r="W77" s="895"/>
      <c r="X77" s="223" t="str">
        <f>IF($A77="","",VLOOKUP($A77,生徒情報入力!$A$9:$AA$158,13))</f>
        <v/>
      </c>
      <c r="Y77" s="224" t="str">
        <f>IF($A77="","",VLOOKUP($A77,生徒情報入力!$A$9:$AA$158,14))</f>
        <v/>
      </c>
      <c r="Z77" s="225" t="s">
        <v>6</v>
      </c>
      <c r="AA77" s="224" t="str">
        <f>IF($A77="","",VLOOKUP($A77,生徒情報入力!$A$9:$AA$158,15))</f>
        <v/>
      </c>
      <c r="AB77" s="224" t="s">
        <v>6</v>
      </c>
      <c r="AC77" s="226" t="str">
        <f>IF($A77="","",VLOOKUP($A77,生徒情報入力!$A$9:$AA$158,16))</f>
        <v/>
      </c>
      <c r="AD77" s="896" t="str">
        <f>IF($A77="","",VLOOKUP($A77,生徒情報入力!$A$9:$AA$158,17))</f>
        <v/>
      </c>
      <c r="AE77" s="897"/>
      <c r="AF77" s="227"/>
      <c r="AG77" s="898" t="str">
        <f>IF($A77="","",VLOOKUP($A77,生徒情報入力!$A$9:$AA$158,19))</f>
        <v/>
      </c>
      <c r="AH77" s="898"/>
      <c r="AI77" s="898"/>
      <c r="AJ77" s="898"/>
      <c r="AK77" s="899"/>
      <c r="AL77" s="894" t="str">
        <f>IF($A77="","",VLOOKUP($A77,生徒情報入力!$A$9:$AA$158,20))</f>
        <v/>
      </c>
      <c r="AM77" s="895"/>
      <c r="AN77" s="895"/>
      <c r="AO77" s="895"/>
      <c r="AP77" s="895"/>
      <c r="AQ77" s="874" t="str">
        <f>IF($A77="","",VLOOKUP($A77,生徒情報入力!$A$9:$AA$158,21))</f>
        <v/>
      </c>
      <c r="AR77" s="875"/>
      <c r="AS77" s="876"/>
      <c r="AT77" s="877" t="str">
        <f>IF($A77="","",VLOOKUP($A77,生徒情報入力!$A$9:$AA$158,22))</f>
        <v/>
      </c>
      <c r="AU77" s="878"/>
      <c r="AV77" s="878"/>
      <c r="AW77" s="878"/>
      <c r="AX77" s="878"/>
      <c r="AY77" s="878"/>
      <c r="AZ77" s="878"/>
      <c r="BA77" s="878"/>
      <c r="BB77" s="878"/>
      <c r="BC77" s="878"/>
      <c r="BD77" s="878"/>
      <c r="BE77" s="879"/>
      <c r="BF77" s="880" t="str">
        <f>IF($A77="","",VLOOKUP($A77,生徒情報入力!$A$9:$AA$158,23))</f>
        <v/>
      </c>
      <c r="BG77" s="881"/>
      <c r="BH77" s="228" t="s">
        <v>1872</v>
      </c>
      <c r="BI77" s="882" t="str">
        <f>IF($A77="","",VLOOKUP($A77,生徒情報入力!$A$9:$AA$158,25))</f>
        <v/>
      </c>
      <c r="BJ77" s="882"/>
      <c r="BK77" s="229" t="s">
        <v>1873</v>
      </c>
      <c r="BL77" s="883" t="str">
        <f>IF($A77="","",VLOOKUP($A77,生徒情報入力!$A$9:$AA$158,27))</f>
        <v/>
      </c>
      <c r="BM77" s="884"/>
      <c r="BN77" s="230"/>
      <c r="BT77" s="200">
        <v>50</v>
      </c>
    </row>
    <row r="78" spans="1:72" ht="27" customHeight="1">
      <c r="A78" s="890" t="str">
        <f t="shared" si="3"/>
        <v/>
      </c>
      <c r="B78" s="891"/>
      <c r="C78" s="215" t="str">
        <f>IF($A78="","",VLOOKUP($A78,生徒情報入力!$A$9:$AA$158,4))</f>
        <v/>
      </c>
      <c r="D78" s="892" t="str">
        <f>IF($A78="","",VLOOKUP($A78,生徒情報入力!$A$9:$AA$158,5))</f>
        <v/>
      </c>
      <c r="E78" s="892"/>
      <c r="F78" s="892"/>
      <c r="G78" s="892"/>
      <c r="H78" s="892"/>
      <c r="I78" s="892"/>
      <c r="J78" s="893"/>
      <c r="K78" s="234" t="str">
        <f>IF($A78="","",VLOOKUP($A78,生徒情報入力!$A$9:$AA$158,6))</f>
        <v/>
      </c>
      <c r="L78" s="235"/>
      <c r="M78" s="223" t="str">
        <f>IF($A78="","",VLOOKUP($A78,生徒情報入力!$A$9:$AA$158,7))</f>
        <v/>
      </c>
      <c r="N78" s="224" t="str">
        <f>IF($A78="","",VLOOKUP($A78,生徒情報入力!$A$9:$AA$158,8))</f>
        <v/>
      </c>
      <c r="O78" s="224" t="s">
        <v>6</v>
      </c>
      <c r="P78" s="224" t="str">
        <f>IF($A78="","",VLOOKUP($A78,生徒情報入力!$A$9:$AA$158,9))</f>
        <v/>
      </c>
      <c r="Q78" s="224" t="s">
        <v>6</v>
      </c>
      <c r="R78" s="224" t="str">
        <f>IF($A78="","",VLOOKUP($A78,生徒情報入力!$A$9:$AA$158,10))</f>
        <v/>
      </c>
      <c r="S78" s="234" t="str">
        <f>IF($A78="","",VLOOKUP($A78,生徒情報入力!$A$9:$AA$158,11))</f>
        <v/>
      </c>
      <c r="T78" s="235"/>
      <c r="U78" s="894" t="str">
        <f>IF($A78="","",VLOOKUP($A78,生徒情報入力!$A$9:$AA$158,12))</f>
        <v/>
      </c>
      <c r="V78" s="895"/>
      <c r="W78" s="895"/>
      <c r="X78" s="223" t="str">
        <f>IF($A78="","",VLOOKUP($A78,生徒情報入力!$A$9:$AA$158,13))</f>
        <v/>
      </c>
      <c r="Y78" s="224" t="str">
        <f>IF($A78="","",VLOOKUP($A78,生徒情報入力!$A$9:$AA$158,14))</f>
        <v/>
      </c>
      <c r="Z78" s="225" t="s">
        <v>6</v>
      </c>
      <c r="AA78" s="224" t="str">
        <f>IF($A78="","",VLOOKUP($A78,生徒情報入力!$A$9:$AA$158,15))</f>
        <v/>
      </c>
      <c r="AB78" s="224" t="s">
        <v>6</v>
      </c>
      <c r="AC78" s="226" t="str">
        <f>IF($A78="","",VLOOKUP($A78,生徒情報入力!$A$9:$AA$158,16))</f>
        <v/>
      </c>
      <c r="AD78" s="896" t="str">
        <f>IF($A78="","",VLOOKUP($A78,生徒情報入力!$A$9:$AA$158,17))</f>
        <v/>
      </c>
      <c r="AE78" s="897"/>
      <c r="AF78" s="227"/>
      <c r="AG78" s="898" t="str">
        <f>IF($A78="","",VLOOKUP($A78,生徒情報入力!$A$9:$AA$158,19))</f>
        <v/>
      </c>
      <c r="AH78" s="898"/>
      <c r="AI78" s="898"/>
      <c r="AJ78" s="898"/>
      <c r="AK78" s="899"/>
      <c r="AL78" s="894" t="str">
        <f>IF($A78="","",VLOOKUP($A78,生徒情報入力!$A$9:$AA$158,20))</f>
        <v/>
      </c>
      <c r="AM78" s="895"/>
      <c r="AN78" s="895"/>
      <c r="AO78" s="895"/>
      <c r="AP78" s="895"/>
      <c r="AQ78" s="874" t="str">
        <f>IF($A78="","",VLOOKUP($A78,生徒情報入力!$A$9:$AA$158,21))</f>
        <v/>
      </c>
      <c r="AR78" s="875"/>
      <c r="AS78" s="876"/>
      <c r="AT78" s="877" t="str">
        <f>IF($A78="","",VLOOKUP($A78,生徒情報入力!$A$9:$AA$158,22))</f>
        <v/>
      </c>
      <c r="AU78" s="878"/>
      <c r="AV78" s="878"/>
      <c r="AW78" s="878"/>
      <c r="AX78" s="878"/>
      <c r="AY78" s="878"/>
      <c r="AZ78" s="878"/>
      <c r="BA78" s="878"/>
      <c r="BB78" s="878"/>
      <c r="BC78" s="878"/>
      <c r="BD78" s="878"/>
      <c r="BE78" s="879"/>
      <c r="BF78" s="880" t="str">
        <f>IF($A78="","",VLOOKUP($A78,生徒情報入力!$A$9:$AA$158,23))</f>
        <v/>
      </c>
      <c r="BG78" s="881"/>
      <c r="BH78" s="228" t="s">
        <v>1872</v>
      </c>
      <c r="BI78" s="882" t="str">
        <f>IF($A78="","",VLOOKUP($A78,生徒情報入力!$A$9:$AA$158,25))</f>
        <v/>
      </c>
      <c r="BJ78" s="882"/>
      <c r="BK78" s="229" t="s">
        <v>1873</v>
      </c>
      <c r="BL78" s="883" t="str">
        <f>IF($A78="","",VLOOKUP($A78,生徒情報入力!$A$9:$AA$158,27))</f>
        <v/>
      </c>
      <c r="BM78" s="884"/>
      <c r="BN78" s="230"/>
      <c r="BT78" s="200">
        <v>51</v>
      </c>
    </row>
    <row r="79" spans="1:72" ht="27" customHeight="1">
      <c r="A79" s="890" t="str">
        <f t="shared" si="3"/>
        <v/>
      </c>
      <c r="B79" s="891"/>
      <c r="C79" s="215" t="str">
        <f>IF($A79="","",VLOOKUP($A79,生徒情報入力!$A$9:$AA$158,4))</f>
        <v/>
      </c>
      <c r="D79" s="892" t="str">
        <f>IF($A79="","",VLOOKUP($A79,生徒情報入力!$A$9:$AA$158,5))</f>
        <v/>
      </c>
      <c r="E79" s="892"/>
      <c r="F79" s="892"/>
      <c r="G79" s="892"/>
      <c r="H79" s="892"/>
      <c r="I79" s="892"/>
      <c r="J79" s="893"/>
      <c r="K79" s="234" t="str">
        <f>IF($A79="","",VLOOKUP($A79,生徒情報入力!$A$9:$AA$158,6))</f>
        <v/>
      </c>
      <c r="L79" s="235"/>
      <c r="M79" s="223" t="str">
        <f>IF($A79="","",VLOOKUP($A79,生徒情報入力!$A$9:$AA$158,7))</f>
        <v/>
      </c>
      <c r="N79" s="224" t="str">
        <f>IF($A79="","",VLOOKUP($A79,生徒情報入力!$A$9:$AA$158,8))</f>
        <v/>
      </c>
      <c r="O79" s="224" t="s">
        <v>6</v>
      </c>
      <c r="P79" s="224" t="str">
        <f>IF($A79="","",VLOOKUP($A79,生徒情報入力!$A$9:$AA$158,9))</f>
        <v/>
      </c>
      <c r="Q79" s="224" t="s">
        <v>6</v>
      </c>
      <c r="R79" s="224" t="str">
        <f>IF($A79="","",VLOOKUP($A79,生徒情報入力!$A$9:$AA$158,10))</f>
        <v/>
      </c>
      <c r="S79" s="234" t="str">
        <f>IF($A79="","",VLOOKUP($A79,生徒情報入力!$A$9:$AA$158,11))</f>
        <v/>
      </c>
      <c r="T79" s="235"/>
      <c r="U79" s="894" t="str">
        <f>IF($A79="","",VLOOKUP($A79,生徒情報入力!$A$9:$AA$158,12))</f>
        <v/>
      </c>
      <c r="V79" s="895"/>
      <c r="W79" s="895"/>
      <c r="X79" s="223" t="str">
        <f>IF($A79="","",VLOOKUP($A79,生徒情報入力!$A$9:$AA$158,13))</f>
        <v/>
      </c>
      <c r="Y79" s="224" t="str">
        <f>IF($A79="","",VLOOKUP($A79,生徒情報入力!$A$9:$AA$158,14))</f>
        <v/>
      </c>
      <c r="Z79" s="225" t="s">
        <v>6</v>
      </c>
      <c r="AA79" s="224" t="str">
        <f>IF($A79="","",VLOOKUP($A79,生徒情報入力!$A$9:$AA$158,15))</f>
        <v/>
      </c>
      <c r="AB79" s="224" t="s">
        <v>6</v>
      </c>
      <c r="AC79" s="226" t="str">
        <f>IF($A79="","",VLOOKUP($A79,生徒情報入力!$A$9:$AA$158,16))</f>
        <v/>
      </c>
      <c r="AD79" s="896" t="str">
        <f>IF($A79="","",VLOOKUP($A79,生徒情報入力!$A$9:$AA$158,17))</f>
        <v/>
      </c>
      <c r="AE79" s="897"/>
      <c r="AF79" s="227"/>
      <c r="AG79" s="898" t="str">
        <f>IF($A79="","",VLOOKUP($A79,生徒情報入力!$A$9:$AA$158,19))</f>
        <v/>
      </c>
      <c r="AH79" s="898"/>
      <c r="AI79" s="898"/>
      <c r="AJ79" s="898"/>
      <c r="AK79" s="899"/>
      <c r="AL79" s="894" t="str">
        <f>IF($A79="","",VLOOKUP($A79,生徒情報入力!$A$9:$AA$158,20))</f>
        <v/>
      </c>
      <c r="AM79" s="895"/>
      <c r="AN79" s="895"/>
      <c r="AO79" s="895"/>
      <c r="AP79" s="895"/>
      <c r="AQ79" s="874" t="str">
        <f>IF($A79="","",VLOOKUP($A79,生徒情報入力!$A$9:$AA$158,21))</f>
        <v/>
      </c>
      <c r="AR79" s="875"/>
      <c r="AS79" s="876"/>
      <c r="AT79" s="877" t="str">
        <f>IF($A79="","",VLOOKUP($A79,生徒情報入力!$A$9:$AA$158,22))</f>
        <v/>
      </c>
      <c r="AU79" s="878"/>
      <c r="AV79" s="878"/>
      <c r="AW79" s="878"/>
      <c r="AX79" s="878"/>
      <c r="AY79" s="878"/>
      <c r="AZ79" s="878"/>
      <c r="BA79" s="878"/>
      <c r="BB79" s="878"/>
      <c r="BC79" s="878"/>
      <c r="BD79" s="878"/>
      <c r="BE79" s="879"/>
      <c r="BF79" s="880" t="str">
        <f>IF($A79="","",VLOOKUP($A79,生徒情報入力!$A$9:$AA$158,23))</f>
        <v/>
      </c>
      <c r="BG79" s="881"/>
      <c r="BH79" s="228" t="s">
        <v>1872</v>
      </c>
      <c r="BI79" s="882" t="str">
        <f>IF($A79="","",VLOOKUP($A79,生徒情報入力!$A$9:$AA$158,25))</f>
        <v/>
      </c>
      <c r="BJ79" s="882"/>
      <c r="BK79" s="229" t="s">
        <v>1873</v>
      </c>
      <c r="BL79" s="883" t="str">
        <f>IF($A79="","",VLOOKUP($A79,生徒情報入力!$A$9:$AA$158,27))</f>
        <v/>
      </c>
      <c r="BM79" s="884"/>
      <c r="BN79" s="230"/>
      <c r="BT79" s="200">
        <v>52</v>
      </c>
    </row>
    <row r="80" spans="1:72" ht="27" customHeight="1">
      <c r="A80" s="890" t="str">
        <f t="shared" si="3"/>
        <v/>
      </c>
      <c r="B80" s="891"/>
      <c r="C80" s="215" t="str">
        <f>IF($A80="","",VLOOKUP($A80,生徒情報入力!$A$9:$AA$158,4))</f>
        <v/>
      </c>
      <c r="D80" s="892" t="str">
        <f>IF($A80="","",VLOOKUP($A80,生徒情報入力!$A$9:$AA$158,5))</f>
        <v/>
      </c>
      <c r="E80" s="892"/>
      <c r="F80" s="892"/>
      <c r="G80" s="892"/>
      <c r="H80" s="892"/>
      <c r="I80" s="892"/>
      <c r="J80" s="893"/>
      <c r="K80" s="234" t="str">
        <f>IF($A80="","",VLOOKUP($A80,生徒情報入力!$A$9:$AA$158,6))</f>
        <v/>
      </c>
      <c r="L80" s="235"/>
      <c r="M80" s="223" t="str">
        <f>IF($A80="","",VLOOKUP($A80,生徒情報入力!$A$9:$AA$158,7))</f>
        <v/>
      </c>
      <c r="N80" s="224" t="str">
        <f>IF($A80="","",VLOOKUP($A80,生徒情報入力!$A$9:$AA$158,8))</f>
        <v/>
      </c>
      <c r="O80" s="224" t="s">
        <v>6</v>
      </c>
      <c r="P80" s="224" t="str">
        <f>IF($A80="","",VLOOKUP($A80,生徒情報入力!$A$9:$AA$158,9))</f>
        <v/>
      </c>
      <c r="Q80" s="224" t="s">
        <v>6</v>
      </c>
      <c r="R80" s="224" t="str">
        <f>IF($A80="","",VLOOKUP($A80,生徒情報入力!$A$9:$AA$158,10))</f>
        <v/>
      </c>
      <c r="S80" s="234" t="str">
        <f>IF($A80="","",VLOOKUP($A80,生徒情報入力!$A$9:$AA$158,11))</f>
        <v/>
      </c>
      <c r="T80" s="235"/>
      <c r="U80" s="894" t="str">
        <f>IF($A80="","",VLOOKUP($A80,生徒情報入力!$A$9:$AA$158,12))</f>
        <v/>
      </c>
      <c r="V80" s="895"/>
      <c r="W80" s="895"/>
      <c r="X80" s="223" t="str">
        <f>IF($A80="","",VLOOKUP($A80,生徒情報入力!$A$9:$AA$158,13))</f>
        <v/>
      </c>
      <c r="Y80" s="224" t="str">
        <f>IF($A80="","",VLOOKUP($A80,生徒情報入力!$A$9:$AA$158,14))</f>
        <v/>
      </c>
      <c r="Z80" s="225" t="s">
        <v>6</v>
      </c>
      <c r="AA80" s="224" t="str">
        <f>IF($A80="","",VLOOKUP($A80,生徒情報入力!$A$9:$AA$158,15))</f>
        <v/>
      </c>
      <c r="AB80" s="224" t="s">
        <v>6</v>
      </c>
      <c r="AC80" s="226" t="str">
        <f>IF($A80="","",VLOOKUP($A80,生徒情報入力!$A$9:$AA$158,16))</f>
        <v/>
      </c>
      <c r="AD80" s="896" t="str">
        <f>IF($A80="","",VLOOKUP($A80,生徒情報入力!$A$9:$AA$158,17))</f>
        <v/>
      </c>
      <c r="AE80" s="897"/>
      <c r="AF80" s="227"/>
      <c r="AG80" s="898" t="str">
        <f>IF($A80="","",VLOOKUP($A80,生徒情報入力!$A$9:$AA$158,19))</f>
        <v/>
      </c>
      <c r="AH80" s="898"/>
      <c r="AI80" s="898"/>
      <c r="AJ80" s="898"/>
      <c r="AK80" s="899"/>
      <c r="AL80" s="894" t="str">
        <f>IF($A80="","",VLOOKUP($A80,生徒情報入力!$A$9:$AA$158,20))</f>
        <v/>
      </c>
      <c r="AM80" s="895"/>
      <c r="AN80" s="895"/>
      <c r="AO80" s="895"/>
      <c r="AP80" s="895"/>
      <c r="AQ80" s="874" t="str">
        <f>IF($A80="","",VLOOKUP($A80,生徒情報入力!$A$9:$AA$158,21))</f>
        <v/>
      </c>
      <c r="AR80" s="875"/>
      <c r="AS80" s="876"/>
      <c r="AT80" s="877" t="str">
        <f>IF($A80="","",VLOOKUP($A80,生徒情報入力!$A$9:$AA$158,22))</f>
        <v/>
      </c>
      <c r="AU80" s="878"/>
      <c r="AV80" s="878"/>
      <c r="AW80" s="878"/>
      <c r="AX80" s="878"/>
      <c r="AY80" s="878"/>
      <c r="AZ80" s="878"/>
      <c r="BA80" s="878"/>
      <c r="BB80" s="878"/>
      <c r="BC80" s="878"/>
      <c r="BD80" s="878"/>
      <c r="BE80" s="879"/>
      <c r="BF80" s="880" t="str">
        <f>IF($A80="","",VLOOKUP($A80,生徒情報入力!$A$9:$AA$158,23))</f>
        <v/>
      </c>
      <c r="BG80" s="881"/>
      <c r="BH80" s="228" t="s">
        <v>1872</v>
      </c>
      <c r="BI80" s="882" t="str">
        <f>IF($A80="","",VLOOKUP($A80,生徒情報入力!$A$9:$AA$158,25))</f>
        <v/>
      </c>
      <c r="BJ80" s="882"/>
      <c r="BK80" s="229" t="s">
        <v>1873</v>
      </c>
      <c r="BL80" s="883" t="str">
        <f>IF($A80="","",VLOOKUP($A80,生徒情報入力!$A$9:$AA$158,27))</f>
        <v/>
      </c>
      <c r="BM80" s="884"/>
      <c r="BN80" s="230"/>
      <c r="BT80" s="200">
        <v>53</v>
      </c>
    </row>
    <row r="81" spans="1:72" ht="27" customHeight="1">
      <c r="A81" s="890" t="str">
        <f t="shared" si="3"/>
        <v/>
      </c>
      <c r="B81" s="891"/>
      <c r="C81" s="215" t="str">
        <f>IF($A81="","",VLOOKUP($A81,生徒情報入力!$A$9:$AA$158,4))</f>
        <v/>
      </c>
      <c r="D81" s="892" t="str">
        <f>IF($A81="","",VLOOKUP($A81,生徒情報入力!$A$9:$AA$158,5))</f>
        <v/>
      </c>
      <c r="E81" s="892"/>
      <c r="F81" s="892"/>
      <c r="G81" s="892"/>
      <c r="H81" s="892"/>
      <c r="I81" s="892"/>
      <c r="J81" s="893"/>
      <c r="K81" s="234" t="str">
        <f>IF($A81="","",VLOOKUP($A81,生徒情報入力!$A$9:$AA$158,6))</f>
        <v/>
      </c>
      <c r="L81" s="235"/>
      <c r="M81" s="223" t="str">
        <f>IF($A81="","",VLOOKUP($A81,生徒情報入力!$A$9:$AA$158,7))</f>
        <v/>
      </c>
      <c r="N81" s="224" t="str">
        <f>IF($A81="","",VLOOKUP($A81,生徒情報入力!$A$9:$AA$158,8))</f>
        <v/>
      </c>
      <c r="O81" s="224" t="s">
        <v>6</v>
      </c>
      <c r="P81" s="224" t="str">
        <f>IF($A81="","",VLOOKUP($A81,生徒情報入力!$A$9:$AA$158,9))</f>
        <v/>
      </c>
      <c r="Q81" s="224" t="s">
        <v>6</v>
      </c>
      <c r="R81" s="224" t="str">
        <f>IF($A81="","",VLOOKUP($A81,生徒情報入力!$A$9:$AA$158,10))</f>
        <v/>
      </c>
      <c r="S81" s="234" t="str">
        <f>IF($A81="","",VLOOKUP($A81,生徒情報入力!$A$9:$AA$158,11))</f>
        <v/>
      </c>
      <c r="T81" s="235"/>
      <c r="U81" s="894" t="str">
        <f>IF($A81="","",VLOOKUP($A81,生徒情報入力!$A$9:$AA$158,12))</f>
        <v/>
      </c>
      <c r="V81" s="895"/>
      <c r="W81" s="895"/>
      <c r="X81" s="223" t="str">
        <f>IF($A81="","",VLOOKUP($A81,生徒情報入力!$A$9:$AA$158,13))</f>
        <v/>
      </c>
      <c r="Y81" s="224" t="str">
        <f>IF($A81="","",VLOOKUP($A81,生徒情報入力!$A$9:$AA$158,14))</f>
        <v/>
      </c>
      <c r="Z81" s="225" t="s">
        <v>6</v>
      </c>
      <c r="AA81" s="224" t="str">
        <f>IF($A81="","",VLOOKUP($A81,生徒情報入力!$A$9:$AA$158,15))</f>
        <v/>
      </c>
      <c r="AB81" s="224" t="s">
        <v>6</v>
      </c>
      <c r="AC81" s="226" t="str">
        <f>IF($A81="","",VLOOKUP($A81,生徒情報入力!$A$9:$AA$158,16))</f>
        <v/>
      </c>
      <c r="AD81" s="896" t="str">
        <f>IF($A81="","",VLOOKUP($A81,生徒情報入力!$A$9:$AA$158,17))</f>
        <v/>
      </c>
      <c r="AE81" s="897"/>
      <c r="AF81" s="227"/>
      <c r="AG81" s="898" t="str">
        <f>IF($A81="","",VLOOKUP($A81,生徒情報入力!$A$9:$AA$158,19))</f>
        <v/>
      </c>
      <c r="AH81" s="898"/>
      <c r="AI81" s="898"/>
      <c r="AJ81" s="898"/>
      <c r="AK81" s="899"/>
      <c r="AL81" s="894" t="str">
        <f>IF($A81="","",VLOOKUP($A81,生徒情報入力!$A$9:$AA$158,20))</f>
        <v/>
      </c>
      <c r="AM81" s="895"/>
      <c r="AN81" s="895"/>
      <c r="AO81" s="895"/>
      <c r="AP81" s="895"/>
      <c r="AQ81" s="874" t="str">
        <f>IF($A81="","",VLOOKUP($A81,生徒情報入力!$A$9:$AA$158,21))</f>
        <v/>
      </c>
      <c r="AR81" s="875"/>
      <c r="AS81" s="876"/>
      <c r="AT81" s="877" t="str">
        <f>IF($A81="","",VLOOKUP($A81,生徒情報入力!$A$9:$AA$158,22))</f>
        <v/>
      </c>
      <c r="AU81" s="878"/>
      <c r="AV81" s="878"/>
      <c r="AW81" s="878"/>
      <c r="AX81" s="878"/>
      <c r="AY81" s="878"/>
      <c r="AZ81" s="878"/>
      <c r="BA81" s="878"/>
      <c r="BB81" s="878"/>
      <c r="BC81" s="878"/>
      <c r="BD81" s="878"/>
      <c r="BE81" s="879"/>
      <c r="BF81" s="880" t="str">
        <f>IF($A81="","",VLOOKUP($A81,生徒情報入力!$A$9:$AA$158,23))</f>
        <v/>
      </c>
      <c r="BG81" s="881"/>
      <c r="BH81" s="228" t="s">
        <v>1872</v>
      </c>
      <c r="BI81" s="882" t="str">
        <f>IF($A81="","",VLOOKUP($A81,生徒情報入力!$A$9:$AA$158,25))</f>
        <v/>
      </c>
      <c r="BJ81" s="882"/>
      <c r="BK81" s="229" t="s">
        <v>1873</v>
      </c>
      <c r="BL81" s="883" t="str">
        <f>IF($A81="","",VLOOKUP($A81,生徒情報入力!$A$9:$AA$158,27))</f>
        <v/>
      </c>
      <c r="BM81" s="884"/>
      <c r="BN81" s="230"/>
      <c r="BT81" s="200">
        <v>54</v>
      </c>
    </row>
    <row r="82" spans="1:72" ht="27" customHeight="1">
      <c r="A82" s="890" t="str">
        <f t="shared" si="3"/>
        <v/>
      </c>
      <c r="B82" s="891"/>
      <c r="C82" s="215" t="str">
        <f>IF($A82="","",VLOOKUP($A82,生徒情報入力!$A$9:$AA$158,4))</f>
        <v/>
      </c>
      <c r="D82" s="892" t="str">
        <f>IF($A82="","",VLOOKUP($A82,生徒情報入力!$A$9:$AA$158,5))</f>
        <v/>
      </c>
      <c r="E82" s="892"/>
      <c r="F82" s="892"/>
      <c r="G82" s="892"/>
      <c r="H82" s="892"/>
      <c r="I82" s="892"/>
      <c r="J82" s="893"/>
      <c r="K82" s="234" t="str">
        <f>IF($A82="","",VLOOKUP($A82,生徒情報入力!$A$9:$AA$158,6))</f>
        <v/>
      </c>
      <c r="L82" s="235"/>
      <c r="M82" s="223" t="str">
        <f>IF($A82="","",VLOOKUP($A82,生徒情報入力!$A$9:$AA$158,7))</f>
        <v/>
      </c>
      <c r="N82" s="224" t="str">
        <f>IF($A82="","",VLOOKUP($A82,生徒情報入力!$A$9:$AA$158,8))</f>
        <v/>
      </c>
      <c r="O82" s="224" t="s">
        <v>6</v>
      </c>
      <c r="P82" s="224" t="str">
        <f>IF($A82="","",VLOOKUP($A82,生徒情報入力!$A$9:$AA$158,9))</f>
        <v/>
      </c>
      <c r="Q82" s="224" t="s">
        <v>6</v>
      </c>
      <c r="R82" s="224" t="str">
        <f>IF($A82="","",VLOOKUP($A82,生徒情報入力!$A$9:$AA$158,10))</f>
        <v/>
      </c>
      <c r="S82" s="234" t="str">
        <f>IF($A82="","",VLOOKUP($A82,生徒情報入力!$A$9:$AA$158,11))</f>
        <v/>
      </c>
      <c r="T82" s="235"/>
      <c r="U82" s="894" t="str">
        <f>IF($A82="","",VLOOKUP($A82,生徒情報入力!$A$9:$AA$158,12))</f>
        <v/>
      </c>
      <c r="V82" s="895"/>
      <c r="W82" s="895"/>
      <c r="X82" s="223" t="str">
        <f>IF($A82="","",VLOOKUP($A82,生徒情報入力!$A$9:$AA$158,13))</f>
        <v/>
      </c>
      <c r="Y82" s="224" t="str">
        <f>IF($A82="","",VLOOKUP($A82,生徒情報入力!$A$9:$AA$158,14))</f>
        <v/>
      </c>
      <c r="Z82" s="225" t="s">
        <v>6</v>
      </c>
      <c r="AA82" s="224" t="str">
        <f>IF($A82="","",VLOOKUP($A82,生徒情報入力!$A$9:$AA$158,15))</f>
        <v/>
      </c>
      <c r="AB82" s="224" t="s">
        <v>6</v>
      </c>
      <c r="AC82" s="226" t="str">
        <f>IF($A82="","",VLOOKUP($A82,生徒情報入力!$A$9:$AA$158,16))</f>
        <v/>
      </c>
      <c r="AD82" s="896" t="str">
        <f>IF($A82="","",VLOOKUP($A82,生徒情報入力!$A$9:$AA$158,17))</f>
        <v/>
      </c>
      <c r="AE82" s="897"/>
      <c r="AF82" s="227"/>
      <c r="AG82" s="898" t="str">
        <f>IF($A82="","",VLOOKUP($A82,生徒情報入力!$A$9:$AA$158,19))</f>
        <v/>
      </c>
      <c r="AH82" s="898"/>
      <c r="AI82" s="898"/>
      <c r="AJ82" s="898"/>
      <c r="AK82" s="899"/>
      <c r="AL82" s="894" t="str">
        <f>IF($A82="","",VLOOKUP($A82,生徒情報入力!$A$9:$AA$158,20))</f>
        <v/>
      </c>
      <c r="AM82" s="895"/>
      <c r="AN82" s="895"/>
      <c r="AO82" s="895"/>
      <c r="AP82" s="895"/>
      <c r="AQ82" s="874" t="str">
        <f>IF($A82="","",VLOOKUP($A82,生徒情報入力!$A$9:$AA$158,21))</f>
        <v/>
      </c>
      <c r="AR82" s="875"/>
      <c r="AS82" s="876"/>
      <c r="AT82" s="877" t="str">
        <f>IF($A82="","",VLOOKUP($A82,生徒情報入力!$A$9:$AA$158,22))</f>
        <v/>
      </c>
      <c r="AU82" s="878"/>
      <c r="AV82" s="878"/>
      <c r="AW82" s="878"/>
      <c r="AX82" s="878"/>
      <c r="AY82" s="878"/>
      <c r="AZ82" s="878"/>
      <c r="BA82" s="878"/>
      <c r="BB82" s="878"/>
      <c r="BC82" s="878"/>
      <c r="BD82" s="878"/>
      <c r="BE82" s="879"/>
      <c r="BF82" s="880" t="str">
        <f>IF($A82="","",VLOOKUP($A82,生徒情報入力!$A$9:$AA$158,23))</f>
        <v/>
      </c>
      <c r="BG82" s="881"/>
      <c r="BH82" s="228" t="s">
        <v>1872</v>
      </c>
      <c r="BI82" s="882" t="str">
        <f>IF($A82="","",VLOOKUP($A82,生徒情報入力!$A$9:$AA$158,25))</f>
        <v/>
      </c>
      <c r="BJ82" s="882"/>
      <c r="BK82" s="229" t="s">
        <v>1873</v>
      </c>
      <c r="BL82" s="883" t="str">
        <f>IF($A82="","",VLOOKUP($A82,生徒情報入力!$A$9:$AA$158,27))</f>
        <v/>
      </c>
      <c r="BM82" s="884"/>
      <c r="BN82" s="230"/>
      <c r="BT82" s="200">
        <v>55</v>
      </c>
    </row>
    <row r="83" spans="1:72" ht="27" customHeight="1">
      <c r="A83" s="890" t="str">
        <f t="shared" si="3"/>
        <v/>
      </c>
      <c r="B83" s="891"/>
      <c r="C83" s="215" t="str">
        <f>IF($A83="","",VLOOKUP($A83,生徒情報入力!$A$9:$AA$158,4))</f>
        <v/>
      </c>
      <c r="D83" s="892" t="str">
        <f>IF($A83="","",VLOOKUP($A83,生徒情報入力!$A$9:$AA$158,5))</f>
        <v/>
      </c>
      <c r="E83" s="892"/>
      <c r="F83" s="892"/>
      <c r="G83" s="892"/>
      <c r="H83" s="892"/>
      <c r="I83" s="892"/>
      <c r="J83" s="893"/>
      <c r="K83" s="234" t="str">
        <f>IF($A83="","",VLOOKUP($A83,生徒情報入力!$A$9:$AA$158,6))</f>
        <v/>
      </c>
      <c r="L83" s="235"/>
      <c r="M83" s="223" t="str">
        <f>IF($A83="","",VLOOKUP($A83,生徒情報入力!$A$9:$AA$158,7))</f>
        <v/>
      </c>
      <c r="N83" s="224" t="str">
        <f>IF($A83="","",VLOOKUP($A83,生徒情報入力!$A$9:$AA$158,8))</f>
        <v/>
      </c>
      <c r="O83" s="224" t="s">
        <v>6</v>
      </c>
      <c r="P83" s="224" t="str">
        <f>IF($A83="","",VLOOKUP($A83,生徒情報入力!$A$9:$AA$158,9))</f>
        <v/>
      </c>
      <c r="Q83" s="224" t="s">
        <v>6</v>
      </c>
      <c r="R83" s="224" t="str">
        <f>IF($A83="","",VLOOKUP($A83,生徒情報入力!$A$9:$AA$158,10))</f>
        <v/>
      </c>
      <c r="S83" s="234" t="str">
        <f>IF($A83="","",VLOOKUP($A83,生徒情報入力!$A$9:$AA$158,11))</f>
        <v/>
      </c>
      <c r="T83" s="235"/>
      <c r="U83" s="894" t="str">
        <f>IF($A83="","",VLOOKUP($A83,生徒情報入力!$A$9:$AA$158,12))</f>
        <v/>
      </c>
      <c r="V83" s="895"/>
      <c r="W83" s="895"/>
      <c r="X83" s="223" t="str">
        <f>IF($A83="","",VLOOKUP($A83,生徒情報入力!$A$9:$AA$158,13))</f>
        <v/>
      </c>
      <c r="Y83" s="224" t="str">
        <f>IF($A83="","",VLOOKUP($A83,生徒情報入力!$A$9:$AA$158,14))</f>
        <v/>
      </c>
      <c r="Z83" s="225" t="s">
        <v>6</v>
      </c>
      <c r="AA83" s="224" t="str">
        <f>IF($A83="","",VLOOKUP($A83,生徒情報入力!$A$9:$AA$158,15))</f>
        <v/>
      </c>
      <c r="AB83" s="224" t="s">
        <v>6</v>
      </c>
      <c r="AC83" s="226" t="str">
        <f>IF($A83="","",VLOOKUP($A83,生徒情報入力!$A$9:$AA$158,16))</f>
        <v/>
      </c>
      <c r="AD83" s="896" t="str">
        <f>IF($A83="","",VLOOKUP($A83,生徒情報入力!$A$9:$AA$158,17))</f>
        <v/>
      </c>
      <c r="AE83" s="897"/>
      <c r="AF83" s="227"/>
      <c r="AG83" s="898" t="str">
        <f>IF($A83="","",VLOOKUP($A83,生徒情報入力!$A$9:$AA$158,19))</f>
        <v/>
      </c>
      <c r="AH83" s="898"/>
      <c r="AI83" s="898"/>
      <c r="AJ83" s="898"/>
      <c r="AK83" s="899"/>
      <c r="AL83" s="894" t="str">
        <f>IF($A83="","",VLOOKUP($A83,生徒情報入力!$A$9:$AA$158,20))</f>
        <v/>
      </c>
      <c r="AM83" s="895"/>
      <c r="AN83" s="895"/>
      <c r="AO83" s="895"/>
      <c r="AP83" s="895"/>
      <c r="AQ83" s="874" t="str">
        <f>IF($A83="","",VLOOKUP($A83,生徒情報入力!$A$9:$AA$158,21))</f>
        <v/>
      </c>
      <c r="AR83" s="875"/>
      <c r="AS83" s="876"/>
      <c r="AT83" s="877" t="str">
        <f>IF($A83="","",VLOOKUP($A83,生徒情報入力!$A$9:$AA$158,22))</f>
        <v/>
      </c>
      <c r="AU83" s="878"/>
      <c r="AV83" s="878"/>
      <c r="AW83" s="878"/>
      <c r="AX83" s="878"/>
      <c r="AY83" s="878"/>
      <c r="AZ83" s="878"/>
      <c r="BA83" s="878"/>
      <c r="BB83" s="878"/>
      <c r="BC83" s="878"/>
      <c r="BD83" s="878"/>
      <c r="BE83" s="879"/>
      <c r="BF83" s="880" t="str">
        <f>IF($A83="","",VLOOKUP($A83,生徒情報入力!$A$9:$AA$158,23))</f>
        <v/>
      </c>
      <c r="BG83" s="881"/>
      <c r="BH83" s="228" t="s">
        <v>1872</v>
      </c>
      <c r="BI83" s="882" t="str">
        <f>IF($A83="","",VLOOKUP($A83,生徒情報入力!$A$9:$AA$158,25))</f>
        <v/>
      </c>
      <c r="BJ83" s="882"/>
      <c r="BK83" s="229" t="s">
        <v>1873</v>
      </c>
      <c r="BL83" s="883" t="str">
        <f>IF($A83="","",VLOOKUP($A83,生徒情報入力!$A$9:$AA$158,27))</f>
        <v/>
      </c>
      <c r="BM83" s="884"/>
      <c r="BN83" s="230"/>
      <c r="BT83" s="200">
        <v>56</v>
      </c>
    </row>
    <row r="84" spans="1:72" ht="27" customHeight="1">
      <c r="A84" s="890" t="str">
        <f t="shared" si="3"/>
        <v/>
      </c>
      <c r="B84" s="891"/>
      <c r="C84" s="215" t="str">
        <f>IF($A84="","",VLOOKUP($A84,生徒情報入力!$A$9:$AA$158,4))</f>
        <v/>
      </c>
      <c r="D84" s="892" t="str">
        <f>IF($A84="","",VLOOKUP($A84,生徒情報入力!$A$9:$AA$158,5))</f>
        <v/>
      </c>
      <c r="E84" s="892"/>
      <c r="F84" s="892"/>
      <c r="G84" s="892"/>
      <c r="H84" s="892"/>
      <c r="I84" s="892"/>
      <c r="J84" s="893"/>
      <c r="K84" s="234" t="str">
        <f>IF($A84="","",VLOOKUP($A84,生徒情報入力!$A$9:$AA$158,6))</f>
        <v/>
      </c>
      <c r="L84" s="235"/>
      <c r="M84" s="223" t="str">
        <f>IF($A84="","",VLOOKUP($A84,生徒情報入力!$A$9:$AA$158,7))</f>
        <v/>
      </c>
      <c r="N84" s="224" t="str">
        <f>IF($A84="","",VLOOKUP($A84,生徒情報入力!$A$9:$AA$158,8))</f>
        <v/>
      </c>
      <c r="O84" s="224" t="s">
        <v>6</v>
      </c>
      <c r="P84" s="224" t="str">
        <f>IF($A84="","",VLOOKUP($A84,生徒情報入力!$A$9:$AA$158,9))</f>
        <v/>
      </c>
      <c r="Q84" s="224" t="s">
        <v>6</v>
      </c>
      <c r="R84" s="224" t="str">
        <f>IF($A84="","",VLOOKUP($A84,生徒情報入力!$A$9:$AA$158,10))</f>
        <v/>
      </c>
      <c r="S84" s="234" t="str">
        <f>IF($A84="","",VLOOKUP($A84,生徒情報入力!$A$9:$AA$158,11))</f>
        <v/>
      </c>
      <c r="T84" s="235"/>
      <c r="U84" s="894" t="str">
        <f>IF($A84="","",VLOOKUP($A84,生徒情報入力!$A$9:$AA$158,12))</f>
        <v/>
      </c>
      <c r="V84" s="895"/>
      <c r="W84" s="895"/>
      <c r="X84" s="223" t="str">
        <f>IF($A84="","",VLOOKUP($A84,生徒情報入力!$A$9:$AA$158,13))</f>
        <v/>
      </c>
      <c r="Y84" s="224" t="str">
        <f>IF($A84="","",VLOOKUP($A84,生徒情報入力!$A$9:$AA$158,14))</f>
        <v/>
      </c>
      <c r="Z84" s="225" t="s">
        <v>6</v>
      </c>
      <c r="AA84" s="224" t="str">
        <f>IF($A84="","",VLOOKUP($A84,生徒情報入力!$A$9:$AA$158,15))</f>
        <v/>
      </c>
      <c r="AB84" s="224" t="s">
        <v>6</v>
      </c>
      <c r="AC84" s="226" t="str">
        <f>IF($A84="","",VLOOKUP($A84,生徒情報入力!$A$9:$AA$158,16))</f>
        <v/>
      </c>
      <c r="AD84" s="896" t="str">
        <f>IF($A84="","",VLOOKUP($A84,生徒情報入力!$A$9:$AA$158,17))</f>
        <v/>
      </c>
      <c r="AE84" s="897"/>
      <c r="AF84" s="227"/>
      <c r="AG84" s="898" t="str">
        <f>IF($A84="","",VLOOKUP($A84,生徒情報入力!$A$9:$AA$158,19))</f>
        <v/>
      </c>
      <c r="AH84" s="898"/>
      <c r="AI84" s="898"/>
      <c r="AJ84" s="898"/>
      <c r="AK84" s="899"/>
      <c r="AL84" s="894" t="str">
        <f>IF($A84="","",VLOOKUP($A84,生徒情報入力!$A$9:$AA$158,20))</f>
        <v/>
      </c>
      <c r="AM84" s="895"/>
      <c r="AN84" s="895"/>
      <c r="AO84" s="895"/>
      <c r="AP84" s="895"/>
      <c r="AQ84" s="874" t="str">
        <f>IF($A84="","",VLOOKUP($A84,生徒情報入力!$A$9:$AA$158,21))</f>
        <v/>
      </c>
      <c r="AR84" s="875"/>
      <c r="AS84" s="876"/>
      <c r="AT84" s="877" t="str">
        <f>IF($A84="","",VLOOKUP($A84,生徒情報入力!$A$9:$AA$158,22))</f>
        <v/>
      </c>
      <c r="AU84" s="878"/>
      <c r="AV84" s="878"/>
      <c r="AW84" s="878"/>
      <c r="AX84" s="878"/>
      <c r="AY84" s="878"/>
      <c r="AZ84" s="878"/>
      <c r="BA84" s="878"/>
      <c r="BB84" s="878"/>
      <c r="BC84" s="878"/>
      <c r="BD84" s="878"/>
      <c r="BE84" s="879"/>
      <c r="BF84" s="880" t="str">
        <f>IF($A84="","",VLOOKUP($A84,生徒情報入力!$A$9:$AA$158,23))</f>
        <v/>
      </c>
      <c r="BG84" s="881"/>
      <c r="BH84" s="228" t="s">
        <v>1872</v>
      </c>
      <c r="BI84" s="882" t="str">
        <f>IF($A84="","",VLOOKUP($A84,生徒情報入力!$A$9:$AA$158,25))</f>
        <v/>
      </c>
      <c r="BJ84" s="882"/>
      <c r="BK84" s="229" t="s">
        <v>1873</v>
      </c>
      <c r="BL84" s="883" t="str">
        <f>IF($A84="","",VLOOKUP($A84,生徒情報入力!$A$9:$AA$158,27))</f>
        <v/>
      </c>
      <c r="BM84" s="884"/>
      <c r="BN84" s="230"/>
      <c r="BT84" s="200">
        <v>57</v>
      </c>
    </row>
    <row r="85" spans="1:72" ht="27" customHeight="1">
      <c r="A85" s="890" t="str">
        <f t="shared" si="3"/>
        <v/>
      </c>
      <c r="B85" s="891"/>
      <c r="C85" s="215" t="str">
        <f>IF($A85="","",VLOOKUP($A85,生徒情報入力!$A$9:$AA$158,4))</f>
        <v/>
      </c>
      <c r="D85" s="892" t="str">
        <f>IF($A85="","",VLOOKUP($A85,生徒情報入力!$A$9:$AA$158,5))</f>
        <v/>
      </c>
      <c r="E85" s="892"/>
      <c r="F85" s="892"/>
      <c r="G85" s="892"/>
      <c r="H85" s="892"/>
      <c r="I85" s="892"/>
      <c r="J85" s="893"/>
      <c r="K85" s="234" t="str">
        <f>IF($A85="","",VLOOKUP($A85,生徒情報入力!$A$9:$AA$158,6))</f>
        <v/>
      </c>
      <c r="L85" s="235"/>
      <c r="M85" s="223" t="str">
        <f>IF($A85="","",VLOOKUP($A85,生徒情報入力!$A$9:$AA$158,7))</f>
        <v/>
      </c>
      <c r="N85" s="224" t="str">
        <f>IF($A85="","",VLOOKUP($A85,生徒情報入力!$A$9:$AA$158,8))</f>
        <v/>
      </c>
      <c r="O85" s="224" t="s">
        <v>6</v>
      </c>
      <c r="P85" s="224" t="str">
        <f>IF($A85="","",VLOOKUP($A85,生徒情報入力!$A$9:$AA$158,9))</f>
        <v/>
      </c>
      <c r="Q85" s="224" t="s">
        <v>6</v>
      </c>
      <c r="R85" s="224" t="str">
        <f>IF($A85="","",VLOOKUP($A85,生徒情報入力!$A$9:$AA$158,10))</f>
        <v/>
      </c>
      <c r="S85" s="234" t="str">
        <f>IF($A85="","",VLOOKUP($A85,生徒情報入力!$A$9:$AA$158,11))</f>
        <v/>
      </c>
      <c r="T85" s="235"/>
      <c r="U85" s="894" t="str">
        <f>IF($A85="","",VLOOKUP($A85,生徒情報入力!$A$9:$AA$158,12))</f>
        <v/>
      </c>
      <c r="V85" s="895"/>
      <c r="W85" s="895"/>
      <c r="X85" s="223" t="str">
        <f>IF($A85="","",VLOOKUP($A85,生徒情報入力!$A$9:$AA$158,13))</f>
        <v/>
      </c>
      <c r="Y85" s="224" t="str">
        <f>IF($A85="","",VLOOKUP($A85,生徒情報入力!$A$9:$AA$158,14))</f>
        <v/>
      </c>
      <c r="Z85" s="225" t="s">
        <v>6</v>
      </c>
      <c r="AA85" s="224" t="str">
        <f>IF($A85="","",VLOOKUP($A85,生徒情報入力!$A$9:$AA$158,15))</f>
        <v/>
      </c>
      <c r="AB85" s="224" t="s">
        <v>6</v>
      </c>
      <c r="AC85" s="226" t="str">
        <f>IF($A85="","",VLOOKUP($A85,生徒情報入力!$A$9:$AA$158,16))</f>
        <v/>
      </c>
      <c r="AD85" s="896" t="str">
        <f>IF($A85="","",VLOOKUP($A85,生徒情報入力!$A$9:$AA$158,17))</f>
        <v/>
      </c>
      <c r="AE85" s="897"/>
      <c r="AF85" s="227"/>
      <c r="AG85" s="898" t="str">
        <f>IF($A85="","",VLOOKUP($A85,生徒情報入力!$A$9:$AA$158,19))</f>
        <v/>
      </c>
      <c r="AH85" s="898"/>
      <c r="AI85" s="898"/>
      <c r="AJ85" s="898"/>
      <c r="AK85" s="899"/>
      <c r="AL85" s="894" t="str">
        <f>IF($A85="","",VLOOKUP($A85,生徒情報入力!$A$9:$AA$158,20))</f>
        <v/>
      </c>
      <c r="AM85" s="895"/>
      <c r="AN85" s="895"/>
      <c r="AO85" s="895"/>
      <c r="AP85" s="895"/>
      <c r="AQ85" s="874" t="str">
        <f>IF($A85="","",VLOOKUP($A85,生徒情報入力!$A$9:$AA$158,21))</f>
        <v/>
      </c>
      <c r="AR85" s="875"/>
      <c r="AS85" s="876"/>
      <c r="AT85" s="877" t="str">
        <f>IF($A85="","",VLOOKUP($A85,生徒情報入力!$A$9:$AA$158,22))</f>
        <v/>
      </c>
      <c r="AU85" s="878"/>
      <c r="AV85" s="878"/>
      <c r="AW85" s="878"/>
      <c r="AX85" s="878"/>
      <c r="AY85" s="878"/>
      <c r="AZ85" s="878"/>
      <c r="BA85" s="878"/>
      <c r="BB85" s="878"/>
      <c r="BC85" s="878"/>
      <c r="BD85" s="878"/>
      <c r="BE85" s="879"/>
      <c r="BF85" s="880" t="str">
        <f>IF($A85="","",VLOOKUP($A85,生徒情報入力!$A$9:$AA$158,23))</f>
        <v/>
      </c>
      <c r="BG85" s="881"/>
      <c r="BH85" s="228" t="s">
        <v>1872</v>
      </c>
      <c r="BI85" s="882" t="str">
        <f>IF($A85="","",VLOOKUP($A85,生徒情報入力!$A$9:$AA$158,25))</f>
        <v/>
      </c>
      <c r="BJ85" s="882"/>
      <c r="BK85" s="229" t="s">
        <v>1873</v>
      </c>
      <c r="BL85" s="883" t="str">
        <f>IF($A85="","",VLOOKUP($A85,生徒情報入力!$A$9:$AA$158,27))</f>
        <v/>
      </c>
      <c r="BM85" s="884"/>
      <c r="BN85" s="230"/>
      <c r="BT85" s="200">
        <v>58</v>
      </c>
    </row>
    <row r="86" spans="1:72" ht="27" customHeight="1">
      <c r="A86" s="890" t="str">
        <f t="shared" si="3"/>
        <v/>
      </c>
      <c r="B86" s="891"/>
      <c r="C86" s="215" t="str">
        <f>IF($A86="","",VLOOKUP($A86,生徒情報入力!$A$9:$AA$158,4))</f>
        <v/>
      </c>
      <c r="D86" s="892" t="str">
        <f>IF($A86="","",VLOOKUP($A86,生徒情報入力!$A$9:$AA$158,5))</f>
        <v/>
      </c>
      <c r="E86" s="892"/>
      <c r="F86" s="892"/>
      <c r="G86" s="892"/>
      <c r="H86" s="892"/>
      <c r="I86" s="892"/>
      <c r="J86" s="893"/>
      <c r="K86" s="234" t="str">
        <f>IF($A86="","",VLOOKUP($A86,生徒情報入力!$A$9:$AA$158,6))</f>
        <v/>
      </c>
      <c r="L86" s="235"/>
      <c r="M86" s="223" t="str">
        <f>IF($A86="","",VLOOKUP($A86,生徒情報入力!$A$9:$AA$158,7))</f>
        <v/>
      </c>
      <c r="N86" s="224" t="str">
        <f>IF($A86="","",VLOOKUP($A86,生徒情報入力!$A$9:$AA$158,8))</f>
        <v/>
      </c>
      <c r="O86" s="224" t="s">
        <v>6</v>
      </c>
      <c r="P86" s="224" t="str">
        <f>IF($A86="","",VLOOKUP($A86,生徒情報入力!$A$9:$AA$158,9))</f>
        <v/>
      </c>
      <c r="Q86" s="224" t="s">
        <v>6</v>
      </c>
      <c r="R86" s="224" t="str">
        <f>IF($A86="","",VLOOKUP($A86,生徒情報入力!$A$9:$AA$158,10))</f>
        <v/>
      </c>
      <c r="S86" s="234" t="str">
        <f>IF($A86="","",VLOOKUP($A86,生徒情報入力!$A$9:$AA$158,11))</f>
        <v/>
      </c>
      <c r="T86" s="235"/>
      <c r="U86" s="894" t="str">
        <f>IF($A86="","",VLOOKUP($A86,生徒情報入力!$A$9:$AA$158,12))</f>
        <v/>
      </c>
      <c r="V86" s="895"/>
      <c r="W86" s="895"/>
      <c r="X86" s="223" t="str">
        <f>IF($A86="","",VLOOKUP($A86,生徒情報入力!$A$9:$AA$158,13))</f>
        <v/>
      </c>
      <c r="Y86" s="224" t="str">
        <f>IF($A86="","",VLOOKUP($A86,生徒情報入力!$A$9:$AA$158,14))</f>
        <v/>
      </c>
      <c r="Z86" s="225" t="s">
        <v>6</v>
      </c>
      <c r="AA86" s="224" t="str">
        <f>IF($A86="","",VLOOKUP($A86,生徒情報入力!$A$9:$AA$158,15))</f>
        <v/>
      </c>
      <c r="AB86" s="224" t="s">
        <v>6</v>
      </c>
      <c r="AC86" s="226" t="str">
        <f>IF($A86="","",VLOOKUP($A86,生徒情報入力!$A$9:$AA$158,16))</f>
        <v/>
      </c>
      <c r="AD86" s="896" t="str">
        <f>IF($A86="","",VLOOKUP($A86,生徒情報入力!$A$9:$AA$158,17))</f>
        <v/>
      </c>
      <c r="AE86" s="897"/>
      <c r="AF86" s="227"/>
      <c r="AG86" s="898" t="str">
        <f>IF($A86="","",VLOOKUP($A86,生徒情報入力!$A$9:$AA$158,19))</f>
        <v/>
      </c>
      <c r="AH86" s="898"/>
      <c r="AI86" s="898"/>
      <c r="AJ86" s="898"/>
      <c r="AK86" s="899"/>
      <c r="AL86" s="894" t="str">
        <f>IF($A86="","",VLOOKUP($A86,生徒情報入力!$A$9:$AA$158,20))</f>
        <v/>
      </c>
      <c r="AM86" s="895"/>
      <c r="AN86" s="895"/>
      <c r="AO86" s="895"/>
      <c r="AP86" s="895"/>
      <c r="AQ86" s="874" t="str">
        <f>IF($A86="","",VLOOKUP($A86,生徒情報入力!$A$9:$AA$158,21))</f>
        <v/>
      </c>
      <c r="AR86" s="875"/>
      <c r="AS86" s="876"/>
      <c r="AT86" s="877" t="str">
        <f>IF($A86="","",VLOOKUP($A86,生徒情報入力!$A$9:$AA$158,22))</f>
        <v/>
      </c>
      <c r="AU86" s="878"/>
      <c r="AV86" s="878"/>
      <c r="AW86" s="878"/>
      <c r="AX86" s="878"/>
      <c r="AY86" s="878"/>
      <c r="AZ86" s="878"/>
      <c r="BA86" s="878"/>
      <c r="BB86" s="878"/>
      <c r="BC86" s="878"/>
      <c r="BD86" s="878"/>
      <c r="BE86" s="879"/>
      <c r="BF86" s="880" t="str">
        <f>IF($A86="","",VLOOKUP($A86,生徒情報入力!$A$9:$AA$158,23))</f>
        <v/>
      </c>
      <c r="BG86" s="881"/>
      <c r="BH86" s="228" t="s">
        <v>1872</v>
      </c>
      <c r="BI86" s="882" t="str">
        <f>IF($A86="","",VLOOKUP($A86,生徒情報入力!$A$9:$AA$158,25))</f>
        <v/>
      </c>
      <c r="BJ86" s="882"/>
      <c r="BK86" s="229" t="s">
        <v>1873</v>
      </c>
      <c r="BL86" s="883" t="str">
        <f>IF($A86="","",VLOOKUP($A86,生徒情報入力!$A$9:$AA$158,27))</f>
        <v/>
      </c>
      <c r="BM86" s="884"/>
      <c r="BN86" s="230"/>
      <c r="BT86" s="200">
        <v>59</v>
      </c>
    </row>
    <row r="87" spans="1:72" ht="27" customHeight="1">
      <c r="A87" s="890" t="str">
        <f t="shared" si="3"/>
        <v/>
      </c>
      <c r="B87" s="891"/>
      <c r="C87" s="215" t="str">
        <f>IF($A87="","",VLOOKUP($A87,生徒情報入力!$A$9:$AA$158,4))</f>
        <v/>
      </c>
      <c r="D87" s="892" t="str">
        <f>IF($A87="","",VLOOKUP($A87,生徒情報入力!$A$9:$AA$158,5))</f>
        <v/>
      </c>
      <c r="E87" s="892"/>
      <c r="F87" s="892"/>
      <c r="G87" s="892"/>
      <c r="H87" s="892"/>
      <c r="I87" s="892"/>
      <c r="J87" s="893"/>
      <c r="K87" s="234" t="str">
        <f>IF($A87="","",VLOOKUP($A87,生徒情報入力!$A$9:$AA$158,6))</f>
        <v/>
      </c>
      <c r="L87" s="235"/>
      <c r="M87" s="223" t="str">
        <f>IF($A87="","",VLOOKUP($A87,生徒情報入力!$A$9:$AA$158,7))</f>
        <v/>
      </c>
      <c r="N87" s="224" t="str">
        <f>IF($A87="","",VLOOKUP($A87,生徒情報入力!$A$9:$AA$158,8))</f>
        <v/>
      </c>
      <c r="O87" s="224" t="s">
        <v>6</v>
      </c>
      <c r="P87" s="224" t="str">
        <f>IF($A87="","",VLOOKUP($A87,生徒情報入力!$A$9:$AA$158,9))</f>
        <v/>
      </c>
      <c r="Q87" s="224" t="s">
        <v>6</v>
      </c>
      <c r="R87" s="224" t="str">
        <f>IF($A87="","",VLOOKUP($A87,生徒情報入力!$A$9:$AA$158,10))</f>
        <v/>
      </c>
      <c r="S87" s="234" t="str">
        <f>IF($A87="","",VLOOKUP($A87,生徒情報入力!$A$9:$AA$158,11))</f>
        <v/>
      </c>
      <c r="T87" s="235"/>
      <c r="U87" s="894" t="str">
        <f>IF($A87="","",VLOOKUP($A87,生徒情報入力!$A$9:$AA$158,12))</f>
        <v/>
      </c>
      <c r="V87" s="895"/>
      <c r="W87" s="895"/>
      <c r="X87" s="223" t="str">
        <f>IF($A87="","",VLOOKUP($A87,生徒情報入力!$A$9:$AA$158,13))</f>
        <v/>
      </c>
      <c r="Y87" s="224" t="str">
        <f>IF($A87="","",VLOOKUP($A87,生徒情報入力!$A$9:$AA$158,14))</f>
        <v/>
      </c>
      <c r="Z87" s="225" t="s">
        <v>6</v>
      </c>
      <c r="AA87" s="224" t="str">
        <f>IF($A87="","",VLOOKUP($A87,生徒情報入力!$A$9:$AA$158,15))</f>
        <v/>
      </c>
      <c r="AB87" s="224" t="s">
        <v>6</v>
      </c>
      <c r="AC87" s="226" t="str">
        <f>IF($A87="","",VLOOKUP($A87,生徒情報入力!$A$9:$AA$158,16))</f>
        <v/>
      </c>
      <c r="AD87" s="896" t="str">
        <f>IF($A87="","",VLOOKUP($A87,生徒情報入力!$A$9:$AA$158,17))</f>
        <v/>
      </c>
      <c r="AE87" s="897"/>
      <c r="AF87" s="227"/>
      <c r="AG87" s="898" t="str">
        <f>IF($A87="","",VLOOKUP($A87,生徒情報入力!$A$9:$AA$158,19))</f>
        <v/>
      </c>
      <c r="AH87" s="898"/>
      <c r="AI87" s="898"/>
      <c r="AJ87" s="898"/>
      <c r="AK87" s="899"/>
      <c r="AL87" s="894" t="str">
        <f>IF($A87="","",VLOOKUP($A87,生徒情報入力!$A$9:$AA$158,20))</f>
        <v/>
      </c>
      <c r="AM87" s="895"/>
      <c r="AN87" s="895"/>
      <c r="AO87" s="895"/>
      <c r="AP87" s="895"/>
      <c r="AQ87" s="874" t="str">
        <f>IF($A87="","",VLOOKUP($A87,生徒情報入力!$A$9:$AA$158,21))</f>
        <v/>
      </c>
      <c r="AR87" s="875"/>
      <c r="AS87" s="876"/>
      <c r="AT87" s="877" t="str">
        <f>IF($A87="","",VLOOKUP($A87,生徒情報入力!$A$9:$AA$158,22))</f>
        <v/>
      </c>
      <c r="AU87" s="878"/>
      <c r="AV87" s="878"/>
      <c r="AW87" s="878"/>
      <c r="AX87" s="878"/>
      <c r="AY87" s="878"/>
      <c r="AZ87" s="878"/>
      <c r="BA87" s="878"/>
      <c r="BB87" s="878"/>
      <c r="BC87" s="878"/>
      <c r="BD87" s="878"/>
      <c r="BE87" s="879"/>
      <c r="BF87" s="880" t="str">
        <f>IF($A87="","",VLOOKUP($A87,生徒情報入力!$A$9:$AA$158,23))</f>
        <v/>
      </c>
      <c r="BG87" s="881"/>
      <c r="BH87" s="228" t="s">
        <v>1872</v>
      </c>
      <c r="BI87" s="882" t="str">
        <f>IF($A87="","",VLOOKUP($A87,生徒情報入力!$A$9:$AA$158,25))</f>
        <v/>
      </c>
      <c r="BJ87" s="882"/>
      <c r="BK87" s="229" t="s">
        <v>1873</v>
      </c>
      <c r="BL87" s="883" t="str">
        <f>IF($A87="","",VLOOKUP($A87,生徒情報入力!$A$9:$AA$158,27))</f>
        <v/>
      </c>
      <c r="BM87" s="884"/>
      <c r="BN87" s="230"/>
      <c r="BT87" s="200">
        <v>60</v>
      </c>
    </row>
    <row r="88" spans="1:72" ht="15.75" customHeight="1">
      <c r="A88" s="199"/>
      <c r="B88" s="199"/>
      <c r="C88" s="199"/>
      <c r="D88" s="199"/>
      <c r="E88" s="232"/>
      <c r="F88" s="232" t="s">
        <v>2745</v>
      </c>
      <c r="G88" s="232"/>
      <c r="H88" s="232"/>
      <c r="I88" s="232"/>
      <c r="J88" s="232"/>
      <c r="K88" s="232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232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</row>
    <row r="89" spans="1:72" ht="15.75" customHeight="1">
      <c r="A89" s="199"/>
      <c r="B89" s="199"/>
      <c r="C89" s="199"/>
      <c r="D89" s="199"/>
      <c r="E89" s="232"/>
      <c r="F89" s="232" t="s">
        <v>2746</v>
      </c>
      <c r="G89" s="232"/>
      <c r="H89" s="232"/>
      <c r="I89" s="232"/>
      <c r="J89" s="232"/>
      <c r="K89" s="232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</row>
    <row r="90" spans="1:72" ht="15.75" customHeight="1"/>
    <row r="91" spans="1:72" ht="15.75" customHeight="1"/>
    <row r="92" spans="1:72" ht="15.75" customHeight="1"/>
    <row r="93" spans="1:72" ht="15.75" customHeight="1"/>
    <row r="94" spans="1:72" ht="15.75" customHeight="1"/>
    <row r="95" spans="1:72" ht="15.75" customHeight="1"/>
    <row r="96" spans="1:72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34.5" customHeight="1"/>
    <row r="107" ht="34.5" customHeight="1"/>
    <row r="108" ht="34.5" customHeight="1"/>
    <row r="109" ht="34.5" customHeight="1"/>
    <row r="110" ht="29.25" customHeight="1"/>
    <row r="111" ht="15.75" customHeight="1"/>
    <row r="112" ht="15.75" customHeight="1"/>
    <row r="113" ht="24.75" customHeight="1"/>
    <row r="114" ht="15.75" customHeight="1"/>
    <row r="115" ht="23.2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</sheetData>
  <sheetProtection password="F282" sheet="1" objects="1" scenarios="1"/>
  <mergeCells count="794">
    <mergeCell ref="D2:E2"/>
    <mergeCell ref="G2:H2"/>
    <mergeCell ref="J2:K2"/>
    <mergeCell ref="AE3:AJ3"/>
    <mergeCell ref="AK3:AV3"/>
    <mergeCell ref="AW3:BB3"/>
    <mergeCell ref="BC3:BF3"/>
    <mergeCell ref="BG3:BI3"/>
    <mergeCell ref="BK3:BN3"/>
    <mergeCell ref="A4:C4"/>
    <mergeCell ref="E4:AC4"/>
    <mergeCell ref="AG4:AJ4"/>
    <mergeCell ref="AK4:AN4"/>
    <mergeCell ref="AP4:AR4"/>
    <mergeCell ref="AT4:AV4"/>
    <mergeCell ref="AX4:BB4"/>
    <mergeCell ref="BC4:BN4"/>
    <mergeCell ref="U6:W6"/>
    <mergeCell ref="X6:AC6"/>
    <mergeCell ref="AD6:AK6"/>
    <mergeCell ref="AT5:BE6"/>
    <mergeCell ref="BF5:BN6"/>
    <mergeCell ref="A7:B7"/>
    <mergeCell ref="D7:J7"/>
    <mergeCell ref="S7:T7"/>
    <mergeCell ref="AD7:AE7"/>
    <mergeCell ref="AG7:AK7"/>
    <mergeCell ref="X5:AC5"/>
    <mergeCell ref="AD5:AK5"/>
    <mergeCell ref="AL5:AP6"/>
    <mergeCell ref="AQ5:AS6"/>
    <mergeCell ref="A5:B6"/>
    <mergeCell ref="C5:J6"/>
    <mergeCell ref="K5:L6"/>
    <mergeCell ref="M5:R6"/>
    <mergeCell ref="S5:T6"/>
    <mergeCell ref="U5:W5"/>
    <mergeCell ref="AL7:AP7"/>
    <mergeCell ref="AQ7:AS7"/>
    <mergeCell ref="A8:B8"/>
    <mergeCell ref="D8:J8"/>
    <mergeCell ref="S8:T8"/>
    <mergeCell ref="AD8:AE8"/>
    <mergeCell ref="AG8:AK8"/>
    <mergeCell ref="AL8:AP8"/>
    <mergeCell ref="AQ8:AS8"/>
    <mergeCell ref="AT8:BE8"/>
    <mergeCell ref="BF8:BG8"/>
    <mergeCell ref="AT7:BE7"/>
    <mergeCell ref="BF7:BG7"/>
    <mergeCell ref="BI7:BJ7"/>
    <mergeCell ref="BL7:BM7"/>
    <mergeCell ref="A10:B10"/>
    <mergeCell ref="D10:J10"/>
    <mergeCell ref="S10:T10"/>
    <mergeCell ref="AD10:AE10"/>
    <mergeCell ref="AG10:AK10"/>
    <mergeCell ref="BI8:BJ8"/>
    <mergeCell ref="BL8:BM8"/>
    <mergeCell ref="A9:B9"/>
    <mergeCell ref="D9:J9"/>
    <mergeCell ref="S9:T9"/>
    <mergeCell ref="AD9:AE9"/>
    <mergeCell ref="AG9:AK9"/>
    <mergeCell ref="AL9:AP9"/>
    <mergeCell ref="AQ9:AS9"/>
    <mergeCell ref="AL10:AP10"/>
    <mergeCell ref="AQ10:AS10"/>
    <mergeCell ref="AT10:BE10"/>
    <mergeCell ref="BF10:BG10"/>
    <mergeCell ref="BI10:BJ10"/>
    <mergeCell ref="BL10:BM10"/>
    <mergeCell ref="AT9:BE9"/>
    <mergeCell ref="BF9:BG9"/>
    <mergeCell ref="BI9:BJ9"/>
    <mergeCell ref="BL9:BM9"/>
    <mergeCell ref="A12:B12"/>
    <mergeCell ref="D12:J12"/>
    <mergeCell ref="S12:T12"/>
    <mergeCell ref="AD12:AE12"/>
    <mergeCell ref="AG12:AK12"/>
    <mergeCell ref="AQ11:AS11"/>
    <mergeCell ref="AT11:BE11"/>
    <mergeCell ref="BF11:BG11"/>
    <mergeCell ref="BI11:BJ11"/>
    <mergeCell ref="BL11:BM11"/>
    <mergeCell ref="A11:B11"/>
    <mergeCell ref="D11:J11"/>
    <mergeCell ref="S11:T11"/>
    <mergeCell ref="AD11:AE11"/>
    <mergeCell ref="AG11:AK11"/>
    <mergeCell ref="AL11:AP11"/>
    <mergeCell ref="AL12:AP12"/>
    <mergeCell ref="AQ12:AS12"/>
    <mergeCell ref="AT12:BE12"/>
    <mergeCell ref="BF12:BG12"/>
    <mergeCell ref="BI12:BJ12"/>
    <mergeCell ref="BL12:BM12"/>
    <mergeCell ref="BL13:BM13"/>
    <mergeCell ref="A14:B14"/>
    <mergeCell ref="D14:J14"/>
    <mergeCell ref="S14:T14"/>
    <mergeCell ref="AD14:AE14"/>
    <mergeCell ref="AG14:AK14"/>
    <mergeCell ref="AQ13:AS13"/>
    <mergeCell ref="AT13:BE13"/>
    <mergeCell ref="BF13:BG13"/>
    <mergeCell ref="BI13:BJ13"/>
    <mergeCell ref="A13:B13"/>
    <mergeCell ref="D13:J13"/>
    <mergeCell ref="S13:T13"/>
    <mergeCell ref="AD13:AE13"/>
    <mergeCell ref="AG13:AK13"/>
    <mergeCell ref="AL13:AP13"/>
    <mergeCell ref="AL14:AP14"/>
    <mergeCell ref="AQ14:AS14"/>
    <mergeCell ref="AT14:BE14"/>
    <mergeCell ref="BF14:BG14"/>
    <mergeCell ref="BI14:BJ14"/>
    <mergeCell ref="BL14:BM14"/>
    <mergeCell ref="A16:B16"/>
    <mergeCell ref="D16:J16"/>
    <mergeCell ref="S16:T16"/>
    <mergeCell ref="AD16:AE16"/>
    <mergeCell ref="AG16:AK16"/>
    <mergeCell ref="AL16:AP16"/>
    <mergeCell ref="AQ16:AS16"/>
    <mergeCell ref="AT16:BE16"/>
    <mergeCell ref="BF16:BG16"/>
    <mergeCell ref="AQ15:AS15"/>
    <mergeCell ref="AT15:BE15"/>
    <mergeCell ref="BF15:BG15"/>
    <mergeCell ref="BI15:BJ15"/>
    <mergeCell ref="BL15:BM15"/>
    <mergeCell ref="A15:B15"/>
    <mergeCell ref="D15:J15"/>
    <mergeCell ref="S15:T15"/>
    <mergeCell ref="AD15:AE15"/>
    <mergeCell ref="AG15:AK15"/>
    <mergeCell ref="AL15:AP15"/>
    <mergeCell ref="A18:B18"/>
    <mergeCell ref="D18:J18"/>
    <mergeCell ref="S18:T18"/>
    <mergeCell ref="AD18:AE18"/>
    <mergeCell ref="AG18:AK18"/>
    <mergeCell ref="BI16:BJ16"/>
    <mergeCell ref="BL16:BM16"/>
    <mergeCell ref="A17:B17"/>
    <mergeCell ref="D17:J17"/>
    <mergeCell ref="S17:T17"/>
    <mergeCell ref="AD17:AE17"/>
    <mergeCell ref="AG17:AK17"/>
    <mergeCell ref="AL17:AP17"/>
    <mergeCell ref="AQ17:AS17"/>
    <mergeCell ref="AT17:BE17"/>
    <mergeCell ref="AL18:AP18"/>
    <mergeCell ref="AQ18:AS18"/>
    <mergeCell ref="AT18:BE18"/>
    <mergeCell ref="BF18:BG18"/>
    <mergeCell ref="BI18:BJ18"/>
    <mergeCell ref="BL18:BM18"/>
    <mergeCell ref="BF17:BG17"/>
    <mergeCell ref="BI17:BJ17"/>
    <mergeCell ref="BL17:BM17"/>
    <mergeCell ref="AQ19:AS19"/>
    <mergeCell ref="AT19:BE19"/>
    <mergeCell ref="BF19:BG19"/>
    <mergeCell ref="BI19:BJ19"/>
    <mergeCell ref="BL19:BM19"/>
    <mergeCell ref="A19:B19"/>
    <mergeCell ref="D19:J19"/>
    <mergeCell ref="S19:T19"/>
    <mergeCell ref="AD19:AE19"/>
    <mergeCell ref="AG19:AK19"/>
    <mergeCell ref="AL19:AP19"/>
    <mergeCell ref="BI20:BJ20"/>
    <mergeCell ref="BL20:BM20"/>
    <mergeCell ref="A21:B21"/>
    <mergeCell ref="D21:J21"/>
    <mergeCell ref="S21:T21"/>
    <mergeCell ref="AD21:AE21"/>
    <mergeCell ref="AG21:AK21"/>
    <mergeCell ref="AL21:AP21"/>
    <mergeCell ref="AQ21:AS21"/>
    <mergeCell ref="AT21:BE21"/>
    <mergeCell ref="A20:B20"/>
    <mergeCell ref="D20:J20"/>
    <mergeCell ref="S20:T20"/>
    <mergeCell ref="AD20:AE20"/>
    <mergeCell ref="AG20:AK20"/>
    <mergeCell ref="AL20:AP20"/>
    <mergeCell ref="AQ20:AS20"/>
    <mergeCell ref="AT20:BE20"/>
    <mergeCell ref="BF20:BG20"/>
    <mergeCell ref="AK26:AN26"/>
    <mergeCell ref="AP26:AR26"/>
    <mergeCell ref="AT26:AV26"/>
    <mergeCell ref="AD28:AK28"/>
    <mergeCell ref="U24:Y24"/>
    <mergeCell ref="BF21:BG21"/>
    <mergeCell ref="BI21:BJ21"/>
    <mergeCell ref="BL21:BM21"/>
    <mergeCell ref="AE25:AJ25"/>
    <mergeCell ref="AK25:AV25"/>
    <mergeCell ref="AW25:BB25"/>
    <mergeCell ref="BC25:BF25"/>
    <mergeCell ref="BG25:BI25"/>
    <mergeCell ref="BK25:BN25"/>
    <mergeCell ref="D24:E24"/>
    <mergeCell ref="G24:H24"/>
    <mergeCell ref="J24:K24"/>
    <mergeCell ref="AD27:AK27"/>
    <mergeCell ref="BI29:BJ29"/>
    <mergeCell ref="BL29:BM29"/>
    <mergeCell ref="A27:B28"/>
    <mergeCell ref="C27:J28"/>
    <mergeCell ref="K27:L28"/>
    <mergeCell ref="M27:R28"/>
    <mergeCell ref="S27:T28"/>
    <mergeCell ref="U27:W27"/>
    <mergeCell ref="X27:AC27"/>
    <mergeCell ref="AG26:AJ26"/>
    <mergeCell ref="A26:C26"/>
    <mergeCell ref="E26:AC26"/>
    <mergeCell ref="U28:W28"/>
    <mergeCell ref="X28:AC28"/>
    <mergeCell ref="AL27:AP28"/>
    <mergeCell ref="AQ27:AS28"/>
    <mergeCell ref="AT27:BE28"/>
    <mergeCell ref="BF27:BN28"/>
    <mergeCell ref="AX26:BB26"/>
    <mergeCell ref="BC26:BN26"/>
    <mergeCell ref="AL29:AP29"/>
    <mergeCell ref="AQ29:AS29"/>
    <mergeCell ref="AT29:BE29"/>
    <mergeCell ref="BF29:BG29"/>
    <mergeCell ref="A29:B29"/>
    <mergeCell ref="D29:J29"/>
    <mergeCell ref="U29:W29"/>
    <mergeCell ref="AD29:AE29"/>
    <mergeCell ref="AG29:AK29"/>
    <mergeCell ref="AG31:AK31"/>
    <mergeCell ref="AL31:AP31"/>
    <mergeCell ref="AQ31:AS31"/>
    <mergeCell ref="AT31:BE31"/>
    <mergeCell ref="BF31:BG31"/>
    <mergeCell ref="A30:B30"/>
    <mergeCell ref="D30:J30"/>
    <mergeCell ref="U30:W30"/>
    <mergeCell ref="AD30:AE30"/>
    <mergeCell ref="AG30:AK30"/>
    <mergeCell ref="AL30:AP30"/>
    <mergeCell ref="AQ30:AS30"/>
    <mergeCell ref="AT30:BE30"/>
    <mergeCell ref="BF30:BG30"/>
    <mergeCell ref="A35:B35"/>
    <mergeCell ref="D35:J35"/>
    <mergeCell ref="U35:W35"/>
    <mergeCell ref="AD35:AE35"/>
    <mergeCell ref="AG35:AK35"/>
    <mergeCell ref="BI30:BJ30"/>
    <mergeCell ref="BL30:BM30"/>
    <mergeCell ref="BI31:BJ31"/>
    <mergeCell ref="BL31:BM31"/>
    <mergeCell ref="A32:B32"/>
    <mergeCell ref="D32:J32"/>
    <mergeCell ref="U32:W32"/>
    <mergeCell ref="AD32:AE32"/>
    <mergeCell ref="AG32:AK32"/>
    <mergeCell ref="AL32:AP32"/>
    <mergeCell ref="AQ32:AS32"/>
    <mergeCell ref="AT32:BE32"/>
    <mergeCell ref="BF32:BG32"/>
    <mergeCell ref="BI32:BJ32"/>
    <mergeCell ref="BL32:BM32"/>
    <mergeCell ref="A31:B31"/>
    <mergeCell ref="D31:J31"/>
    <mergeCell ref="U31:W31"/>
    <mergeCell ref="AD31:AE31"/>
    <mergeCell ref="A34:B34"/>
    <mergeCell ref="D34:J34"/>
    <mergeCell ref="U34:W34"/>
    <mergeCell ref="AD34:AE34"/>
    <mergeCell ref="AG34:AK34"/>
    <mergeCell ref="AL34:AP34"/>
    <mergeCell ref="AQ34:AS34"/>
    <mergeCell ref="A33:B33"/>
    <mergeCell ref="D33:J33"/>
    <mergeCell ref="U33:W33"/>
    <mergeCell ref="AD33:AE33"/>
    <mergeCell ref="AG33:AK33"/>
    <mergeCell ref="AT34:BE34"/>
    <mergeCell ref="BF34:BG34"/>
    <mergeCell ref="AL33:AP33"/>
    <mergeCell ref="AQ33:AS33"/>
    <mergeCell ref="AT33:BE33"/>
    <mergeCell ref="BF33:BG33"/>
    <mergeCell ref="BI33:BJ33"/>
    <mergeCell ref="BL33:BM33"/>
    <mergeCell ref="AT35:BE35"/>
    <mergeCell ref="BF35:BG35"/>
    <mergeCell ref="BI35:BJ35"/>
    <mergeCell ref="BL35:BM35"/>
    <mergeCell ref="BI34:BJ34"/>
    <mergeCell ref="BL34:BM34"/>
    <mergeCell ref="AL35:AP35"/>
    <mergeCell ref="AQ35:AS35"/>
    <mergeCell ref="AQ36:AS36"/>
    <mergeCell ref="AT36:BE36"/>
    <mergeCell ref="BF36:BG36"/>
    <mergeCell ref="BI36:BJ36"/>
    <mergeCell ref="BL36:BM36"/>
    <mergeCell ref="A37:B37"/>
    <mergeCell ref="D37:J37"/>
    <mergeCell ref="U37:W37"/>
    <mergeCell ref="AD37:AE37"/>
    <mergeCell ref="AG37:AK37"/>
    <mergeCell ref="A36:B36"/>
    <mergeCell ref="D36:J36"/>
    <mergeCell ref="U36:W36"/>
    <mergeCell ref="AD36:AE36"/>
    <mergeCell ref="AG36:AK36"/>
    <mergeCell ref="AL36:AP36"/>
    <mergeCell ref="BF37:BG37"/>
    <mergeCell ref="BI37:BJ37"/>
    <mergeCell ref="BL37:BM37"/>
    <mergeCell ref="AL37:AP37"/>
    <mergeCell ref="AQ37:AS37"/>
    <mergeCell ref="AT37:BE37"/>
    <mergeCell ref="BF38:BG38"/>
    <mergeCell ref="BI38:BJ38"/>
    <mergeCell ref="BL38:BM38"/>
    <mergeCell ref="A40:B40"/>
    <mergeCell ref="D40:J40"/>
    <mergeCell ref="U40:W40"/>
    <mergeCell ref="AD40:AE40"/>
    <mergeCell ref="AG40:AK40"/>
    <mergeCell ref="AL40:AP40"/>
    <mergeCell ref="AQ40:AS40"/>
    <mergeCell ref="AT40:BE40"/>
    <mergeCell ref="BF40:BG40"/>
    <mergeCell ref="A38:B38"/>
    <mergeCell ref="D38:J38"/>
    <mergeCell ref="U38:W38"/>
    <mergeCell ref="AD38:AE38"/>
    <mergeCell ref="AG38:AK38"/>
    <mergeCell ref="AL38:AP38"/>
    <mergeCell ref="AQ38:AS38"/>
    <mergeCell ref="AT38:BE38"/>
    <mergeCell ref="BF39:BG39"/>
    <mergeCell ref="BI39:BJ39"/>
    <mergeCell ref="BL39:BM39"/>
    <mergeCell ref="BI40:BJ40"/>
    <mergeCell ref="AQ41:AS41"/>
    <mergeCell ref="AT41:BE41"/>
    <mergeCell ref="BF41:BG41"/>
    <mergeCell ref="BI41:BJ41"/>
    <mergeCell ref="BL41:BM41"/>
    <mergeCell ref="A41:B41"/>
    <mergeCell ref="D41:J41"/>
    <mergeCell ref="U41:W41"/>
    <mergeCell ref="AD41:AE41"/>
    <mergeCell ref="AG41:AK41"/>
    <mergeCell ref="AL41:AP41"/>
    <mergeCell ref="BL40:BM40"/>
    <mergeCell ref="A39:B39"/>
    <mergeCell ref="D39:J39"/>
    <mergeCell ref="U39:W39"/>
    <mergeCell ref="AD39:AE39"/>
    <mergeCell ref="AG39:AK39"/>
    <mergeCell ref="AL39:AP39"/>
    <mergeCell ref="AQ39:AS39"/>
    <mergeCell ref="AT39:BE39"/>
    <mergeCell ref="BL43:BM43"/>
    <mergeCell ref="AQ42:AS42"/>
    <mergeCell ref="AT42:BE42"/>
    <mergeCell ref="BF42:BG42"/>
    <mergeCell ref="BI42:BJ42"/>
    <mergeCell ref="BL42:BM42"/>
    <mergeCell ref="A43:B43"/>
    <mergeCell ref="D43:J43"/>
    <mergeCell ref="U43:W43"/>
    <mergeCell ref="AD43:AE43"/>
    <mergeCell ref="AG43:AK43"/>
    <mergeCell ref="A42:B42"/>
    <mergeCell ref="D42:J42"/>
    <mergeCell ref="U42:W42"/>
    <mergeCell ref="AD42:AE42"/>
    <mergeCell ref="AG42:AK42"/>
    <mergeCell ref="AL42:AP42"/>
    <mergeCell ref="D46:E46"/>
    <mergeCell ref="G46:H46"/>
    <mergeCell ref="J46:K46"/>
    <mergeCell ref="U46:Y46"/>
    <mergeCell ref="AE47:AJ47"/>
    <mergeCell ref="AK47:AV47"/>
    <mergeCell ref="AL43:AP43"/>
    <mergeCell ref="AQ43:AS43"/>
    <mergeCell ref="AT43:BE43"/>
    <mergeCell ref="BC47:BF47"/>
    <mergeCell ref="BF43:BG43"/>
    <mergeCell ref="BG47:BI47"/>
    <mergeCell ref="BI43:BJ43"/>
    <mergeCell ref="BK47:BN47"/>
    <mergeCell ref="A48:C48"/>
    <mergeCell ref="E48:AC48"/>
    <mergeCell ref="AG48:AJ48"/>
    <mergeCell ref="AK48:AN48"/>
    <mergeCell ref="AP48:AR48"/>
    <mergeCell ref="AT48:AV48"/>
    <mergeCell ref="A49:B50"/>
    <mergeCell ref="C49:J50"/>
    <mergeCell ref="K49:L50"/>
    <mergeCell ref="M49:R50"/>
    <mergeCell ref="S49:T50"/>
    <mergeCell ref="U49:W49"/>
    <mergeCell ref="X49:AC49"/>
    <mergeCell ref="AD49:AK49"/>
    <mergeCell ref="AW47:BB47"/>
    <mergeCell ref="AL49:AP50"/>
    <mergeCell ref="AQ49:AS50"/>
    <mergeCell ref="AT49:BE50"/>
    <mergeCell ref="BF49:BN50"/>
    <mergeCell ref="U50:W50"/>
    <mergeCell ref="X50:AC50"/>
    <mergeCell ref="AD50:AK50"/>
    <mergeCell ref="AX48:BB48"/>
    <mergeCell ref="BC48:BN48"/>
    <mergeCell ref="A52:B52"/>
    <mergeCell ref="D52:J52"/>
    <mergeCell ref="S52:T52"/>
    <mergeCell ref="AD52:AE52"/>
    <mergeCell ref="AG52:AK52"/>
    <mergeCell ref="A51:B51"/>
    <mergeCell ref="D51:J51"/>
    <mergeCell ref="S51:T51"/>
    <mergeCell ref="AD51:AE51"/>
    <mergeCell ref="AG51:AK51"/>
    <mergeCell ref="AL52:AP52"/>
    <mergeCell ref="AQ52:AS52"/>
    <mergeCell ref="AT52:BE52"/>
    <mergeCell ref="BF52:BG52"/>
    <mergeCell ref="BI52:BJ52"/>
    <mergeCell ref="BL52:BM52"/>
    <mergeCell ref="AQ51:AS51"/>
    <mergeCell ref="AT51:BE51"/>
    <mergeCell ref="BF51:BG51"/>
    <mergeCell ref="BI51:BJ51"/>
    <mergeCell ref="BL51:BM51"/>
    <mergeCell ref="AL51:AP51"/>
    <mergeCell ref="A54:B54"/>
    <mergeCell ref="D54:J54"/>
    <mergeCell ref="S54:T54"/>
    <mergeCell ref="AD54:AE54"/>
    <mergeCell ref="AG54:AK54"/>
    <mergeCell ref="A53:B53"/>
    <mergeCell ref="D53:J53"/>
    <mergeCell ref="S53:T53"/>
    <mergeCell ref="AD53:AE53"/>
    <mergeCell ref="AG53:AK53"/>
    <mergeCell ref="AL54:AP54"/>
    <mergeCell ref="AQ54:AS54"/>
    <mergeCell ref="AT54:BE54"/>
    <mergeCell ref="BF54:BG54"/>
    <mergeCell ref="BI54:BJ54"/>
    <mergeCell ref="BL54:BM54"/>
    <mergeCell ref="AQ53:AS53"/>
    <mergeCell ref="AT53:BE53"/>
    <mergeCell ref="BF53:BG53"/>
    <mergeCell ref="BI53:BJ53"/>
    <mergeCell ref="BL53:BM53"/>
    <mergeCell ref="AL53:AP53"/>
    <mergeCell ref="A56:B56"/>
    <mergeCell ref="D56:J56"/>
    <mergeCell ref="S56:T56"/>
    <mergeCell ref="AD56:AE56"/>
    <mergeCell ref="AG56:AK56"/>
    <mergeCell ref="A55:B55"/>
    <mergeCell ref="D55:J55"/>
    <mergeCell ref="S55:T55"/>
    <mergeCell ref="AD55:AE55"/>
    <mergeCell ref="AG55:AK55"/>
    <mergeCell ref="AL56:AP56"/>
    <mergeCell ref="AQ56:AS56"/>
    <mergeCell ref="AT56:BE56"/>
    <mergeCell ref="BF56:BG56"/>
    <mergeCell ref="BI56:BJ56"/>
    <mergeCell ref="BL56:BM56"/>
    <mergeCell ref="AQ55:AS55"/>
    <mergeCell ref="AT55:BE55"/>
    <mergeCell ref="BF55:BG55"/>
    <mergeCell ref="BI55:BJ55"/>
    <mergeCell ref="BL55:BM55"/>
    <mergeCell ref="AL55:AP55"/>
    <mergeCell ref="A58:B58"/>
    <mergeCell ref="D58:J58"/>
    <mergeCell ref="S58:T58"/>
    <mergeCell ref="AD58:AE58"/>
    <mergeCell ref="AG58:AK58"/>
    <mergeCell ref="A57:B57"/>
    <mergeCell ref="D57:J57"/>
    <mergeCell ref="S57:T57"/>
    <mergeCell ref="AD57:AE57"/>
    <mergeCell ref="AG57:AK57"/>
    <mergeCell ref="AL58:AP58"/>
    <mergeCell ref="AQ58:AS58"/>
    <mergeCell ref="AT58:BE58"/>
    <mergeCell ref="BF58:BG58"/>
    <mergeCell ref="BI58:BJ58"/>
    <mergeCell ref="BL58:BM58"/>
    <mergeCell ref="AQ57:AS57"/>
    <mergeCell ref="AT57:BE57"/>
    <mergeCell ref="BF57:BG57"/>
    <mergeCell ref="BI57:BJ57"/>
    <mergeCell ref="BL57:BM57"/>
    <mergeCell ref="AL57:AP57"/>
    <mergeCell ref="A60:B60"/>
    <mergeCell ref="D60:J60"/>
    <mergeCell ref="S60:T60"/>
    <mergeCell ref="AD60:AE60"/>
    <mergeCell ref="AG60:AK60"/>
    <mergeCell ref="A59:B59"/>
    <mergeCell ref="D59:J59"/>
    <mergeCell ref="S59:T59"/>
    <mergeCell ref="AD59:AE59"/>
    <mergeCell ref="AG59:AK59"/>
    <mergeCell ref="AL60:AP60"/>
    <mergeCell ref="AQ60:AS60"/>
    <mergeCell ref="AT60:BE60"/>
    <mergeCell ref="BF60:BG60"/>
    <mergeCell ref="BI60:BJ60"/>
    <mergeCell ref="BL60:BM60"/>
    <mergeCell ref="AQ59:AS59"/>
    <mergeCell ref="AT59:BE59"/>
    <mergeCell ref="BF59:BG59"/>
    <mergeCell ref="BI59:BJ59"/>
    <mergeCell ref="BL59:BM59"/>
    <mergeCell ref="AL59:AP59"/>
    <mergeCell ref="A62:B62"/>
    <mergeCell ref="D62:J62"/>
    <mergeCell ref="S62:T62"/>
    <mergeCell ref="AD62:AE62"/>
    <mergeCell ref="AG62:AK62"/>
    <mergeCell ref="A61:B61"/>
    <mergeCell ref="D61:J61"/>
    <mergeCell ref="S61:T61"/>
    <mergeCell ref="AD61:AE61"/>
    <mergeCell ref="AG61:AK61"/>
    <mergeCell ref="AL62:AP62"/>
    <mergeCell ref="AQ62:AS62"/>
    <mergeCell ref="AT62:BE62"/>
    <mergeCell ref="BF62:BG62"/>
    <mergeCell ref="BI62:BJ62"/>
    <mergeCell ref="BL62:BM62"/>
    <mergeCell ref="AQ61:AS61"/>
    <mergeCell ref="AT61:BE61"/>
    <mergeCell ref="BF61:BG61"/>
    <mergeCell ref="BI61:BJ61"/>
    <mergeCell ref="BL61:BM61"/>
    <mergeCell ref="AL61:AP61"/>
    <mergeCell ref="A64:B64"/>
    <mergeCell ref="D64:J64"/>
    <mergeCell ref="S64:T64"/>
    <mergeCell ref="AD64:AE64"/>
    <mergeCell ref="AG64:AK64"/>
    <mergeCell ref="A63:B63"/>
    <mergeCell ref="D63:J63"/>
    <mergeCell ref="S63:T63"/>
    <mergeCell ref="AD63:AE63"/>
    <mergeCell ref="AG63:AK63"/>
    <mergeCell ref="AL64:AP64"/>
    <mergeCell ref="AQ64:AS64"/>
    <mergeCell ref="AT64:BE64"/>
    <mergeCell ref="BF64:BG64"/>
    <mergeCell ref="BI64:BJ64"/>
    <mergeCell ref="BL64:BM64"/>
    <mergeCell ref="AQ63:AS63"/>
    <mergeCell ref="AT63:BE63"/>
    <mergeCell ref="BF63:BG63"/>
    <mergeCell ref="BI63:BJ63"/>
    <mergeCell ref="BL63:BM63"/>
    <mergeCell ref="AL63:AP63"/>
    <mergeCell ref="D68:E68"/>
    <mergeCell ref="G68:H68"/>
    <mergeCell ref="J68:K68"/>
    <mergeCell ref="U68:Y68"/>
    <mergeCell ref="A65:B65"/>
    <mergeCell ref="D65:J65"/>
    <mergeCell ref="S65:T65"/>
    <mergeCell ref="AD65:AE65"/>
    <mergeCell ref="AG65:AK65"/>
    <mergeCell ref="AE69:AJ69"/>
    <mergeCell ref="AK69:AV69"/>
    <mergeCell ref="AW69:BB69"/>
    <mergeCell ref="BC69:BF69"/>
    <mergeCell ref="BG69:BI69"/>
    <mergeCell ref="BK69:BN69"/>
    <mergeCell ref="AQ65:AS65"/>
    <mergeCell ref="AT65:BE65"/>
    <mergeCell ref="BF65:BG65"/>
    <mergeCell ref="BI65:BJ65"/>
    <mergeCell ref="BL65:BM65"/>
    <mergeCell ref="AL65:AP65"/>
    <mergeCell ref="A71:B72"/>
    <mergeCell ref="C71:J72"/>
    <mergeCell ref="K71:L72"/>
    <mergeCell ref="M71:R72"/>
    <mergeCell ref="S71:T72"/>
    <mergeCell ref="U71:W71"/>
    <mergeCell ref="X71:AC71"/>
    <mergeCell ref="AD71:AK71"/>
    <mergeCell ref="A70:C70"/>
    <mergeCell ref="E70:AC70"/>
    <mergeCell ref="AG70:AJ70"/>
    <mergeCell ref="AK70:AN70"/>
    <mergeCell ref="AL71:AP72"/>
    <mergeCell ref="AQ71:AS72"/>
    <mergeCell ref="AT71:BE72"/>
    <mergeCell ref="BF71:BN72"/>
    <mergeCell ref="U72:W72"/>
    <mergeCell ref="X72:AC72"/>
    <mergeCell ref="AD72:AK72"/>
    <mergeCell ref="AX70:BB70"/>
    <mergeCell ref="BC70:BN70"/>
    <mergeCell ref="AP70:AR70"/>
    <mergeCell ref="AT70:AV70"/>
    <mergeCell ref="A74:B74"/>
    <mergeCell ref="D74:J74"/>
    <mergeCell ref="U74:W74"/>
    <mergeCell ref="AD74:AE74"/>
    <mergeCell ref="AG74:AK74"/>
    <mergeCell ref="A73:B73"/>
    <mergeCell ref="D73:J73"/>
    <mergeCell ref="U73:W73"/>
    <mergeCell ref="AD73:AE73"/>
    <mergeCell ref="AG73:AK73"/>
    <mergeCell ref="AL74:AP74"/>
    <mergeCell ref="AQ74:AS74"/>
    <mergeCell ref="AT74:BE74"/>
    <mergeCell ref="BF74:BG74"/>
    <mergeCell ref="BI74:BJ74"/>
    <mergeCell ref="BL74:BM74"/>
    <mergeCell ref="AQ73:AS73"/>
    <mergeCell ref="AT73:BE73"/>
    <mergeCell ref="BF73:BG73"/>
    <mergeCell ref="BI73:BJ73"/>
    <mergeCell ref="BL73:BM73"/>
    <mergeCell ref="AL73:AP73"/>
    <mergeCell ref="A76:B76"/>
    <mergeCell ref="D76:J76"/>
    <mergeCell ref="U76:W76"/>
    <mergeCell ref="AD76:AE76"/>
    <mergeCell ref="AG76:AK76"/>
    <mergeCell ref="A75:B75"/>
    <mergeCell ref="D75:J75"/>
    <mergeCell ref="U75:W75"/>
    <mergeCell ref="AD75:AE75"/>
    <mergeCell ref="AG75:AK75"/>
    <mergeCell ref="AL76:AP76"/>
    <mergeCell ref="AQ76:AS76"/>
    <mergeCell ref="AT76:BE76"/>
    <mergeCell ref="BF76:BG76"/>
    <mergeCell ref="BI76:BJ76"/>
    <mergeCell ref="BL76:BM76"/>
    <mergeCell ref="AQ75:AS75"/>
    <mergeCell ref="AT75:BE75"/>
    <mergeCell ref="BF75:BG75"/>
    <mergeCell ref="BI75:BJ75"/>
    <mergeCell ref="BL75:BM75"/>
    <mergeCell ref="AL75:AP75"/>
    <mergeCell ref="A78:B78"/>
    <mergeCell ref="D78:J78"/>
    <mergeCell ref="U78:W78"/>
    <mergeCell ref="AD78:AE78"/>
    <mergeCell ref="AG78:AK78"/>
    <mergeCell ref="A77:B77"/>
    <mergeCell ref="D77:J77"/>
    <mergeCell ref="U77:W77"/>
    <mergeCell ref="AD77:AE77"/>
    <mergeCell ref="AG77:AK77"/>
    <mergeCell ref="AL78:AP78"/>
    <mergeCell ref="AQ78:AS78"/>
    <mergeCell ref="AT78:BE78"/>
    <mergeCell ref="BF78:BG78"/>
    <mergeCell ref="BI78:BJ78"/>
    <mergeCell ref="BL78:BM78"/>
    <mergeCell ref="AQ77:AS77"/>
    <mergeCell ref="AT77:BE77"/>
    <mergeCell ref="BF77:BG77"/>
    <mergeCell ref="BI77:BJ77"/>
    <mergeCell ref="BL77:BM77"/>
    <mergeCell ref="AL77:AP77"/>
    <mergeCell ref="A80:B80"/>
    <mergeCell ref="D80:J80"/>
    <mergeCell ref="U80:W80"/>
    <mergeCell ref="AD80:AE80"/>
    <mergeCell ref="AG80:AK80"/>
    <mergeCell ref="A79:B79"/>
    <mergeCell ref="D79:J79"/>
    <mergeCell ref="U79:W79"/>
    <mergeCell ref="AD79:AE79"/>
    <mergeCell ref="AG79:AK79"/>
    <mergeCell ref="AL80:AP80"/>
    <mergeCell ref="AQ80:AS80"/>
    <mergeCell ref="AT80:BE80"/>
    <mergeCell ref="BF80:BG80"/>
    <mergeCell ref="BI80:BJ80"/>
    <mergeCell ref="BL80:BM80"/>
    <mergeCell ref="AQ79:AS79"/>
    <mergeCell ref="AT79:BE79"/>
    <mergeCell ref="BF79:BG79"/>
    <mergeCell ref="BI79:BJ79"/>
    <mergeCell ref="BL79:BM79"/>
    <mergeCell ref="AL79:AP79"/>
    <mergeCell ref="A82:B82"/>
    <mergeCell ref="D82:J82"/>
    <mergeCell ref="U82:W82"/>
    <mergeCell ref="AD82:AE82"/>
    <mergeCell ref="AG82:AK82"/>
    <mergeCell ref="A81:B81"/>
    <mergeCell ref="D81:J81"/>
    <mergeCell ref="U81:W81"/>
    <mergeCell ref="AD81:AE81"/>
    <mergeCell ref="AG81:AK81"/>
    <mergeCell ref="AL82:AP82"/>
    <mergeCell ref="AQ82:AS82"/>
    <mergeCell ref="AT82:BE82"/>
    <mergeCell ref="BF82:BG82"/>
    <mergeCell ref="BI82:BJ82"/>
    <mergeCell ref="BL82:BM82"/>
    <mergeCell ref="AQ81:AS81"/>
    <mergeCell ref="AT81:BE81"/>
    <mergeCell ref="BF81:BG81"/>
    <mergeCell ref="BI81:BJ81"/>
    <mergeCell ref="BL81:BM81"/>
    <mergeCell ref="AL81:AP81"/>
    <mergeCell ref="A84:B84"/>
    <mergeCell ref="D84:J84"/>
    <mergeCell ref="U84:W84"/>
    <mergeCell ref="AD84:AE84"/>
    <mergeCell ref="AG84:AK84"/>
    <mergeCell ref="A83:B83"/>
    <mergeCell ref="D83:J83"/>
    <mergeCell ref="U83:W83"/>
    <mergeCell ref="AD83:AE83"/>
    <mergeCell ref="AG83:AK83"/>
    <mergeCell ref="AL84:AP84"/>
    <mergeCell ref="AQ84:AS84"/>
    <mergeCell ref="AT84:BE84"/>
    <mergeCell ref="BF84:BG84"/>
    <mergeCell ref="BI84:BJ84"/>
    <mergeCell ref="BL84:BM84"/>
    <mergeCell ref="AQ83:AS83"/>
    <mergeCell ref="AT83:BE83"/>
    <mergeCell ref="BF83:BG83"/>
    <mergeCell ref="BI83:BJ83"/>
    <mergeCell ref="BL83:BM83"/>
    <mergeCell ref="AL83:AP83"/>
    <mergeCell ref="BL85:BM85"/>
    <mergeCell ref="A86:B86"/>
    <mergeCell ref="D86:J86"/>
    <mergeCell ref="U86:W86"/>
    <mergeCell ref="AD86:AE86"/>
    <mergeCell ref="AG86:AK86"/>
    <mergeCell ref="A85:B85"/>
    <mergeCell ref="D85:J85"/>
    <mergeCell ref="U85:W85"/>
    <mergeCell ref="AD85:AE85"/>
    <mergeCell ref="AG85:AK85"/>
    <mergeCell ref="AL85:AP85"/>
    <mergeCell ref="AQ87:AS87"/>
    <mergeCell ref="AT87:BE87"/>
    <mergeCell ref="BF87:BG87"/>
    <mergeCell ref="BI87:BJ87"/>
    <mergeCell ref="BL87:BM87"/>
    <mergeCell ref="U1:AE1"/>
    <mergeCell ref="AF1:AG1"/>
    <mergeCell ref="AK1:AL1"/>
    <mergeCell ref="A87:B87"/>
    <mergeCell ref="D87:J87"/>
    <mergeCell ref="U87:W87"/>
    <mergeCell ref="AD87:AE87"/>
    <mergeCell ref="AG87:AK87"/>
    <mergeCell ref="AL87:AP87"/>
    <mergeCell ref="AL86:AP86"/>
    <mergeCell ref="AQ86:AS86"/>
    <mergeCell ref="AT86:BE86"/>
    <mergeCell ref="BF86:BG86"/>
    <mergeCell ref="BI86:BJ86"/>
    <mergeCell ref="BL86:BM86"/>
    <mergeCell ref="AQ85:AS85"/>
    <mergeCell ref="AT85:BE85"/>
    <mergeCell ref="BF85:BG85"/>
    <mergeCell ref="BI85:BJ85"/>
  </mergeCells>
  <phoneticPr fontId="2"/>
  <dataValidations count="1">
    <dataValidation imeMode="off" allowBlank="1" showInputMessage="1" showErrorMessage="1" sqref="AF1:AG1 AK1:AL1"/>
  </dataValidations>
  <pageMargins left="0.70866141732283472" right="0.70866141732283472" top="0.74803149606299213" bottom="0.74803149606299213" header="0.31496062992125984" footer="0.31496062992125984"/>
  <pageSetup paperSize="9" scale="94" orientation="landscape" horizontalDpi="4294967293" verticalDpi="0" r:id="rId1"/>
  <rowBreaks count="3" manualBreakCount="3">
    <brk id="23" max="65" man="1"/>
    <brk id="45" max="65" man="1"/>
    <brk id="67" max="65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99FF"/>
  </sheetPr>
  <dimension ref="A1:AO66"/>
  <sheetViews>
    <sheetView view="pageBreakPreview" zoomScaleNormal="100" zoomScaleSheetLayoutView="100" workbookViewId="0"/>
  </sheetViews>
  <sheetFormatPr defaultRowHeight="13.5"/>
  <cols>
    <col min="1" max="41" width="2.375" style="3" customWidth="1"/>
    <col min="42" max="42" width="2.5" style="3" customWidth="1"/>
    <col min="43" max="62" width="2.125" style="3" customWidth="1"/>
    <col min="63" max="186" width="9" style="3"/>
    <col min="187" max="198" width="2.125" style="3" customWidth="1"/>
    <col min="199" max="204" width="2" style="3" customWidth="1"/>
    <col min="205" max="242" width="2.125" style="3" customWidth="1"/>
    <col min="243" max="243" width="3.5" style="3" customWidth="1"/>
    <col min="244" max="318" width="2.125" style="3" customWidth="1"/>
    <col min="319" max="442" width="9" style="3"/>
    <col min="443" max="454" width="2.125" style="3" customWidth="1"/>
    <col min="455" max="460" width="2" style="3" customWidth="1"/>
    <col min="461" max="498" width="2.125" style="3" customWidth="1"/>
    <col min="499" max="499" width="3.5" style="3" customWidth="1"/>
    <col min="500" max="574" width="2.125" style="3" customWidth="1"/>
    <col min="575" max="698" width="9" style="3"/>
    <col min="699" max="710" width="2.125" style="3" customWidth="1"/>
    <col min="711" max="716" width="2" style="3" customWidth="1"/>
    <col min="717" max="754" width="2.125" style="3" customWidth="1"/>
    <col min="755" max="755" width="3.5" style="3" customWidth="1"/>
    <col min="756" max="830" width="2.125" style="3" customWidth="1"/>
    <col min="831" max="954" width="9" style="3"/>
    <col min="955" max="966" width="2.125" style="3" customWidth="1"/>
    <col min="967" max="972" width="2" style="3" customWidth="1"/>
    <col min="973" max="1010" width="2.125" style="3" customWidth="1"/>
    <col min="1011" max="1011" width="3.5" style="3" customWidth="1"/>
    <col min="1012" max="1086" width="2.125" style="3" customWidth="1"/>
    <col min="1087" max="1210" width="9" style="3"/>
    <col min="1211" max="1222" width="2.125" style="3" customWidth="1"/>
    <col min="1223" max="1228" width="2" style="3" customWidth="1"/>
    <col min="1229" max="1266" width="2.125" style="3" customWidth="1"/>
    <col min="1267" max="1267" width="3.5" style="3" customWidth="1"/>
    <col min="1268" max="1342" width="2.125" style="3" customWidth="1"/>
    <col min="1343" max="1466" width="9" style="3"/>
    <col min="1467" max="1478" width="2.125" style="3" customWidth="1"/>
    <col min="1479" max="1484" width="2" style="3" customWidth="1"/>
    <col min="1485" max="1522" width="2.125" style="3" customWidth="1"/>
    <col min="1523" max="1523" width="3.5" style="3" customWidth="1"/>
    <col min="1524" max="1598" width="2.125" style="3" customWidth="1"/>
    <col min="1599" max="1722" width="9" style="3"/>
    <col min="1723" max="1734" width="2.125" style="3" customWidth="1"/>
    <col min="1735" max="1740" width="2" style="3" customWidth="1"/>
    <col min="1741" max="1778" width="2.125" style="3" customWidth="1"/>
    <col min="1779" max="1779" width="3.5" style="3" customWidth="1"/>
    <col min="1780" max="1854" width="2.125" style="3" customWidth="1"/>
    <col min="1855" max="1978" width="9" style="3"/>
    <col min="1979" max="1990" width="2.125" style="3" customWidth="1"/>
    <col min="1991" max="1996" width="2" style="3" customWidth="1"/>
    <col min="1997" max="2034" width="2.125" style="3" customWidth="1"/>
    <col min="2035" max="2035" width="3.5" style="3" customWidth="1"/>
    <col min="2036" max="2110" width="2.125" style="3" customWidth="1"/>
    <col min="2111" max="2234" width="9" style="3"/>
    <col min="2235" max="2246" width="2.125" style="3" customWidth="1"/>
    <col min="2247" max="2252" width="2" style="3" customWidth="1"/>
    <col min="2253" max="2290" width="2.125" style="3" customWidth="1"/>
    <col min="2291" max="2291" width="3.5" style="3" customWidth="1"/>
    <col min="2292" max="2366" width="2.125" style="3" customWidth="1"/>
    <col min="2367" max="2490" width="9" style="3"/>
    <col min="2491" max="2502" width="2.125" style="3" customWidth="1"/>
    <col min="2503" max="2508" width="2" style="3" customWidth="1"/>
    <col min="2509" max="2546" width="2.125" style="3" customWidth="1"/>
    <col min="2547" max="2547" width="3.5" style="3" customWidth="1"/>
    <col min="2548" max="2622" width="2.125" style="3" customWidth="1"/>
    <col min="2623" max="2746" width="9" style="3"/>
    <col min="2747" max="2758" width="2.125" style="3" customWidth="1"/>
    <col min="2759" max="2764" width="2" style="3" customWidth="1"/>
    <col min="2765" max="2802" width="2.125" style="3" customWidth="1"/>
    <col min="2803" max="2803" width="3.5" style="3" customWidth="1"/>
    <col min="2804" max="2878" width="2.125" style="3" customWidth="1"/>
    <col min="2879" max="3002" width="9" style="3"/>
    <col min="3003" max="3014" width="2.125" style="3" customWidth="1"/>
    <col min="3015" max="3020" width="2" style="3" customWidth="1"/>
    <col min="3021" max="3058" width="2.125" style="3" customWidth="1"/>
    <col min="3059" max="3059" width="3.5" style="3" customWidth="1"/>
    <col min="3060" max="3134" width="2.125" style="3" customWidth="1"/>
    <col min="3135" max="3258" width="9" style="3"/>
    <col min="3259" max="3270" width="2.125" style="3" customWidth="1"/>
    <col min="3271" max="3276" width="2" style="3" customWidth="1"/>
    <col min="3277" max="3314" width="2.125" style="3" customWidth="1"/>
    <col min="3315" max="3315" width="3.5" style="3" customWidth="1"/>
    <col min="3316" max="3390" width="2.125" style="3" customWidth="1"/>
    <col min="3391" max="3514" width="9" style="3"/>
    <col min="3515" max="3526" width="2.125" style="3" customWidth="1"/>
    <col min="3527" max="3532" width="2" style="3" customWidth="1"/>
    <col min="3533" max="3570" width="2.125" style="3" customWidth="1"/>
    <col min="3571" max="3571" width="3.5" style="3" customWidth="1"/>
    <col min="3572" max="3646" width="2.125" style="3" customWidth="1"/>
    <col min="3647" max="3770" width="9" style="3"/>
    <col min="3771" max="3782" width="2.125" style="3" customWidth="1"/>
    <col min="3783" max="3788" width="2" style="3" customWidth="1"/>
    <col min="3789" max="3826" width="2.125" style="3" customWidth="1"/>
    <col min="3827" max="3827" width="3.5" style="3" customWidth="1"/>
    <col min="3828" max="3902" width="2.125" style="3" customWidth="1"/>
    <col min="3903" max="4026" width="9" style="3"/>
    <col min="4027" max="4038" width="2.125" style="3" customWidth="1"/>
    <col min="4039" max="4044" width="2" style="3" customWidth="1"/>
    <col min="4045" max="4082" width="2.125" style="3" customWidth="1"/>
    <col min="4083" max="4083" width="3.5" style="3" customWidth="1"/>
    <col min="4084" max="4158" width="2.125" style="3" customWidth="1"/>
    <col min="4159" max="4282" width="9" style="3"/>
    <col min="4283" max="4294" width="2.125" style="3" customWidth="1"/>
    <col min="4295" max="4300" width="2" style="3" customWidth="1"/>
    <col min="4301" max="4338" width="2.125" style="3" customWidth="1"/>
    <col min="4339" max="4339" width="3.5" style="3" customWidth="1"/>
    <col min="4340" max="4414" width="2.125" style="3" customWidth="1"/>
    <col min="4415" max="4538" width="9" style="3"/>
    <col min="4539" max="4550" width="2.125" style="3" customWidth="1"/>
    <col min="4551" max="4556" width="2" style="3" customWidth="1"/>
    <col min="4557" max="4594" width="2.125" style="3" customWidth="1"/>
    <col min="4595" max="4595" width="3.5" style="3" customWidth="1"/>
    <col min="4596" max="4670" width="2.125" style="3" customWidth="1"/>
    <col min="4671" max="4794" width="9" style="3"/>
    <col min="4795" max="4806" width="2.125" style="3" customWidth="1"/>
    <col min="4807" max="4812" width="2" style="3" customWidth="1"/>
    <col min="4813" max="4850" width="2.125" style="3" customWidth="1"/>
    <col min="4851" max="4851" width="3.5" style="3" customWidth="1"/>
    <col min="4852" max="4926" width="2.125" style="3" customWidth="1"/>
    <col min="4927" max="5050" width="9" style="3"/>
    <col min="5051" max="5062" width="2.125" style="3" customWidth="1"/>
    <col min="5063" max="5068" width="2" style="3" customWidth="1"/>
    <col min="5069" max="5106" width="2.125" style="3" customWidth="1"/>
    <col min="5107" max="5107" width="3.5" style="3" customWidth="1"/>
    <col min="5108" max="5182" width="2.125" style="3" customWidth="1"/>
    <col min="5183" max="5306" width="9" style="3"/>
    <col min="5307" max="5318" width="2.125" style="3" customWidth="1"/>
    <col min="5319" max="5324" width="2" style="3" customWidth="1"/>
    <col min="5325" max="5362" width="2.125" style="3" customWidth="1"/>
    <col min="5363" max="5363" width="3.5" style="3" customWidth="1"/>
    <col min="5364" max="5438" width="2.125" style="3" customWidth="1"/>
    <col min="5439" max="5562" width="9" style="3"/>
    <col min="5563" max="5574" width="2.125" style="3" customWidth="1"/>
    <col min="5575" max="5580" width="2" style="3" customWidth="1"/>
    <col min="5581" max="5618" width="2.125" style="3" customWidth="1"/>
    <col min="5619" max="5619" width="3.5" style="3" customWidth="1"/>
    <col min="5620" max="5694" width="2.125" style="3" customWidth="1"/>
    <col min="5695" max="5818" width="9" style="3"/>
    <col min="5819" max="5830" width="2.125" style="3" customWidth="1"/>
    <col min="5831" max="5836" width="2" style="3" customWidth="1"/>
    <col min="5837" max="5874" width="2.125" style="3" customWidth="1"/>
    <col min="5875" max="5875" width="3.5" style="3" customWidth="1"/>
    <col min="5876" max="5950" width="2.125" style="3" customWidth="1"/>
    <col min="5951" max="6074" width="9" style="3"/>
    <col min="6075" max="6086" width="2.125" style="3" customWidth="1"/>
    <col min="6087" max="6092" width="2" style="3" customWidth="1"/>
    <col min="6093" max="6130" width="2.125" style="3" customWidth="1"/>
    <col min="6131" max="6131" width="3.5" style="3" customWidth="1"/>
    <col min="6132" max="6206" width="2.125" style="3" customWidth="1"/>
    <col min="6207" max="6330" width="9" style="3"/>
    <col min="6331" max="6342" width="2.125" style="3" customWidth="1"/>
    <col min="6343" max="6348" width="2" style="3" customWidth="1"/>
    <col min="6349" max="6386" width="2.125" style="3" customWidth="1"/>
    <col min="6387" max="6387" width="3.5" style="3" customWidth="1"/>
    <col min="6388" max="6462" width="2.125" style="3" customWidth="1"/>
    <col min="6463" max="6586" width="9" style="3"/>
    <col min="6587" max="6598" width="2.125" style="3" customWidth="1"/>
    <col min="6599" max="6604" width="2" style="3" customWidth="1"/>
    <col min="6605" max="6642" width="2.125" style="3" customWidth="1"/>
    <col min="6643" max="6643" width="3.5" style="3" customWidth="1"/>
    <col min="6644" max="6718" width="2.125" style="3" customWidth="1"/>
    <col min="6719" max="6842" width="9" style="3"/>
    <col min="6843" max="6854" width="2.125" style="3" customWidth="1"/>
    <col min="6855" max="6860" width="2" style="3" customWidth="1"/>
    <col min="6861" max="6898" width="2.125" style="3" customWidth="1"/>
    <col min="6899" max="6899" width="3.5" style="3" customWidth="1"/>
    <col min="6900" max="6974" width="2.125" style="3" customWidth="1"/>
    <col min="6975" max="7098" width="9" style="3"/>
    <col min="7099" max="7110" width="2.125" style="3" customWidth="1"/>
    <col min="7111" max="7116" width="2" style="3" customWidth="1"/>
    <col min="7117" max="7154" width="2.125" style="3" customWidth="1"/>
    <col min="7155" max="7155" width="3.5" style="3" customWidth="1"/>
    <col min="7156" max="7230" width="2.125" style="3" customWidth="1"/>
    <col min="7231" max="7354" width="9" style="3"/>
    <col min="7355" max="7366" width="2.125" style="3" customWidth="1"/>
    <col min="7367" max="7372" width="2" style="3" customWidth="1"/>
    <col min="7373" max="7410" width="2.125" style="3" customWidth="1"/>
    <col min="7411" max="7411" width="3.5" style="3" customWidth="1"/>
    <col min="7412" max="7486" width="2.125" style="3" customWidth="1"/>
    <col min="7487" max="7610" width="9" style="3"/>
    <col min="7611" max="7622" width="2.125" style="3" customWidth="1"/>
    <col min="7623" max="7628" width="2" style="3" customWidth="1"/>
    <col min="7629" max="7666" width="2.125" style="3" customWidth="1"/>
    <col min="7667" max="7667" width="3.5" style="3" customWidth="1"/>
    <col min="7668" max="7742" width="2.125" style="3" customWidth="1"/>
    <col min="7743" max="7866" width="9" style="3"/>
    <col min="7867" max="7878" width="2.125" style="3" customWidth="1"/>
    <col min="7879" max="7884" width="2" style="3" customWidth="1"/>
    <col min="7885" max="7922" width="2.125" style="3" customWidth="1"/>
    <col min="7923" max="7923" width="3.5" style="3" customWidth="1"/>
    <col min="7924" max="7998" width="2.125" style="3" customWidth="1"/>
    <col min="7999" max="8122" width="9" style="3"/>
    <col min="8123" max="8134" width="2.125" style="3" customWidth="1"/>
    <col min="8135" max="8140" width="2" style="3" customWidth="1"/>
    <col min="8141" max="8178" width="2.125" style="3" customWidth="1"/>
    <col min="8179" max="8179" width="3.5" style="3" customWidth="1"/>
    <col min="8180" max="8254" width="2.125" style="3" customWidth="1"/>
    <col min="8255" max="8378" width="9" style="3"/>
    <col min="8379" max="8390" width="2.125" style="3" customWidth="1"/>
    <col min="8391" max="8396" width="2" style="3" customWidth="1"/>
    <col min="8397" max="8434" width="2.125" style="3" customWidth="1"/>
    <col min="8435" max="8435" width="3.5" style="3" customWidth="1"/>
    <col min="8436" max="8510" width="2.125" style="3" customWidth="1"/>
    <col min="8511" max="8634" width="9" style="3"/>
    <col min="8635" max="8646" width="2.125" style="3" customWidth="1"/>
    <col min="8647" max="8652" width="2" style="3" customWidth="1"/>
    <col min="8653" max="8690" width="2.125" style="3" customWidth="1"/>
    <col min="8691" max="8691" width="3.5" style="3" customWidth="1"/>
    <col min="8692" max="8766" width="2.125" style="3" customWidth="1"/>
    <col min="8767" max="8890" width="9" style="3"/>
    <col min="8891" max="8902" width="2.125" style="3" customWidth="1"/>
    <col min="8903" max="8908" width="2" style="3" customWidth="1"/>
    <col min="8909" max="8946" width="2.125" style="3" customWidth="1"/>
    <col min="8947" max="8947" width="3.5" style="3" customWidth="1"/>
    <col min="8948" max="9022" width="2.125" style="3" customWidth="1"/>
    <col min="9023" max="9146" width="9" style="3"/>
    <col min="9147" max="9158" width="2.125" style="3" customWidth="1"/>
    <col min="9159" max="9164" width="2" style="3" customWidth="1"/>
    <col min="9165" max="9202" width="2.125" style="3" customWidth="1"/>
    <col min="9203" max="9203" width="3.5" style="3" customWidth="1"/>
    <col min="9204" max="9278" width="2.125" style="3" customWidth="1"/>
    <col min="9279" max="9402" width="9" style="3"/>
    <col min="9403" max="9414" width="2.125" style="3" customWidth="1"/>
    <col min="9415" max="9420" width="2" style="3" customWidth="1"/>
    <col min="9421" max="9458" width="2.125" style="3" customWidth="1"/>
    <col min="9459" max="9459" width="3.5" style="3" customWidth="1"/>
    <col min="9460" max="9534" width="2.125" style="3" customWidth="1"/>
    <col min="9535" max="9658" width="9" style="3"/>
    <col min="9659" max="9670" width="2.125" style="3" customWidth="1"/>
    <col min="9671" max="9676" width="2" style="3" customWidth="1"/>
    <col min="9677" max="9714" width="2.125" style="3" customWidth="1"/>
    <col min="9715" max="9715" width="3.5" style="3" customWidth="1"/>
    <col min="9716" max="9790" width="2.125" style="3" customWidth="1"/>
    <col min="9791" max="9914" width="9" style="3"/>
    <col min="9915" max="9926" width="2.125" style="3" customWidth="1"/>
    <col min="9927" max="9932" width="2" style="3" customWidth="1"/>
    <col min="9933" max="9970" width="2.125" style="3" customWidth="1"/>
    <col min="9971" max="9971" width="3.5" style="3" customWidth="1"/>
    <col min="9972" max="10046" width="2.125" style="3" customWidth="1"/>
    <col min="10047" max="10170" width="9" style="3"/>
    <col min="10171" max="10182" width="2.125" style="3" customWidth="1"/>
    <col min="10183" max="10188" width="2" style="3" customWidth="1"/>
    <col min="10189" max="10226" width="2.125" style="3" customWidth="1"/>
    <col min="10227" max="10227" width="3.5" style="3" customWidth="1"/>
    <col min="10228" max="10302" width="2.125" style="3" customWidth="1"/>
    <col min="10303" max="10426" width="9" style="3"/>
    <col min="10427" max="10438" width="2.125" style="3" customWidth="1"/>
    <col min="10439" max="10444" width="2" style="3" customWidth="1"/>
    <col min="10445" max="10482" width="2.125" style="3" customWidth="1"/>
    <col min="10483" max="10483" width="3.5" style="3" customWidth="1"/>
    <col min="10484" max="10558" width="2.125" style="3" customWidth="1"/>
    <col min="10559" max="10682" width="9" style="3"/>
    <col min="10683" max="10694" width="2.125" style="3" customWidth="1"/>
    <col min="10695" max="10700" width="2" style="3" customWidth="1"/>
    <col min="10701" max="10738" width="2.125" style="3" customWidth="1"/>
    <col min="10739" max="10739" width="3.5" style="3" customWidth="1"/>
    <col min="10740" max="10814" width="2.125" style="3" customWidth="1"/>
    <col min="10815" max="10938" width="9" style="3"/>
    <col min="10939" max="10950" width="2.125" style="3" customWidth="1"/>
    <col min="10951" max="10956" width="2" style="3" customWidth="1"/>
    <col min="10957" max="10994" width="2.125" style="3" customWidth="1"/>
    <col min="10995" max="10995" width="3.5" style="3" customWidth="1"/>
    <col min="10996" max="11070" width="2.125" style="3" customWidth="1"/>
    <col min="11071" max="11194" width="9" style="3"/>
    <col min="11195" max="11206" width="2.125" style="3" customWidth="1"/>
    <col min="11207" max="11212" width="2" style="3" customWidth="1"/>
    <col min="11213" max="11250" width="2.125" style="3" customWidth="1"/>
    <col min="11251" max="11251" width="3.5" style="3" customWidth="1"/>
    <col min="11252" max="11326" width="2.125" style="3" customWidth="1"/>
    <col min="11327" max="11450" width="9" style="3"/>
    <col min="11451" max="11462" width="2.125" style="3" customWidth="1"/>
    <col min="11463" max="11468" width="2" style="3" customWidth="1"/>
    <col min="11469" max="11506" width="2.125" style="3" customWidth="1"/>
    <col min="11507" max="11507" width="3.5" style="3" customWidth="1"/>
    <col min="11508" max="11582" width="2.125" style="3" customWidth="1"/>
    <col min="11583" max="11706" width="9" style="3"/>
    <col min="11707" max="11718" width="2.125" style="3" customWidth="1"/>
    <col min="11719" max="11724" width="2" style="3" customWidth="1"/>
    <col min="11725" max="11762" width="2.125" style="3" customWidth="1"/>
    <col min="11763" max="11763" width="3.5" style="3" customWidth="1"/>
    <col min="11764" max="11838" width="2.125" style="3" customWidth="1"/>
    <col min="11839" max="11962" width="9" style="3"/>
    <col min="11963" max="11974" width="2.125" style="3" customWidth="1"/>
    <col min="11975" max="11980" width="2" style="3" customWidth="1"/>
    <col min="11981" max="12018" width="2.125" style="3" customWidth="1"/>
    <col min="12019" max="12019" width="3.5" style="3" customWidth="1"/>
    <col min="12020" max="12094" width="2.125" style="3" customWidth="1"/>
    <col min="12095" max="12218" width="9" style="3"/>
    <col min="12219" max="12230" width="2.125" style="3" customWidth="1"/>
    <col min="12231" max="12236" width="2" style="3" customWidth="1"/>
    <col min="12237" max="12274" width="2.125" style="3" customWidth="1"/>
    <col min="12275" max="12275" width="3.5" style="3" customWidth="1"/>
    <col min="12276" max="12350" width="2.125" style="3" customWidth="1"/>
    <col min="12351" max="12474" width="9" style="3"/>
    <col min="12475" max="12486" width="2.125" style="3" customWidth="1"/>
    <col min="12487" max="12492" width="2" style="3" customWidth="1"/>
    <col min="12493" max="12530" width="2.125" style="3" customWidth="1"/>
    <col min="12531" max="12531" width="3.5" style="3" customWidth="1"/>
    <col min="12532" max="12606" width="2.125" style="3" customWidth="1"/>
    <col min="12607" max="12730" width="9" style="3"/>
    <col min="12731" max="12742" width="2.125" style="3" customWidth="1"/>
    <col min="12743" max="12748" width="2" style="3" customWidth="1"/>
    <col min="12749" max="12786" width="2.125" style="3" customWidth="1"/>
    <col min="12787" max="12787" width="3.5" style="3" customWidth="1"/>
    <col min="12788" max="12862" width="2.125" style="3" customWidth="1"/>
    <col min="12863" max="12986" width="9" style="3"/>
    <col min="12987" max="12998" width="2.125" style="3" customWidth="1"/>
    <col min="12999" max="13004" width="2" style="3" customWidth="1"/>
    <col min="13005" max="13042" width="2.125" style="3" customWidth="1"/>
    <col min="13043" max="13043" width="3.5" style="3" customWidth="1"/>
    <col min="13044" max="13118" width="2.125" style="3" customWidth="1"/>
    <col min="13119" max="13242" width="9" style="3"/>
    <col min="13243" max="13254" width="2.125" style="3" customWidth="1"/>
    <col min="13255" max="13260" width="2" style="3" customWidth="1"/>
    <col min="13261" max="13298" width="2.125" style="3" customWidth="1"/>
    <col min="13299" max="13299" width="3.5" style="3" customWidth="1"/>
    <col min="13300" max="13374" width="2.125" style="3" customWidth="1"/>
    <col min="13375" max="13498" width="9" style="3"/>
    <col min="13499" max="13510" width="2.125" style="3" customWidth="1"/>
    <col min="13511" max="13516" width="2" style="3" customWidth="1"/>
    <col min="13517" max="13554" width="2.125" style="3" customWidth="1"/>
    <col min="13555" max="13555" width="3.5" style="3" customWidth="1"/>
    <col min="13556" max="13630" width="2.125" style="3" customWidth="1"/>
    <col min="13631" max="13754" width="9" style="3"/>
    <col min="13755" max="13766" width="2.125" style="3" customWidth="1"/>
    <col min="13767" max="13772" width="2" style="3" customWidth="1"/>
    <col min="13773" max="13810" width="2.125" style="3" customWidth="1"/>
    <col min="13811" max="13811" width="3.5" style="3" customWidth="1"/>
    <col min="13812" max="13886" width="2.125" style="3" customWidth="1"/>
    <col min="13887" max="14010" width="9" style="3"/>
    <col min="14011" max="14022" width="2.125" style="3" customWidth="1"/>
    <col min="14023" max="14028" width="2" style="3" customWidth="1"/>
    <col min="14029" max="14066" width="2.125" style="3" customWidth="1"/>
    <col min="14067" max="14067" width="3.5" style="3" customWidth="1"/>
    <col min="14068" max="14142" width="2.125" style="3" customWidth="1"/>
    <col min="14143" max="14266" width="9" style="3"/>
    <col min="14267" max="14278" width="2.125" style="3" customWidth="1"/>
    <col min="14279" max="14284" width="2" style="3" customWidth="1"/>
    <col min="14285" max="14322" width="2.125" style="3" customWidth="1"/>
    <col min="14323" max="14323" width="3.5" style="3" customWidth="1"/>
    <col min="14324" max="14398" width="2.125" style="3" customWidth="1"/>
    <col min="14399" max="14522" width="9" style="3"/>
    <col min="14523" max="14534" width="2.125" style="3" customWidth="1"/>
    <col min="14535" max="14540" width="2" style="3" customWidth="1"/>
    <col min="14541" max="14578" width="2.125" style="3" customWidth="1"/>
    <col min="14579" max="14579" width="3.5" style="3" customWidth="1"/>
    <col min="14580" max="14654" width="2.125" style="3" customWidth="1"/>
    <col min="14655" max="14778" width="9" style="3"/>
    <col min="14779" max="14790" width="2.125" style="3" customWidth="1"/>
    <col min="14791" max="14796" width="2" style="3" customWidth="1"/>
    <col min="14797" max="14834" width="2.125" style="3" customWidth="1"/>
    <col min="14835" max="14835" width="3.5" style="3" customWidth="1"/>
    <col min="14836" max="14910" width="2.125" style="3" customWidth="1"/>
    <col min="14911" max="15034" width="9" style="3"/>
    <col min="15035" max="15046" width="2.125" style="3" customWidth="1"/>
    <col min="15047" max="15052" width="2" style="3" customWidth="1"/>
    <col min="15053" max="15090" width="2.125" style="3" customWidth="1"/>
    <col min="15091" max="15091" width="3.5" style="3" customWidth="1"/>
    <col min="15092" max="15166" width="2.125" style="3" customWidth="1"/>
    <col min="15167" max="15290" width="9" style="3"/>
    <col min="15291" max="15302" width="2.125" style="3" customWidth="1"/>
    <col min="15303" max="15308" width="2" style="3" customWidth="1"/>
    <col min="15309" max="15346" width="2.125" style="3" customWidth="1"/>
    <col min="15347" max="15347" width="3.5" style="3" customWidth="1"/>
    <col min="15348" max="15422" width="2.125" style="3" customWidth="1"/>
    <col min="15423" max="15546" width="9" style="3"/>
    <col min="15547" max="15558" width="2.125" style="3" customWidth="1"/>
    <col min="15559" max="15564" width="2" style="3" customWidth="1"/>
    <col min="15565" max="15602" width="2.125" style="3" customWidth="1"/>
    <col min="15603" max="15603" width="3.5" style="3" customWidth="1"/>
    <col min="15604" max="15678" width="2.125" style="3" customWidth="1"/>
    <col min="15679" max="15802" width="9" style="3"/>
    <col min="15803" max="15814" width="2.125" style="3" customWidth="1"/>
    <col min="15815" max="15820" width="2" style="3" customWidth="1"/>
    <col min="15821" max="15858" width="2.125" style="3" customWidth="1"/>
    <col min="15859" max="15859" width="3.5" style="3" customWidth="1"/>
    <col min="15860" max="15934" width="2.125" style="3" customWidth="1"/>
    <col min="15935" max="16058" width="9" style="3"/>
    <col min="16059" max="16070" width="2.125" style="3" customWidth="1"/>
    <col min="16071" max="16076" width="2" style="3" customWidth="1"/>
    <col min="16077" max="16114" width="2.125" style="3" customWidth="1"/>
    <col min="16115" max="16115" width="3.5" style="3" customWidth="1"/>
    <col min="16116" max="16190" width="2.125" style="3" customWidth="1"/>
    <col min="16191" max="16384" width="9" style="3"/>
  </cols>
  <sheetData>
    <row r="1" spans="1:41" ht="27" customHeight="1">
      <c r="A1" s="15"/>
      <c r="B1" s="15"/>
      <c r="C1" s="15"/>
      <c r="D1" s="611" t="s">
        <v>5</v>
      </c>
      <c r="E1" s="611"/>
      <c r="F1" s="611"/>
      <c r="G1" s="611"/>
      <c r="H1" s="717"/>
      <c r="I1" s="717"/>
      <c r="J1" s="15"/>
      <c r="K1" s="15"/>
      <c r="L1" s="15"/>
      <c r="M1" s="15"/>
      <c r="N1" s="951" t="s">
        <v>8</v>
      </c>
      <c r="O1" s="951"/>
      <c r="P1" s="951"/>
      <c r="Q1" s="950">
        <v>4</v>
      </c>
      <c r="R1" s="950"/>
      <c r="S1" s="15" t="s">
        <v>3</v>
      </c>
      <c r="T1" s="950">
        <v>12</v>
      </c>
      <c r="U1" s="950"/>
      <c r="V1" s="15" t="s">
        <v>4</v>
      </c>
      <c r="W1" s="176" t="s">
        <v>1872</v>
      </c>
      <c r="X1" s="174" t="s">
        <v>2794</v>
      </c>
      <c r="Y1" s="15" t="s">
        <v>1873</v>
      </c>
      <c r="Z1" s="951" t="s">
        <v>2795</v>
      </c>
      <c r="AA1" s="951"/>
      <c r="AB1" s="951"/>
      <c r="AC1" s="951"/>
      <c r="AD1" s="951"/>
      <c r="AE1" s="951"/>
      <c r="AF1" s="951"/>
      <c r="AG1" s="952"/>
      <c r="AH1" s="952"/>
      <c r="AI1" s="953" t="s">
        <v>2796</v>
      </c>
      <c r="AJ1" s="954"/>
      <c r="AK1" s="954"/>
      <c r="AL1" s="954"/>
      <c r="AM1" s="954"/>
      <c r="AN1" s="954"/>
      <c r="AO1" s="954"/>
    </row>
    <row r="2" spans="1:41" ht="27" customHeight="1">
      <c r="A2" s="15"/>
      <c r="B2" s="15"/>
      <c r="C2" s="15"/>
      <c r="D2" s="955">
        <f>基本情報入力!B3</f>
        <v>0</v>
      </c>
      <c r="E2" s="956"/>
      <c r="F2" s="956"/>
      <c r="G2" s="42" t="s">
        <v>6</v>
      </c>
      <c r="H2" s="956">
        <f>基本情報入力!D3</f>
        <v>0</v>
      </c>
      <c r="I2" s="956"/>
      <c r="J2" s="957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spans="1:41" ht="27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</row>
    <row r="4" spans="1:41" ht="15.75" customHeight="1">
      <c r="A4" s="15"/>
      <c r="B4" s="15"/>
      <c r="C4" s="15"/>
      <c r="D4" s="15"/>
      <c r="E4" s="30" t="s">
        <v>0</v>
      </c>
      <c r="F4" s="29"/>
      <c r="G4" s="29"/>
      <c r="H4" s="961">
        <v>28</v>
      </c>
      <c r="I4" s="962"/>
      <c r="J4" s="30" t="s">
        <v>1981</v>
      </c>
      <c r="K4" s="29"/>
      <c r="L4" s="29"/>
      <c r="M4" s="35" t="s">
        <v>2102</v>
      </c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0"/>
      <c r="AJ4" s="180"/>
      <c r="AK4" s="180"/>
      <c r="AL4" s="180"/>
      <c r="AM4" s="180"/>
      <c r="AN4" s="30"/>
      <c r="AO4" s="15"/>
    </row>
    <row r="5" spans="1:41" ht="15.75" customHeight="1">
      <c r="A5" s="15"/>
      <c r="B5" s="15"/>
      <c r="C5" s="15"/>
      <c r="D5" s="15"/>
      <c r="E5" s="30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spans="1:41" ht="27" customHeight="1">
      <c r="A6" s="15"/>
      <c r="B6" s="15"/>
      <c r="C6" s="15"/>
      <c r="D6" s="15"/>
      <c r="E6" s="15"/>
      <c r="F6" s="175" t="s">
        <v>10</v>
      </c>
      <c r="G6" s="175"/>
      <c r="H6" s="175"/>
      <c r="I6" s="175"/>
      <c r="J6" s="15"/>
      <c r="K6" s="950" t="str">
        <f>基本情報入力!B5</f>
        <v/>
      </c>
      <c r="L6" s="950"/>
      <c r="M6" s="950"/>
      <c r="N6" s="950"/>
      <c r="O6" s="950"/>
      <c r="P6" s="950"/>
      <c r="Q6" s="950"/>
      <c r="R6" s="950"/>
      <c r="S6" s="950"/>
      <c r="T6" s="950"/>
      <c r="U6" s="950"/>
      <c r="V6" s="950"/>
      <c r="W6" s="950"/>
      <c r="X6" s="950"/>
      <c r="Y6" s="950"/>
      <c r="Z6" s="950"/>
      <c r="AA6" s="950"/>
      <c r="AB6" s="950"/>
      <c r="AC6" s="950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spans="1:41" ht="27" customHeight="1">
      <c r="A7" s="15"/>
      <c r="B7" s="15"/>
      <c r="C7" s="15"/>
      <c r="D7" s="15"/>
      <c r="E7" s="15"/>
      <c r="F7" s="175" t="s">
        <v>12</v>
      </c>
      <c r="G7" s="175"/>
      <c r="H7" s="175"/>
      <c r="I7" s="175"/>
      <c r="J7" s="15"/>
      <c r="K7" s="950">
        <f>基本情報入力!B9</f>
        <v>0</v>
      </c>
      <c r="L7" s="950"/>
      <c r="M7" s="950"/>
      <c r="N7" s="950"/>
      <c r="O7" s="950"/>
      <c r="P7" s="950"/>
      <c r="Q7" s="950"/>
      <c r="R7" s="950"/>
      <c r="S7" s="950"/>
      <c r="T7" s="950"/>
      <c r="U7" s="950"/>
      <c r="V7" s="950"/>
      <c r="W7" s="950"/>
      <c r="X7" s="950"/>
      <c r="Y7" s="950"/>
      <c r="Z7" s="950"/>
      <c r="AA7" s="950"/>
      <c r="AB7" s="950"/>
      <c r="AC7" s="950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spans="1:41" ht="27" customHeight="1">
      <c r="A8" s="15"/>
      <c r="B8" s="15"/>
      <c r="C8" s="15"/>
      <c r="D8" s="15"/>
      <c r="E8" s="15"/>
      <c r="F8" s="175" t="s">
        <v>1982</v>
      </c>
      <c r="G8" s="175"/>
      <c r="H8" s="175"/>
      <c r="I8" s="175"/>
      <c r="J8" s="15"/>
      <c r="K8" s="950">
        <f>基本情報入力!B12</f>
        <v>0</v>
      </c>
      <c r="L8" s="950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0"/>
      <c r="Y8" s="950"/>
      <c r="Z8" s="950"/>
      <c r="AA8" s="950"/>
      <c r="AB8" s="950"/>
      <c r="AC8" s="950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spans="1:41" ht="27" customHeight="1">
      <c r="A9" s="15"/>
      <c r="B9" s="15"/>
      <c r="C9" s="15"/>
      <c r="D9" s="31" t="s">
        <v>1983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spans="1:41" ht="27" customHeight="1">
      <c r="A10" s="15"/>
      <c r="B10" s="15"/>
      <c r="C10" s="15"/>
      <c r="D10" s="958"/>
      <c r="E10" s="959"/>
      <c r="F10" s="959"/>
      <c r="G10" s="960"/>
      <c r="H10" s="963" t="s">
        <v>1984</v>
      </c>
      <c r="I10" s="966"/>
      <c r="J10" s="966"/>
      <c r="K10" s="966"/>
      <c r="L10" s="966"/>
      <c r="M10" s="967"/>
      <c r="N10" s="963" t="s">
        <v>1985</v>
      </c>
      <c r="O10" s="964"/>
      <c r="P10" s="964"/>
      <c r="Q10" s="964"/>
      <c r="R10" s="964"/>
      <c r="S10" s="964"/>
      <c r="T10" s="965"/>
      <c r="U10" s="963" t="s">
        <v>1986</v>
      </c>
      <c r="V10" s="966"/>
      <c r="W10" s="966"/>
      <c r="X10" s="966"/>
      <c r="Y10" s="966"/>
      <c r="Z10" s="966"/>
      <c r="AA10" s="967"/>
      <c r="AB10" s="963" t="s">
        <v>1987</v>
      </c>
      <c r="AC10" s="964"/>
      <c r="AD10" s="964"/>
      <c r="AE10" s="964"/>
      <c r="AF10" s="964"/>
      <c r="AG10" s="964"/>
      <c r="AH10" s="965"/>
      <c r="AI10" s="963" t="s">
        <v>1988</v>
      </c>
      <c r="AJ10" s="964"/>
      <c r="AK10" s="964"/>
      <c r="AL10" s="964"/>
      <c r="AM10" s="964"/>
      <c r="AN10" s="964"/>
      <c r="AO10" s="172"/>
    </row>
    <row r="11" spans="1:41" ht="27" customHeight="1">
      <c r="A11" s="15"/>
      <c r="B11" s="15"/>
      <c r="C11" s="15"/>
      <c r="D11" s="963" t="s">
        <v>31</v>
      </c>
      <c r="E11" s="966"/>
      <c r="F11" s="966"/>
      <c r="G11" s="967"/>
      <c r="H11" s="963">
        <f>SUM(K36:L39)</f>
        <v>0</v>
      </c>
      <c r="I11" s="964"/>
      <c r="J11" s="964"/>
      <c r="K11" s="964"/>
      <c r="L11" s="964"/>
      <c r="M11" s="965"/>
      <c r="N11" s="963">
        <f>SUM(M36:M39)</f>
        <v>0</v>
      </c>
      <c r="O11" s="964"/>
      <c r="P11" s="964"/>
      <c r="Q11" s="964"/>
      <c r="R11" s="964"/>
      <c r="S11" s="964"/>
      <c r="T11" s="965"/>
      <c r="U11" s="963">
        <f>SUM(N36:N39)</f>
        <v>0</v>
      </c>
      <c r="V11" s="964"/>
      <c r="W11" s="964"/>
      <c r="X11" s="964"/>
      <c r="Y11" s="964"/>
      <c r="Z11" s="964"/>
      <c r="AA11" s="965"/>
      <c r="AB11" s="963">
        <f>SUM(O36:O39)</f>
        <v>0</v>
      </c>
      <c r="AC11" s="964"/>
      <c r="AD11" s="964"/>
      <c r="AE11" s="964"/>
      <c r="AF11" s="964"/>
      <c r="AG11" s="964"/>
      <c r="AH11" s="965"/>
      <c r="AI11" s="963">
        <f>SUM(H11:AH11)</f>
        <v>0</v>
      </c>
      <c r="AJ11" s="964"/>
      <c r="AK11" s="964"/>
      <c r="AL11" s="964"/>
      <c r="AM11" s="964"/>
      <c r="AN11" s="964"/>
      <c r="AO11" s="45"/>
    </row>
    <row r="12" spans="1:41" ht="27" customHeight="1">
      <c r="A12" s="15"/>
      <c r="B12" s="15"/>
      <c r="C12" s="15"/>
      <c r="D12" s="963" t="s">
        <v>32</v>
      </c>
      <c r="E12" s="966"/>
      <c r="F12" s="966"/>
      <c r="G12" s="967"/>
      <c r="H12" s="963">
        <f>SUM(R36:S39)</f>
        <v>0</v>
      </c>
      <c r="I12" s="964"/>
      <c r="J12" s="964"/>
      <c r="K12" s="964"/>
      <c r="L12" s="964"/>
      <c r="M12" s="965"/>
      <c r="N12" s="963">
        <f>SUM(T36:T39)</f>
        <v>0</v>
      </c>
      <c r="O12" s="964"/>
      <c r="P12" s="964"/>
      <c r="Q12" s="964"/>
      <c r="R12" s="964"/>
      <c r="S12" s="964"/>
      <c r="T12" s="965"/>
      <c r="U12" s="963">
        <f>SUM(U36:U39)</f>
        <v>0</v>
      </c>
      <c r="V12" s="964"/>
      <c r="W12" s="964"/>
      <c r="X12" s="964"/>
      <c r="Y12" s="964"/>
      <c r="Z12" s="964"/>
      <c r="AA12" s="965"/>
      <c r="AB12" s="963">
        <f>SUM(V36:V39)</f>
        <v>0</v>
      </c>
      <c r="AC12" s="964"/>
      <c r="AD12" s="964"/>
      <c r="AE12" s="964"/>
      <c r="AF12" s="964"/>
      <c r="AG12" s="964"/>
      <c r="AH12" s="965"/>
      <c r="AI12" s="963">
        <f>SUM(H12:AH12)</f>
        <v>0</v>
      </c>
      <c r="AJ12" s="964"/>
      <c r="AK12" s="964"/>
      <c r="AL12" s="964"/>
      <c r="AM12" s="964"/>
      <c r="AN12" s="964"/>
      <c r="AO12" s="45"/>
    </row>
    <row r="13" spans="1:41" ht="27" customHeight="1">
      <c r="A13" s="15"/>
      <c r="B13" s="15"/>
      <c r="C13" s="15"/>
      <c r="D13" s="963" t="s">
        <v>1988</v>
      </c>
      <c r="E13" s="966"/>
      <c r="F13" s="966"/>
      <c r="G13" s="967"/>
      <c r="H13" s="963">
        <f>SUM(H11:M12)</f>
        <v>0</v>
      </c>
      <c r="I13" s="964"/>
      <c r="J13" s="964"/>
      <c r="K13" s="964"/>
      <c r="L13" s="964"/>
      <c r="M13" s="965"/>
      <c r="N13" s="963">
        <f>SUM(N11:T12)</f>
        <v>0</v>
      </c>
      <c r="O13" s="964"/>
      <c r="P13" s="964"/>
      <c r="Q13" s="964"/>
      <c r="R13" s="964"/>
      <c r="S13" s="964"/>
      <c r="T13" s="965"/>
      <c r="U13" s="963">
        <f>SUM(U11:AA12)</f>
        <v>0</v>
      </c>
      <c r="V13" s="964"/>
      <c r="W13" s="964"/>
      <c r="X13" s="964"/>
      <c r="Y13" s="964"/>
      <c r="Z13" s="964"/>
      <c r="AA13" s="965"/>
      <c r="AB13" s="963">
        <f>SUM(AB11:AH12)</f>
        <v>0</v>
      </c>
      <c r="AC13" s="964"/>
      <c r="AD13" s="964"/>
      <c r="AE13" s="964"/>
      <c r="AF13" s="964"/>
      <c r="AG13" s="964"/>
      <c r="AH13" s="965"/>
      <c r="AI13" s="963">
        <f>SUM(AI11:AO12)</f>
        <v>0</v>
      </c>
      <c r="AJ13" s="964"/>
      <c r="AK13" s="964"/>
      <c r="AL13" s="964"/>
      <c r="AM13" s="964"/>
      <c r="AN13" s="964"/>
      <c r="AO13" s="45"/>
    </row>
    <row r="14" spans="1:41" ht="27" customHeight="1">
      <c r="A14" s="15"/>
      <c r="B14" s="15"/>
      <c r="C14" s="15"/>
      <c r="D14" s="15"/>
      <c r="E14" s="15"/>
      <c r="F14" s="15"/>
      <c r="G14" s="15"/>
      <c r="H14" s="969" t="s">
        <v>1989</v>
      </c>
      <c r="I14" s="969"/>
      <c r="J14" s="969"/>
      <c r="K14" s="969"/>
      <c r="L14" s="969"/>
      <c r="M14" s="970"/>
      <c r="N14" s="963">
        <f>SUM(N13:AH13)</f>
        <v>0</v>
      </c>
      <c r="O14" s="964"/>
      <c r="P14" s="964"/>
      <c r="Q14" s="964"/>
      <c r="R14" s="964"/>
      <c r="S14" s="964"/>
      <c r="T14" s="964"/>
      <c r="U14" s="964"/>
      <c r="V14" s="964"/>
      <c r="W14" s="964"/>
      <c r="X14" s="964"/>
      <c r="Y14" s="964"/>
      <c r="Z14" s="964"/>
      <c r="AA14" s="964"/>
      <c r="AB14" s="964"/>
      <c r="AC14" s="964"/>
      <c r="AD14" s="964"/>
      <c r="AE14" s="964"/>
      <c r="AF14" s="964"/>
      <c r="AG14" s="964"/>
      <c r="AH14" s="965"/>
      <c r="AI14" s="15"/>
      <c r="AJ14" s="15"/>
      <c r="AK14" s="15"/>
      <c r="AL14" s="15"/>
      <c r="AM14" s="15"/>
      <c r="AN14" s="15"/>
      <c r="AO14" s="15"/>
    </row>
    <row r="15" spans="1:41" ht="27" customHeight="1">
      <c r="A15" s="15"/>
      <c r="B15" s="15"/>
      <c r="C15" s="15"/>
      <c r="D15" s="31" t="s">
        <v>1990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ht="27" customHeight="1">
      <c r="A16" s="15"/>
      <c r="B16" s="15"/>
      <c r="C16" s="15"/>
      <c r="D16" s="15"/>
      <c r="E16" s="15"/>
      <c r="F16" s="15"/>
      <c r="G16" s="15" t="s">
        <v>1991</v>
      </c>
      <c r="H16" s="15"/>
      <c r="I16" s="15"/>
      <c r="J16" s="963">
        <f>AI13</f>
        <v>0</v>
      </c>
      <c r="K16" s="964"/>
      <c r="L16" s="964"/>
      <c r="M16" s="964"/>
      <c r="N16" s="965"/>
      <c r="O16" s="15"/>
      <c r="P16" s="15" t="s">
        <v>1992</v>
      </c>
      <c r="Q16" s="15"/>
      <c r="R16" s="15"/>
      <c r="S16" s="15"/>
      <c r="T16" s="15"/>
      <c r="U16" s="15"/>
      <c r="V16" s="15"/>
      <c r="W16" s="15"/>
      <c r="X16" s="15"/>
      <c r="Y16" s="15"/>
      <c r="Z16" s="968">
        <f>J16*1700</f>
        <v>0</v>
      </c>
      <c r="AA16" s="964"/>
      <c r="AB16" s="964"/>
      <c r="AC16" s="964"/>
      <c r="AD16" s="964"/>
      <c r="AE16" s="965"/>
      <c r="AF16" s="15"/>
      <c r="AG16" s="15" t="s">
        <v>1993</v>
      </c>
      <c r="AH16" s="15"/>
      <c r="AI16" s="15"/>
      <c r="AJ16" s="15"/>
      <c r="AK16" s="15"/>
      <c r="AL16" s="15"/>
      <c r="AM16" s="15"/>
      <c r="AN16" s="15"/>
      <c r="AO16" s="15"/>
    </row>
    <row r="17" spans="1:41" ht="27" customHeight="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ht="27" customHeight="1">
      <c r="A18" s="15"/>
      <c r="B18" s="15"/>
      <c r="C18" s="15"/>
      <c r="D18" s="15"/>
      <c r="E18" s="15"/>
      <c r="F18" s="15"/>
      <c r="G18" s="175" t="s">
        <v>1994</v>
      </c>
      <c r="H18" s="175"/>
      <c r="I18" s="15"/>
      <c r="J18" s="963">
        <f>AI13</f>
        <v>0</v>
      </c>
      <c r="K18" s="964"/>
      <c r="L18" s="964"/>
      <c r="M18" s="964"/>
      <c r="N18" s="965"/>
      <c r="O18" s="15"/>
      <c r="P18" s="15" t="s">
        <v>1995</v>
      </c>
      <c r="Q18" s="15"/>
      <c r="R18" s="15"/>
      <c r="S18" s="15"/>
      <c r="T18" s="15"/>
      <c r="U18" s="15"/>
      <c r="V18" s="15"/>
      <c r="W18" s="15"/>
      <c r="X18" s="15"/>
      <c r="Y18" s="15"/>
      <c r="Z18" s="968">
        <f>J18*300</f>
        <v>0</v>
      </c>
      <c r="AA18" s="981"/>
      <c r="AB18" s="981"/>
      <c r="AC18" s="981"/>
      <c r="AD18" s="981"/>
      <c r="AE18" s="982"/>
      <c r="AF18" s="15"/>
      <c r="AG18" s="15" t="s">
        <v>1993</v>
      </c>
      <c r="AH18" s="15"/>
      <c r="AI18" s="15"/>
      <c r="AJ18" s="15"/>
      <c r="AK18" s="15"/>
      <c r="AL18" s="15"/>
      <c r="AM18" s="15"/>
      <c r="AN18" s="15"/>
      <c r="AO18" s="15"/>
    </row>
    <row r="19" spans="1:41" ht="75" customHeight="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ht="27" customHeight="1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ht="27" customHeight="1">
      <c r="A21" s="15"/>
      <c r="B21" s="971" t="s">
        <v>1996</v>
      </c>
      <c r="C21" s="972"/>
      <c r="D21" s="972"/>
      <c r="E21" s="973"/>
      <c r="F21" s="23"/>
      <c r="G21" s="23"/>
      <c r="H21" s="721" t="str">
        <f>K6</f>
        <v/>
      </c>
      <c r="I21" s="721"/>
      <c r="J21" s="721"/>
      <c r="K21" s="721"/>
      <c r="L21" s="721"/>
      <c r="M21" s="721"/>
      <c r="N21" s="721"/>
      <c r="O21" s="721"/>
      <c r="P21" s="721"/>
      <c r="Q21" s="721"/>
      <c r="R21" s="721"/>
      <c r="S21" s="23"/>
      <c r="T21" s="23" t="s">
        <v>1997</v>
      </c>
      <c r="U21" s="23"/>
      <c r="V21" s="23"/>
      <c r="W21" s="23"/>
      <c r="X21" s="23"/>
      <c r="Y21" s="23"/>
      <c r="Z21" s="23"/>
      <c r="AA21" s="23"/>
      <c r="AB21" s="23"/>
      <c r="AC21" s="23" t="s">
        <v>0</v>
      </c>
      <c r="AD21" s="23"/>
      <c r="AE21" s="23"/>
      <c r="AF21" s="721">
        <f>H4</f>
        <v>28</v>
      </c>
      <c r="AG21" s="820"/>
      <c r="AH21" s="23" t="s">
        <v>2</v>
      </c>
      <c r="AI21" s="721">
        <f>Q1</f>
        <v>4</v>
      </c>
      <c r="AJ21" s="820"/>
      <c r="AK21" s="23" t="s">
        <v>3</v>
      </c>
      <c r="AL21" s="721">
        <f>T1</f>
        <v>12</v>
      </c>
      <c r="AM21" s="820"/>
      <c r="AN21" s="23" t="s">
        <v>4</v>
      </c>
      <c r="AO21" s="24"/>
    </row>
    <row r="22" spans="1:41" ht="27" customHeight="1">
      <c r="A22" s="15"/>
      <c r="B22" s="974"/>
      <c r="C22" s="975"/>
      <c r="D22" s="975"/>
      <c r="E22" s="976"/>
      <c r="F22" s="17"/>
      <c r="G22" s="17"/>
      <c r="H22" s="17" t="s">
        <v>1998</v>
      </c>
      <c r="I22" s="17"/>
      <c r="J22" s="17"/>
      <c r="K22" s="984">
        <f>Z16</f>
        <v>0</v>
      </c>
      <c r="L22" s="984"/>
      <c r="M22" s="984"/>
      <c r="N22" s="984"/>
      <c r="O22" s="984"/>
      <c r="P22" s="984"/>
      <c r="Q22" s="984"/>
      <c r="R22" s="984"/>
      <c r="S22" s="984"/>
      <c r="T22" s="17" t="s">
        <v>1999</v>
      </c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25"/>
    </row>
    <row r="23" spans="1:41" ht="27" customHeight="1">
      <c r="A23" s="15"/>
      <c r="B23" s="974"/>
      <c r="C23" s="975"/>
      <c r="D23" s="975"/>
      <c r="E23" s="976"/>
      <c r="F23" s="17"/>
      <c r="G23" s="17"/>
      <c r="H23" s="17"/>
      <c r="I23" s="17" t="s">
        <v>2000</v>
      </c>
      <c r="J23" s="17"/>
      <c r="K23" s="17"/>
      <c r="L23" s="17"/>
      <c r="M23" s="17"/>
      <c r="N23" s="17"/>
      <c r="O23" s="17"/>
      <c r="P23" s="724">
        <f>J16</f>
        <v>0</v>
      </c>
      <c r="Q23" s="724"/>
      <c r="R23" s="724"/>
      <c r="S23" s="17" t="s">
        <v>2001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25"/>
    </row>
    <row r="24" spans="1:41" ht="27" customHeight="1">
      <c r="A24" s="15"/>
      <c r="B24" s="974"/>
      <c r="C24" s="975"/>
      <c r="D24" s="975"/>
      <c r="E24" s="976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980" t="s">
        <v>1</v>
      </c>
      <c r="V24" s="980"/>
      <c r="W24" s="980"/>
      <c r="X24" s="980"/>
      <c r="Y24" s="980"/>
      <c r="Z24" s="980"/>
      <c r="AA24" s="980"/>
      <c r="AB24" s="980"/>
      <c r="AC24" s="980"/>
      <c r="AD24" s="980"/>
      <c r="AE24" s="980"/>
      <c r="AF24" s="980"/>
      <c r="AG24" s="980"/>
      <c r="AH24" s="980"/>
      <c r="AI24" s="980"/>
      <c r="AJ24" s="980"/>
      <c r="AK24" s="17"/>
      <c r="AL24" s="17"/>
      <c r="AM24" s="17"/>
      <c r="AN24" s="17"/>
      <c r="AO24" s="25"/>
    </row>
    <row r="25" spans="1:41" ht="27" customHeight="1">
      <c r="A25" s="15"/>
      <c r="B25" s="974"/>
      <c r="C25" s="975"/>
      <c r="D25" s="975"/>
      <c r="E25" s="976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980" t="s">
        <v>27</v>
      </c>
      <c r="AA25" s="781"/>
      <c r="AB25" s="781"/>
      <c r="AC25" s="781"/>
      <c r="AD25" s="781"/>
      <c r="AE25" s="781"/>
      <c r="AF25" s="781"/>
      <c r="AG25" s="781"/>
      <c r="AH25" s="781"/>
      <c r="AI25" s="781"/>
      <c r="AJ25" s="781"/>
      <c r="AK25" s="17"/>
      <c r="AL25" s="17" t="s">
        <v>13</v>
      </c>
      <c r="AM25" s="17"/>
      <c r="AN25" s="17"/>
      <c r="AO25" s="25"/>
    </row>
    <row r="26" spans="1:41" ht="27" customHeight="1">
      <c r="A26" s="15"/>
      <c r="B26" s="977"/>
      <c r="C26" s="978"/>
      <c r="D26" s="978"/>
      <c r="E26" s="979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983" t="s">
        <v>28</v>
      </c>
      <c r="AA26" s="983"/>
      <c r="AB26" s="983"/>
      <c r="AC26" s="983"/>
      <c r="AD26" s="983"/>
      <c r="AE26" s="983"/>
      <c r="AF26" s="983"/>
      <c r="AG26" s="983"/>
      <c r="AH26" s="983"/>
      <c r="AI26" s="983"/>
      <c r="AJ26" s="983"/>
      <c r="AK26" s="21"/>
      <c r="AL26" s="21" t="s">
        <v>13</v>
      </c>
      <c r="AM26" s="21"/>
      <c r="AN26" s="21"/>
      <c r="AO26" s="22"/>
    </row>
    <row r="27" spans="1:41" ht="15.75" customHeight="1">
      <c r="A27" s="15"/>
      <c r="B27" s="15"/>
      <c r="C27" s="15"/>
      <c r="D27" s="17"/>
      <c r="E27" s="17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27" customHeight="1">
      <c r="A28" s="15"/>
      <c r="B28" s="971" t="s">
        <v>1996</v>
      </c>
      <c r="C28" s="972"/>
      <c r="D28" s="972"/>
      <c r="E28" s="973"/>
      <c r="F28" s="23"/>
      <c r="G28" s="23"/>
      <c r="H28" s="721" t="str">
        <f>K6</f>
        <v/>
      </c>
      <c r="I28" s="721"/>
      <c r="J28" s="721"/>
      <c r="K28" s="721"/>
      <c r="L28" s="721"/>
      <c r="M28" s="721"/>
      <c r="N28" s="721"/>
      <c r="O28" s="721"/>
      <c r="P28" s="721"/>
      <c r="Q28" s="721"/>
      <c r="R28" s="721"/>
      <c r="S28" s="23"/>
      <c r="T28" s="23" t="s">
        <v>1997</v>
      </c>
      <c r="U28" s="23"/>
      <c r="V28" s="23"/>
      <c r="W28" s="23"/>
      <c r="X28" s="23"/>
      <c r="Y28" s="23"/>
      <c r="Z28" s="23"/>
      <c r="AA28" s="23"/>
      <c r="AB28" s="23"/>
      <c r="AC28" s="23" t="s">
        <v>0</v>
      </c>
      <c r="AD28" s="23"/>
      <c r="AE28" s="23"/>
      <c r="AF28" s="721">
        <f>AF21</f>
        <v>28</v>
      </c>
      <c r="AG28" s="820"/>
      <c r="AH28" s="23" t="s">
        <v>2</v>
      </c>
      <c r="AI28" s="721">
        <f>AI21</f>
        <v>4</v>
      </c>
      <c r="AJ28" s="820"/>
      <c r="AK28" s="23" t="s">
        <v>3</v>
      </c>
      <c r="AL28" s="721">
        <f>AL21</f>
        <v>12</v>
      </c>
      <c r="AM28" s="820"/>
      <c r="AN28" s="23" t="s">
        <v>4</v>
      </c>
      <c r="AO28" s="24"/>
    </row>
    <row r="29" spans="1:41" ht="27" customHeight="1">
      <c r="A29" s="15"/>
      <c r="B29" s="974"/>
      <c r="C29" s="975"/>
      <c r="D29" s="975"/>
      <c r="E29" s="976"/>
      <c r="F29" s="17"/>
      <c r="G29" s="17"/>
      <c r="H29" s="17" t="s">
        <v>1998</v>
      </c>
      <c r="I29" s="17"/>
      <c r="J29" s="17"/>
      <c r="K29" s="984">
        <f>Z18</f>
        <v>0</v>
      </c>
      <c r="L29" s="984"/>
      <c r="M29" s="984"/>
      <c r="N29" s="984"/>
      <c r="O29" s="984"/>
      <c r="P29" s="984"/>
      <c r="Q29" s="984"/>
      <c r="R29" s="984"/>
      <c r="S29" s="984"/>
      <c r="T29" s="17" t="s">
        <v>1999</v>
      </c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25"/>
    </row>
    <row r="30" spans="1:41" ht="27" customHeight="1">
      <c r="A30" s="15"/>
      <c r="B30" s="974"/>
      <c r="C30" s="975"/>
      <c r="D30" s="975"/>
      <c r="E30" s="976"/>
      <c r="F30" s="17"/>
      <c r="G30" s="17"/>
      <c r="H30" s="17"/>
      <c r="I30" s="17" t="s">
        <v>2002</v>
      </c>
      <c r="J30" s="17"/>
      <c r="K30" s="17"/>
      <c r="L30" s="17"/>
      <c r="M30" s="17"/>
      <c r="N30" s="17"/>
      <c r="O30" s="17"/>
      <c r="P30" s="724">
        <f>J18</f>
        <v>0</v>
      </c>
      <c r="Q30" s="724"/>
      <c r="R30" s="724"/>
      <c r="S30" s="17" t="s">
        <v>2001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25"/>
    </row>
    <row r="31" spans="1:41" ht="27" customHeight="1">
      <c r="A31" s="15"/>
      <c r="B31" s="974"/>
      <c r="C31" s="975"/>
      <c r="D31" s="975"/>
      <c r="E31" s="976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980" t="s">
        <v>1</v>
      </c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980"/>
      <c r="AG31" s="980"/>
      <c r="AH31" s="980"/>
      <c r="AI31" s="980"/>
      <c r="AJ31" s="980"/>
      <c r="AK31" s="17"/>
      <c r="AL31" s="17"/>
      <c r="AM31" s="17"/>
      <c r="AN31" s="17"/>
      <c r="AO31" s="25"/>
    </row>
    <row r="32" spans="1:41" ht="27" customHeight="1">
      <c r="A32" s="15"/>
      <c r="B32" s="974"/>
      <c r="C32" s="975"/>
      <c r="D32" s="975"/>
      <c r="E32" s="976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980" t="s">
        <v>27</v>
      </c>
      <c r="AA32" s="781"/>
      <c r="AB32" s="781"/>
      <c r="AC32" s="781"/>
      <c r="AD32" s="781"/>
      <c r="AE32" s="781"/>
      <c r="AF32" s="781"/>
      <c r="AG32" s="781"/>
      <c r="AH32" s="781"/>
      <c r="AI32" s="781"/>
      <c r="AJ32" s="781"/>
      <c r="AK32" s="17"/>
      <c r="AL32" s="17" t="s">
        <v>13</v>
      </c>
      <c r="AM32" s="17"/>
      <c r="AN32" s="17"/>
      <c r="AO32" s="25"/>
    </row>
    <row r="33" spans="1:41" ht="27" customHeight="1">
      <c r="A33" s="15"/>
      <c r="B33" s="977"/>
      <c r="C33" s="978"/>
      <c r="D33" s="978"/>
      <c r="E33" s="979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983" t="s">
        <v>28</v>
      </c>
      <c r="AA33" s="983"/>
      <c r="AB33" s="983"/>
      <c r="AC33" s="983"/>
      <c r="AD33" s="983"/>
      <c r="AE33" s="983"/>
      <c r="AF33" s="983"/>
      <c r="AG33" s="983"/>
      <c r="AH33" s="983"/>
      <c r="AI33" s="983"/>
      <c r="AJ33" s="983"/>
      <c r="AK33" s="21"/>
      <c r="AL33" s="21" t="s">
        <v>13</v>
      </c>
      <c r="AM33" s="21"/>
      <c r="AN33" s="21"/>
      <c r="AO33" s="22"/>
    </row>
    <row r="34" spans="1:41" ht="27" customHeight="1">
      <c r="E34" s="114"/>
      <c r="F34" s="114"/>
      <c r="G34" s="114"/>
      <c r="H34" s="114"/>
      <c r="I34" s="114"/>
      <c r="J34" s="985" t="s">
        <v>2076</v>
      </c>
      <c r="K34" s="985"/>
      <c r="L34" s="985"/>
      <c r="M34" s="985"/>
      <c r="N34" s="985"/>
      <c r="O34" s="985"/>
      <c r="P34" s="114"/>
      <c r="Q34" s="985" t="s">
        <v>2085</v>
      </c>
      <c r="R34" s="985"/>
      <c r="S34" s="985"/>
      <c r="T34" s="985"/>
      <c r="U34" s="985"/>
      <c r="V34" s="985"/>
      <c r="W34" s="114"/>
    </row>
    <row r="35" spans="1:41" ht="27" customHeight="1">
      <c r="E35" s="114" t="s">
        <v>2099</v>
      </c>
      <c r="F35" s="114"/>
      <c r="G35" s="114"/>
      <c r="H35" s="114"/>
      <c r="I35" s="114"/>
      <c r="J35" s="114"/>
      <c r="K35" s="114" t="s">
        <v>2100</v>
      </c>
      <c r="L35" s="114" t="s">
        <v>2999</v>
      </c>
      <c r="M35" s="114" t="s">
        <v>3000</v>
      </c>
      <c r="N35" s="114" t="s">
        <v>1986</v>
      </c>
      <c r="O35" s="114" t="s">
        <v>1987</v>
      </c>
      <c r="P35" s="114"/>
      <c r="Q35" s="114"/>
      <c r="R35" s="114" t="s">
        <v>2100</v>
      </c>
      <c r="S35" s="114" t="s">
        <v>2999</v>
      </c>
      <c r="T35" s="114" t="s">
        <v>3000</v>
      </c>
      <c r="U35" s="114" t="s">
        <v>1986</v>
      </c>
      <c r="V35" s="114" t="s">
        <v>1987</v>
      </c>
      <c r="W35" s="114"/>
    </row>
    <row r="36" spans="1:41" ht="27" customHeight="1">
      <c r="E36" s="114"/>
      <c r="F36" s="114"/>
      <c r="G36" s="114"/>
      <c r="H36" s="114">
        <v>1</v>
      </c>
      <c r="I36" s="985"/>
      <c r="J36" s="985"/>
      <c r="K36" s="114">
        <f>COUNTIFS(個人登録①4.12!$K$7:$K$21,個人登録②4.12!$J$34,個人登録①4.12!$U$7:$U$21,個人登録②4.12!K$35)</f>
        <v>0</v>
      </c>
      <c r="L36" s="114">
        <f>COUNTIFS(個人登録①4.12!$K$7:$K$21,個人登録②4.12!$J$34,個人登録①4.12!$U$7:$U$21,個人登録②4.12!L$35)</f>
        <v>0</v>
      </c>
      <c r="M36" s="114">
        <f>COUNTIFS(個人登録①4.12!$K$7:$K$21,個人登録②4.12!$J$34,個人登録①4.12!$U$7:$U$21,個人登録②4.12!M$35)</f>
        <v>0</v>
      </c>
      <c r="N36" s="114">
        <f>COUNTIFS(個人登録①4.12!$K$7:$K$21,個人登録②4.12!$J$34,個人登録①4.12!$U$7:$U$21,個人登録②4.12!N$35)</f>
        <v>0</v>
      </c>
      <c r="O36" s="114">
        <f>COUNTIFS(個人登録①4.12!$K$7:$K$21,個人登録②4.12!$J$34,個人登録①4.12!$U$7:$U$21,個人登録②4.12!O$35)</f>
        <v>0</v>
      </c>
      <c r="P36" s="114"/>
      <c r="Q36" s="114"/>
      <c r="R36" s="114">
        <f>COUNTIFS(個人登録①4.12!$K$7:$K$21,個人登録②4.12!$Q$34,個人登録①4.12!$U$7:$U$21,個人登録②4.12!R$35)</f>
        <v>0</v>
      </c>
      <c r="S36" s="114">
        <f>COUNTIFS(個人登録①4.12!$K$7:$K$21,個人登録②4.12!$Q$34,個人登録①4.12!$U$7:$U$21,個人登録②4.12!S$35)</f>
        <v>0</v>
      </c>
      <c r="T36" s="114">
        <f>COUNTIFS(個人登録①4.12!$K$7:$K$21,個人登録②4.12!$Q$34,個人登録①4.12!$U$7:$U$21,個人登録②4.12!T$35)</f>
        <v>0</v>
      </c>
      <c r="U36" s="114">
        <f>COUNTIFS(個人登録①4.12!$K$7:$K$21,個人登録②4.12!$Q$34,個人登録①4.12!$U$7:$U$21,個人登録②4.12!U$35)</f>
        <v>0</v>
      </c>
      <c r="V36" s="114">
        <f>COUNTIFS(個人登録①4.12!$K$7:$K$21,個人登録②4.12!$Q$34,個人登録①4.12!$U$7:$U$21,個人登録②4.12!V$35)</f>
        <v>0</v>
      </c>
      <c r="W36" s="114"/>
      <c r="Z36" s="986"/>
      <c r="AA36" s="986"/>
      <c r="AB36" s="986"/>
      <c r="AC36" s="986"/>
      <c r="AD36" s="986"/>
      <c r="AE36" s="986"/>
      <c r="AF36" s="986"/>
      <c r="AG36" s="37"/>
      <c r="AH36" s="986"/>
      <c r="AI36" s="986"/>
      <c r="AJ36" s="986"/>
      <c r="AK36" s="986"/>
      <c r="AL36" s="986"/>
    </row>
    <row r="37" spans="1:41" ht="27" customHeight="1">
      <c r="E37" s="114"/>
      <c r="F37" s="114"/>
      <c r="G37" s="114"/>
      <c r="H37" s="114">
        <v>2</v>
      </c>
      <c r="I37" s="985"/>
      <c r="J37" s="985"/>
      <c r="K37" s="114">
        <f>COUNTIFS(個人登録①4.12!$K$29:$K$43,個人登録②4.12!$J$34,個人登録①4.12!$U$29:$U$43,個人登録②4.12!K$35)</f>
        <v>0</v>
      </c>
      <c r="L37" s="114">
        <f>COUNTIFS(個人登録①4.12!$K$29:$K$43,個人登録②4.12!$J$34,個人登録①4.12!$U$29:$U$43,個人登録②4.12!L$35)</f>
        <v>0</v>
      </c>
      <c r="M37" s="114">
        <f>COUNTIFS(個人登録①4.12!$K$29:$K$43,個人登録②4.12!$J$34,個人登録①4.12!$U$29:$U$43,個人登録②4.12!M$35)</f>
        <v>0</v>
      </c>
      <c r="N37" s="114">
        <f>COUNTIFS(個人登録①4.12!$K$29:$K$43,個人登録②4.12!$J$34,個人登録①4.12!$U$29:$U$43,個人登録②4.12!N$35)</f>
        <v>0</v>
      </c>
      <c r="O37" s="114">
        <f>COUNTIFS(個人登録①4.12!$K$29:$K$43,個人登録②4.12!$J$34,個人登録①4.12!$U$29:$U$43,個人登録②4.12!O$35)</f>
        <v>0</v>
      </c>
      <c r="P37" s="114"/>
      <c r="Q37" s="114"/>
      <c r="R37" s="114">
        <f>COUNTIFS(個人登録①4.12!$K$29:$K$43,個人登録②4.12!$Q$34,個人登録①4.12!$U$29:$U$43,個人登録②4.12!R$35)</f>
        <v>0</v>
      </c>
      <c r="S37" s="114">
        <f>COUNTIFS(個人登録①4.12!$K$29:$K$43,個人登録②4.12!$Q$34,個人登録①4.12!$U$29:$U$43,個人登録②4.12!S$35)</f>
        <v>0</v>
      </c>
      <c r="T37" s="114">
        <f>COUNTIFS(個人登録①4.12!$K$29:$K$43,個人登録②4.12!$Q$34,個人登録①4.12!$U$29:$U$43,個人登録②4.12!T$35)</f>
        <v>0</v>
      </c>
      <c r="U37" s="114">
        <f>COUNTIFS(個人登録①4.12!$K$29:$K$43,個人登録②4.12!$Q$34,個人登録①4.12!$U$29:$U$43,個人登録②4.12!U$35)</f>
        <v>0</v>
      </c>
      <c r="V37" s="114">
        <f>COUNTIFS(個人登録①4.12!$K$29:$K$43,個人登録②4.12!$Q$34,個人登録①4.12!$U$29:$U$43,個人登録②4.12!V$35)</f>
        <v>0</v>
      </c>
      <c r="W37" s="114"/>
    </row>
    <row r="38" spans="1:41" ht="27" customHeight="1">
      <c r="E38" s="114"/>
      <c r="F38" s="114"/>
      <c r="G38" s="114"/>
      <c r="H38" s="114">
        <v>3</v>
      </c>
      <c r="I38" s="985"/>
      <c r="J38" s="985"/>
      <c r="K38" s="114">
        <f>COUNTIFS(個人登録①4.12!$K$51:$K$65,個人登録②4.12!$J$34,個人登録①4.12!$U$51:$U$65,個人登録②4.12!K$35)</f>
        <v>0</v>
      </c>
      <c r="L38" s="114">
        <f>COUNTIFS(個人登録①4.12!$K$51:$K$65,個人登録②4.12!$J$34,個人登録①4.12!$U$51:$U$65,個人登録②4.12!L$35)</f>
        <v>0</v>
      </c>
      <c r="M38" s="114">
        <f>COUNTIFS(個人登録①4.12!$K$51:$K$65,個人登録②4.12!$J$34,個人登録①4.12!$U$51:$U$65,個人登録②4.12!M$35)</f>
        <v>0</v>
      </c>
      <c r="N38" s="114">
        <f>COUNTIFS(個人登録①4.12!$K$51:$K$65,個人登録②4.12!$J$34,個人登録①4.12!$U$51:$U$65,個人登録②4.12!N$35)</f>
        <v>0</v>
      </c>
      <c r="O38" s="114">
        <f>COUNTIFS(個人登録①4.12!$K$51:$K$65,個人登録②4.12!$J$34,個人登録①4.12!$U$51:$U$65,個人登録②4.12!O$35)</f>
        <v>0</v>
      </c>
      <c r="P38" s="114"/>
      <c r="Q38" s="114"/>
      <c r="R38" s="114">
        <f>COUNTIFS(個人登録①4.12!$K$51:$K$65,個人登録②4.12!$Q$34,個人登録①4.12!$U$51:$U$65,個人登録②4.12!R$35)</f>
        <v>0</v>
      </c>
      <c r="S38" s="114">
        <f>COUNTIFS(個人登録①4.12!$K$51:$K$65,個人登録②4.12!$Q$34,個人登録①4.12!$U$51:$U$65,個人登録②4.12!S$35)</f>
        <v>0</v>
      </c>
      <c r="T38" s="114">
        <f>COUNTIFS(個人登録①4.12!$K$51:$K$65,個人登録②4.12!$Q$34,個人登録①4.12!$U$51:$U$65,個人登録②4.12!T$35)</f>
        <v>0</v>
      </c>
      <c r="U38" s="114">
        <f>COUNTIFS(個人登録①4.12!$K$51:$K$65,個人登録②4.12!$Q$34,個人登録①4.12!$U$51:$U$65,個人登録②4.12!U$35)</f>
        <v>0</v>
      </c>
      <c r="V38" s="114">
        <f>COUNTIFS(個人登録①4.12!$K$51:$K$65,個人登録②4.12!$Q$34,個人登録①4.12!$U$51:$U$65,個人登録②4.12!V$35)</f>
        <v>0</v>
      </c>
      <c r="W38" s="114"/>
    </row>
    <row r="39" spans="1:41" ht="27" customHeight="1">
      <c r="E39" s="114"/>
      <c r="F39" s="114"/>
      <c r="G39" s="114"/>
      <c r="H39" s="114">
        <v>4</v>
      </c>
      <c r="I39" s="985"/>
      <c r="J39" s="985"/>
      <c r="K39" s="114">
        <f>COUNTIFS(個人登録①4.12!$K$73:$K$87,個人登録②4.12!$J$34,個人登録①4.12!$U$73:$U$87,個人登録②4.12!K$35)</f>
        <v>0</v>
      </c>
      <c r="L39" s="114">
        <f>COUNTIFS(個人登録①4.12!$K$73:$K$87,個人登録②4.12!$J$34,個人登録①4.12!$U$73:$U$87,個人登録②4.12!L$35)</f>
        <v>0</v>
      </c>
      <c r="M39" s="114">
        <f>COUNTIFS(個人登録①4.12!$K$73:$K$87,個人登録②4.12!$J$34,個人登録①4.12!$U$73:$U$87,個人登録②4.12!M$35)</f>
        <v>0</v>
      </c>
      <c r="N39" s="114">
        <f>COUNTIFS(個人登録①4.12!$K$73:$K$87,個人登録②4.12!$J$34,個人登録①4.12!$U$73:$U$87,個人登録②4.12!N$35)</f>
        <v>0</v>
      </c>
      <c r="O39" s="114">
        <f>COUNTIFS(個人登録①4.12!$K$73:$K$87,個人登録②4.12!$J$34,個人登録①4.12!$U$73:$U$87,個人登録②4.12!O$35)</f>
        <v>0</v>
      </c>
      <c r="P39" s="114"/>
      <c r="Q39" s="114"/>
      <c r="R39" s="114">
        <f>COUNTIFS(個人登録①4.12!$K$73:$K$87,個人登録②4.12!$Q$34,個人登録①4.12!$U$73:$U$87,個人登録②4.12!R$35)</f>
        <v>0</v>
      </c>
      <c r="S39" s="114">
        <f>COUNTIFS(個人登録①4.12!$K$73:$K$87,個人登録②4.12!$Q$34,個人登録①4.12!$U$73:$U$87,個人登録②4.12!S$35)</f>
        <v>0</v>
      </c>
      <c r="T39" s="114">
        <f>COUNTIFS(個人登録①4.12!$K$73:$K$87,個人登録②4.12!$Q$34,個人登録①4.12!$U$73:$U$87,個人登録②4.12!T$35)</f>
        <v>0</v>
      </c>
      <c r="U39" s="114">
        <f>COUNTIFS(個人登録①4.12!$K$73:$K$87,個人登録②4.12!$Q$34,個人登録①4.12!$U$73:$U$87,個人登録②4.12!U$35)</f>
        <v>0</v>
      </c>
      <c r="V39" s="114">
        <f>COUNTIFS(個人登録①4.12!$K$73:$K$87,個人登録②4.12!$Q$34,個人登録①4.12!$U$73:$U$87,個人登録②4.12!V$35)</f>
        <v>0</v>
      </c>
      <c r="W39" s="114"/>
    </row>
    <row r="44" spans="1:41" ht="13.5" customHeight="1"/>
    <row r="66" ht="13.5" customHeight="1"/>
  </sheetData>
  <sheetProtection password="F282" sheet="1" objects="1" scenarios="1"/>
  <mergeCells count="70">
    <mergeCell ref="I39:J39"/>
    <mergeCell ref="I38:J38"/>
    <mergeCell ref="I37:J37"/>
    <mergeCell ref="AL21:AM21"/>
    <mergeCell ref="K22:S22"/>
    <mergeCell ref="P23:R23"/>
    <mergeCell ref="Z36:AF36"/>
    <mergeCell ref="AH36:AL36"/>
    <mergeCell ref="I36:J36"/>
    <mergeCell ref="J34:O34"/>
    <mergeCell ref="Q34:V34"/>
    <mergeCell ref="B28:E33"/>
    <mergeCell ref="H28:R28"/>
    <mergeCell ref="AF28:AG28"/>
    <mergeCell ref="AI28:AJ28"/>
    <mergeCell ref="AL28:AM28"/>
    <mergeCell ref="Z33:AJ33"/>
    <mergeCell ref="Z32:AJ32"/>
    <mergeCell ref="U31:AJ31"/>
    <mergeCell ref="P30:R30"/>
    <mergeCell ref="K29:S29"/>
    <mergeCell ref="B21:E26"/>
    <mergeCell ref="H21:R21"/>
    <mergeCell ref="AF21:AG21"/>
    <mergeCell ref="U24:AJ24"/>
    <mergeCell ref="Z18:AE18"/>
    <mergeCell ref="J18:N18"/>
    <mergeCell ref="Z26:AJ26"/>
    <mergeCell ref="Z25:AJ25"/>
    <mergeCell ref="AI21:AJ21"/>
    <mergeCell ref="J16:N16"/>
    <mergeCell ref="Z16:AE16"/>
    <mergeCell ref="N14:AH14"/>
    <mergeCell ref="H14:M14"/>
    <mergeCell ref="D13:G13"/>
    <mergeCell ref="H13:M13"/>
    <mergeCell ref="N13:T13"/>
    <mergeCell ref="U13:AA13"/>
    <mergeCell ref="AB13:AH13"/>
    <mergeCell ref="AI13:AN13"/>
    <mergeCell ref="H12:M12"/>
    <mergeCell ref="N12:T12"/>
    <mergeCell ref="U12:AA12"/>
    <mergeCell ref="AB12:AH12"/>
    <mergeCell ref="AI12:AN12"/>
    <mergeCell ref="D12:G12"/>
    <mergeCell ref="D11:G11"/>
    <mergeCell ref="H11:M11"/>
    <mergeCell ref="N11:T11"/>
    <mergeCell ref="U11:AA11"/>
    <mergeCell ref="AB11:AH11"/>
    <mergeCell ref="AI11:AN11"/>
    <mergeCell ref="H10:M10"/>
    <mergeCell ref="N10:T10"/>
    <mergeCell ref="U10:AA10"/>
    <mergeCell ref="AB10:AH10"/>
    <mergeCell ref="AI10:AN10"/>
    <mergeCell ref="D10:G10"/>
    <mergeCell ref="K8:AC8"/>
    <mergeCell ref="K7:AC7"/>
    <mergeCell ref="K6:AC6"/>
    <mergeCell ref="H4:I4"/>
    <mergeCell ref="T1:U1"/>
    <mergeCell ref="Z1:AH1"/>
    <mergeCell ref="AI1:AO1"/>
    <mergeCell ref="D2:F2"/>
    <mergeCell ref="H2:J2"/>
    <mergeCell ref="D1:I1"/>
    <mergeCell ref="N1:P1"/>
    <mergeCell ref="Q1:R1"/>
  </mergeCells>
  <phoneticPr fontId="1"/>
  <pageMargins left="0.70866141732283472" right="0.70866141732283472" top="0.74803149606299213" bottom="0.74803149606299213" header="0.31496062992125984" footer="0.31496062992125984"/>
  <pageSetup paperSize="9" scale="89" orientation="portrait" horizontalDpi="4294967293" r:id="rId1"/>
  <rowBreaks count="1" manualBreakCount="1">
    <brk id="33" max="16383" man="1"/>
  </rowBreaks>
  <colBreaks count="1" manualBreakCount="1">
    <brk id="4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FF99FF"/>
  </sheetPr>
  <dimension ref="A1:BP61"/>
  <sheetViews>
    <sheetView view="pageBreakPreview" zoomScale="75" zoomScaleNormal="100" zoomScaleSheetLayoutView="75" workbookViewId="0"/>
  </sheetViews>
  <sheetFormatPr defaultRowHeight="13.5"/>
  <cols>
    <col min="1" max="102" width="2.125" style="194" customWidth="1"/>
    <col min="103" max="259" width="9" style="194"/>
    <col min="260" max="358" width="2.125" style="194" customWidth="1"/>
    <col min="359" max="515" width="9" style="194"/>
    <col min="516" max="614" width="2.125" style="194" customWidth="1"/>
    <col min="615" max="771" width="9" style="194"/>
    <col min="772" max="870" width="2.125" style="194" customWidth="1"/>
    <col min="871" max="1027" width="9" style="194"/>
    <col min="1028" max="1126" width="2.125" style="194" customWidth="1"/>
    <col min="1127" max="1283" width="9" style="194"/>
    <col min="1284" max="1382" width="2.125" style="194" customWidth="1"/>
    <col min="1383" max="1539" width="9" style="194"/>
    <col min="1540" max="1638" width="2.125" style="194" customWidth="1"/>
    <col min="1639" max="1795" width="9" style="194"/>
    <col min="1796" max="1894" width="2.125" style="194" customWidth="1"/>
    <col min="1895" max="2051" width="9" style="194"/>
    <col min="2052" max="2150" width="2.125" style="194" customWidth="1"/>
    <col min="2151" max="2307" width="9" style="194"/>
    <col min="2308" max="2406" width="2.125" style="194" customWidth="1"/>
    <col min="2407" max="2563" width="9" style="194"/>
    <col min="2564" max="2662" width="2.125" style="194" customWidth="1"/>
    <col min="2663" max="2819" width="9" style="194"/>
    <col min="2820" max="2918" width="2.125" style="194" customWidth="1"/>
    <col min="2919" max="3075" width="9" style="194"/>
    <col min="3076" max="3174" width="2.125" style="194" customWidth="1"/>
    <col min="3175" max="3331" width="9" style="194"/>
    <col min="3332" max="3430" width="2.125" style="194" customWidth="1"/>
    <col min="3431" max="3587" width="9" style="194"/>
    <col min="3588" max="3686" width="2.125" style="194" customWidth="1"/>
    <col min="3687" max="3843" width="9" style="194"/>
    <col min="3844" max="3942" width="2.125" style="194" customWidth="1"/>
    <col min="3943" max="4099" width="9" style="194"/>
    <col min="4100" max="4198" width="2.125" style="194" customWidth="1"/>
    <col min="4199" max="4355" width="9" style="194"/>
    <col min="4356" max="4454" width="2.125" style="194" customWidth="1"/>
    <col min="4455" max="4611" width="9" style="194"/>
    <col min="4612" max="4710" width="2.125" style="194" customWidth="1"/>
    <col min="4711" max="4867" width="9" style="194"/>
    <col min="4868" max="4966" width="2.125" style="194" customWidth="1"/>
    <col min="4967" max="5123" width="9" style="194"/>
    <col min="5124" max="5222" width="2.125" style="194" customWidth="1"/>
    <col min="5223" max="5379" width="9" style="194"/>
    <col min="5380" max="5478" width="2.125" style="194" customWidth="1"/>
    <col min="5479" max="5635" width="9" style="194"/>
    <col min="5636" max="5734" width="2.125" style="194" customWidth="1"/>
    <col min="5735" max="5891" width="9" style="194"/>
    <col min="5892" max="5990" width="2.125" style="194" customWidth="1"/>
    <col min="5991" max="6147" width="9" style="194"/>
    <col min="6148" max="6246" width="2.125" style="194" customWidth="1"/>
    <col min="6247" max="6403" width="9" style="194"/>
    <col min="6404" max="6502" width="2.125" style="194" customWidth="1"/>
    <col min="6503" max="6659" width="9" style="194"/>
    <col min="6660" max="6758" width="2.125" style="194" customWidth="1"/>
    <col min="6759" max="6915" width="9" style="194"/>
    <col min="6916" max="7014" width="2.125" style="194" customWidth="1"/>
    <col min="7015" max="7171" width="9" style="194"/>
    <col min="7172" max="7270" width="2.125" style="194" customWidth="1"/>
    <col min="7271" max="7427" width="9" style="194"/>
    <col min="7428" max="7526" width="2.125" style="194" customWidth="1"/>
    <col min="7527" max="7683" width="9" style="194"/>
    <col min="7684" max="7782" width="2.125" style="194" customWidth="1"/>
    <col min="7783" max="7939" width="9" style="194"/>
    <col min="7940" max="8038" width="2.125" style="194" customWidth="1"/>
    <col min="8039" max="8195" width="9" style="194"/>
    <col min="8196" max="8294" width="2.125" style="194" customWidth="1"/>
    <col min="8295" max="8451" width="9" style="194"/>
    <col min="8452" max="8550" width="2.125" style="194" customWidth="1"/>
    <col min="8551" max="8707" width="9" style="194"/>
    <col min="8708" max="8806" width="2.125" style="194" customWidth="1"/>
    <col min="8807" max="8963" width="9" style="194"/>
    <col min="8964" max="9062" width="2.125" style="194" customWidth="1"/>
    <col min="9063" max="9219" width="9" style="194"/>
    <col min="9220" max="9318" width="2.125" style="194" customWidth="1"/>
    <col min="9319" max="9475" width="9" style="194"/>
    <col min="9476" max="9574" width="2.125" style="194" customWidth="1"/>
    <col min="9575" max="9731" width="9" style="194"/>
    <col min="9732" max="9830" width="2.125" style="194" customWidth="1"/>
    <col min="9831" max="9987" width="9" style="194"/>
    <col min="9988" max="10086" width="2.125" style="194" customWidth="1"/>
    <col min="10087" max="10243" width="9" style="194"/>
    <col min="10244" max="10342" width="2.125" style="194" customWidth="1"/>
    <col min="10343" max="10499" width="9" style="194"/>
    <col min="10500" max="10598" width="2.125" style="194" customWidth="1"/>
    <col min="10599" max="10755" width="9" style="194"/>
    <col min="10756" max="10854" width="2.125" style="194" customWidth="1"/>
    <col min="10855" max="11011" width="9" style="194"/>
    <col min="11012" max="11110" width="2.125" style="194" customWidth="1"/>
    <col min="11111" max="11267" width="9" style="194"/>
    <col min="11268" max="11366" width="2.125" style="194" customWidth="1"/>
    <col min="11367" max="11523" width="9" style="194"/>
    <col min="11524" max="11622" width="2.125" style="194" customWidth="1"/>
    <col min="11623" max="11779" width="9" style="194"/>
    <col min="11780" max="11878" width="2.125" style="194" customWidth="1"/>
    <col min="11879" max="12035" width="9" style="194"/>
    <col min="12036" max="12134" width="2.125" style="194" customWidth="1"/>
    <col min="12135" max="12291" width="9" style="194"/>
    <col min="12292" max="12390" width="2.125" style="194" customWidth="1"/>
    <col min="12391" max="12547" width="9" style="194"/>
    <col min="12548" max="12646" width="2.125" style="194" customWidth="1"/>
    <col min="12647" max="12803" width="9" style="194"/>
    <col min="12804" max="12902" width="2.125" style="194" customWidth="1"/>
    <col min="12903" max="13059" width="9" style="194"/>
    <col min="13060" max="13158" width="2.125" style="194" customWidth="1"/>
    <col min="13159" max="13315" width="9" style="194"/>
    <col min="13316" max="13414" width="2.125" style="194" customWidth="1"/>
    <col min="13415" max="13571" width="9" style="194"/>
    <col min="13572" max="13670" width="2.125" style="194" customWidth="1"/>
    <col min="13671" max="13827" width="9" style="194"/>
    <col min="13828" max="13926" width="2.125" style="194" customWidth="1"/>
    <col min="13927" max="14083" width="9" style="194"/>
    <col min="14084" max="14182" width="2.125" style="194" customWidth="1"/>
    <col min="14183" max="14339" width="9" style="194"/>
    <col min="14340" max="14438" width="2.125" style="194" customWidth="1"/>
    <col min="14439" max="14595" width="9" style="194"/>
    <col min="14596" max="14694" width="2.125" style="194" customWidth="1"/>
    <col min="14695" max="14851" width="9" style="194"/>
    <col min="14852" max="14950" width="2.125" style="194" customWidth="1"/>
    <col min="14951" max="15107" width="9" style="194"/>
    <col min="15108" max="15206" width="2.125" style="194" customWidth="1"/>
    <col min="15207" max="15363" width="9" style="194"/>
    <col min="15364" max="15462" width="2.125" style="194" customWidth="1"/>
    <col min="15463" max="15619" width="9" style="194"/>
    <col min="15620" max="15718" width="2.125" style="194" customWidth="1"/>
    <col min="15719" max="15875" width="9" style="194"/>
    <col min="15876" max="15974" width="2.125" style="194" customWidth="1"/>
    <col min="15975" max="16131" width="9" style="194"/>
    <col min="16132" max="16230" width="2.125" style="194" customWidth="1"/>
    <col min="16231" max="16384" width="9" style="194"/>
  </cols>
  <sheetData>
    <row r="1" spans="1:68" ht="15.75" customHeight="1"/>
    <row r="2" spans="1:68">
      <c r="A2" s="199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</row>
    <row r="3" spans="1:68" ht="17.25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37" t="s">
        <v>2018</v>
      </c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</row>
    <row r="4" spans="1:68" ht="15.75" customHeight="1">
      <c r="A4" s="199"/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005" t="s">
        <v>1951</v>
      </c>
      <c r="AW4" s="1006"/>
      <c r="AX4" s="1006"/>
      <c r="AY4" s="1006"/>
      <c r="AZ4" s="1006"/>
      <c r="BA4" s="1006"/>
      <c r="BB4" s="1006"/>
      <c r="BC4" s="998">
        <v>28</v>
      </c>
      <c r="BD4" s="998"/>
      <c r="BE4" s="998" t="s">
        <v>2</v>
      </c>
      <c r="BF4" s="998"/>
      <c r="BG4" s="998">
        <v>4</v>
      </c>
      <c r="BH4" s="998"/>
      <c r="BI4" s="998" t="s">
        <v>3</v>
      </c>
      <c r="BJ4" s="1007"/>
      <c r="BK4" s="998">
        <v>12</v>
      </c>
      <c r="BL4" s="998"/>
      <c r="BM4" s="998" t="s">
        <v>1952</v>
      </c>
      <c r="BN4" s="998"/>
      <c r="BO4" s="199"/>
      <c r="BP4" s="199"/>
    </row>
    <row r="5" spans="1:68" ht="15.75" customHeight="1">
      <c r="A5" s="199"/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</row>
    <row r="6" spans="1:68" ht="15.75" customHeight="1">
      <c r="A6" s="199"/>
      <c r="B6" s="199" t="s">
        <v>2758</v>
      </c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</row>
    <row r="7" spans="1:68" ht="15.75" customHeight="1">
      <c r="A7" s="199"/>
      <c r="B7" s="199" t="s">
        <v>2019</v>
      </c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</row>
    <row r="8" spans="1:68" ht="15.75" customHeight="1">
      <c r="A8" s="199"/>
      <c r="B8" s="199" t="s">
        <v>2020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</row>
    <row r="9" spans="1:68" ht="15.75" customHeight="1">
      <c r="A9" s="199"/>
      <c r="B9" s="199" t="s">
        <v>2021</v>
      </c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</row>
    <row r="10" spans="1:68" ht="15.75" customHeight="1">
      <c r="A10" s="199"/>
      <c r="B10" s="199" t="s">
        <v>2037</v>
      </c>
      <c r="C10" s="238"/>
      <c r="D10" s="238"/>
      <c r="E10" s="238"/>
      <c r="F10" s="199" t="s">
        <v>2038</v>
      </c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579"/>
      <c r="S10" s="579"/>
      <c r="T10" s="579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</row>
    <row r="11" spans="1:68" ht="15.75" customHeight="1">
      <c r="A11" s="199"/>
      <c r="B11" s="199" t="s">
        <v>3113</v>
      </c>
      <c r="C11" s="238"/>
      <c r="D11" s="238"/>
      <c r="E11" s="238"/>
      <c r="F11" s="199" t="s">
        <v>3117</v>
      </c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579"/>
      <c r="S11" s="579"/>
      <c r="T11" s="579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</row>
    <row r="12" spans="1:68" ht="15.75" customHeight="1">
      <c r="A12" s="199"/>
      <c r="B12" s="1015" t="s">
        <v>2783</v>
      </c>
      <c r="C12" s="1016"/>
      <c r="D12" s="1016"/>
      <c r="E12" s="1016"/>
      <c r="F12" s="199" t="s">
        <v>2039</v>
      </c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579"/>
      <c r="S12" s="579"/>
      <c r="T12" s="579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38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</row>
    <row r="13" spans="1:68" ht="15.75" customHeight="1">
      <c r="A13" s="199"/>
      <c r="B13" s="199" t="s">
        <v>2835</v>
      </c>
      <c r="C13" s="238"/>
      <c r="D13" s="238"/>
      <c r="E13" s="238"/>
      <c r="F13" s="199" t="s">
        <v>3118</v>
      </c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579"/>
      <c r="S13" s="579"/>
      <c r="T13" s="579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</row>
    <row r="14" spans="1:68" ht="15.75" customHeight="1">
      <c r="A14" s="199"/>
      <c r="B14" s="199"/>
      <c r="C14" s="238"/>
      <c r="D14" s="238"/>
      <c r="E14" s="238"/>
      <c r="F14" s="199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579"/>
      <c r="S14" s="579"/>
      <c r="T14" s="579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</row>
    <row r="15" spans="1:68" ht="28.5" customHeight="1">
      <c r="A15" s="199"/>
      <c r="B15" s="239"/>
      <c r="C15" s="240" t="s">
        <v>2030</v>
      </c>
      <c r="D15" s="240"/>
      <c r="E15" s="240">
        <f>基本情報入力!B3</f>
        <v>0</v>
      </c>
      <c r="F15" s="240"/>
      <c r="G15" s="240" t="s">
        <v>2031</v>
      </c>
      <c r="H15" s="240"/>
      <c r="I15" s="240"/>
      <c r="J15" s="240" t="s">
        <v>2032</v>
      </c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>
        <f>基本情報入力!B3</f>
        <v>0</v>
      </c>
      <c r="W15" s="240" t="s">
        <v>2028</v>
      </c>
      <c r="X15" s="240">
        <f>基本情報入力!D3</f>
        <v>0</v>
      </c>
      <c r="Y15" s="240"/>
      <c r="Z15" s="240"/>
      <c r="AA15" s="240"/>
      <c r="AB15" s="1010" t="str">
        <f>基本情報入力!B5</f>
        <v/>
      </c>
      <c r="AC15" s="1010"/>
      <c r="AD15" s="1010"/>
      <c r="AE15" s="1010"/>
      <c r="AF15" s="1010"/>
      <c r="AG15" s="1010"/>
      <c r="AH15" s="1010"/>
      <c r="AI15" s="1010"/>
      <c r="AJ15" s="1010"/>
      <c r="AK15" s="1010"/>
      <c r="AL15" s="1010"/>
      <c r="AM15" s="1010"/>
      <c r="AN15" s="1010"/>
      <c r="AO15" s="1010"/>
      <c r="AP15" s="1010"/>
      <c r="AQ15" s="1010"/>
      <c r="AR15" s="1010"/>
      <c r="AS15" s="1010"/>
      <c r="AT15" s="1010"/>
      <c r="AU15" s="1010"/>
      <c r="AV15" s="1010"/>
      <c r="AW15" s="1010"/>
      <c r="AX15" s="1010"/>
      <c r="AY15" s="1010"/>
      <c r="AZ15" s="1010"/>
      <c r="BA15" s="1010"/>
      <c r="BB15" s="1010"/>
      <c r="BC15" s="1010"/>
      <c r="BD15" s="1010"/>
      <c r="BE15" s="1010"/>
      <c r="BF15" s="1010"/>
      <c r="BG15" s="1010"/>
      <c r="BH15" s="240"/>
      <c r="BI15" s="240"/>
      <c r="BJ15" s="240"/>
      <c r="BK15" s="240"/>
      <c r="BL15" s="240"/>
      <c r="BM15" s="240"/>
      <c r="BN15" s="240"/>
      <c r="BO15" s="241"/>
      <c r="BP15" s="199"/>
    </row>
    <row r="16" spans="1:68" ht="21" customHeight="1">
      <c r="A16" s="199"/>
      <c r="B16" s="242"/>
      <c r="C16" s="243" t="s">
        <v>2033</v>
      </c>
      <c r="D16" s="243"/>
      <c r="E16" s="243"/>
      <c r="F16" s="243"/>
      <c r="G16" s="243"/>
      <c r="H16" s="240" t="s">
        <v>2034</v>
      </c>
      <c r="I16" s="240"/>
      <c r="J16" s="240" t="str">
        <f>基本情報入力!H6</f>
        <v/>
      </c>
      <c r="K16" s="240"/>
      <c r="L16" s="240"/>
      <c r="M16" s="240"/>
      <c r="N16" s="240"/>
      <c r="O16" s="240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999" t="s">
        <v>2035</v>
      </c>
      <c r="AS16" s="999"/>
      <c r="AT16" s="999"/>
      <c r="AU16" s="999"/>
      <c r="AV16" s="999"/>
      <c r="AW16" s="999"/>
      <c r="AX16" s="999"/>
      <c r="AY16" s="1002">
        <f>基本情報入力!B7</f>
        <v>0</v>
      </c>
      <c r="AZ16" s="1002"/>
      <c r="BA16" s="1002"/>
      <c r="BB16" s="1002"/>
      <c r="BC16" s="1003" t="s">
        <v>2028</v>
      </c>
      <c r="BD16" s="1002">
        <f>基本情報入力!C7</f>
        <v>0</v>
      </c>
      <c r="BE16" s="1003"/>
      <c r="BF16" s="1003"/>
      <c r="BG16" s="1003"/>
      <c r="BH16" s="1003"/>
      <c r="BI16" s="1003" t="s">
        <v>2028</v>
      </c>
      <c r="BJ16" s="1002">
        <f>基本情報入力!D7</f>
        <v>0</v>
      </c>
      <c r="BK16" s="1003"/>
      <c r="BL16" s="1003"/>
      <c r="BM16" s="1003"/>
      <c r="BN16" s="1003"/>
      <c r="BO16" s="244"/>
      <c r="BP16" s="199"/>
    </row>
    <row r="17" spans="1:68" ht="10.5" customHeight="1">
      <c r="A17" s="199"/>
      <c r="B17" s="245"/>
      <c r="C17" s="246"/>
      <c r="D17" s="246"/>
      <c r="E17" s="246"/>
      <c r="F17" s="246"/>
      <c r="G17" s="246"/>
      <c r="H17" s="243"/>
      <c r="I17" s="243"/>
      <c r="J17" s="243"/>
      <c r="K17" s="243"/>
      <c r="L17" s="243"/>
      <c r="M17" s="243"/>
      <c r="N17" s="243"/>
      <c r="O17" s="243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1000"/>
      <c r="AS17" s="1000"/>
      <c r="AT17" s="1000"/>
      <c r="AU17" s="1000"/>
      <c r="AV17" s="1000"/>
      <c r="AW17" s="1000"/>
      <c r="AX17" s="1000"/>
      <c r="AY17" s="1011"/>
      <c r="AZ17" s="1011"/>
      <c r="BA17" s="1011"/>
      <c r="BB17" s="1011"/>
      <c r="BC17" s="1004"/>
      <c r="BD17" s="1004"/>
      <c r="BE17" s="1004"/>
      <c r="BF17" s="1004"/>
      <c r="BG17" s="1004"/>
      <c r="BH17" s="1004"/>
      <c r="BI17" s="1004"/>
      <c r="BJ17" s="1004"/>
      <c r="BK17" s="1004"/>
      <c r="BL17" s="1004"/>
      <c r="BM17" s="1004"/>
      <c r="BN17" s="1004"/>
      <c r="BO17" s="247"/>
      <c r="BP17" s="199"/>
    </row>
    <row r="18" spans="1:68" ht="28.5" customHeight="1">
      <c r="A18" s="199"/>
      <c r="B18" s="248"/>
      <c r="C18" s="1009" t="str">
        <f>基本情報入力!B6</f>
        <v/>
      </c>
      <c r="D18" s="1009"/>
      <c r="E18" s="1009"/>
      <c r="F18" s="1009"/>
      <c r="G18" s="1009"/>
      <c r="H18" s="1009"/>
      <c r="I18" s="1009"/>
      <c r="J18" s="1009"/>
      <c r="K18" s="1009"/>
      <c r="L18" s="1009"/>
      <c r="M18" s="1009"/>
      <c r="N18" s="1009"/>
      <c r="O18" s="1009"/>
      <c r="P18" s="1009"/>
      <c r="Q18" s="1009"/>
      <c r="R18" s="1009"/>
      <c r="S18" s="1009"/>
      <c r="T18" s="1009"/>
      <c r="U18" s="1009"/>
      <c r="V18" s="1009"/>
      <c r="W18" s="1009"/>
      <c r="X18" s="1009"/>
      <c r="Y18" s="1009"/>
      <c r="Z18" s="1009"/>
      <c r="AA18" s="1009"/>
      <c r="AB18" s="1009"/>
      <c r="AC18" s="1009"/>
      <c r="AD18" s="1009"/>
      <c r="AE18" s="1009"/>
      <c r="AF18" s="1009"/>
      <c r="AG18" s="1009"/>
      <c r="AH18" s="1009"/>
      <c r="AI18" s="1009"/>
      <c r="AJ18" s="1009"/>
      <c r="AK18" s="1009"/>
      <c r="AL18" s="1009"/>
      <c r="AM18" s="1009"/>
      <c r="AN18" s="1009"/>
      <c r="AO18" s="1009"/>
      <c r="AP18" s="1009"/>
      <c r="AQ18" s="249"/>
      <c r="AR18" s="1001" t="s">
        <v>2036</v>
      </c>
      <c r="AS18" s="1001"/>
      <c r="AT18" s="1001"/>
      <c r="AU18" s="1001"/>
      <c r="AV18" s="1001"/>
      <c r="AW18" s="1001"/>
      <c r="AX18" s="1001"/>
      <c r="AY18" s="1008">
        <f>基本情報入力!G7</f>
        <v>0</v>
      </c>
      <c r="AZ18" s="1009"/>
      <c r="BA18" s="1009"/>
      <c r="BB18" s="1009"/>
      <c r="BC18" s="250" t="s">
        <v>2028</v>
      </c>
      <c r="BD18" s="1008">
        <f>基本情報入力!H7</f>
        <v>0</v>
      </c>
      <c r="BE18" s="1009"/>
      <c r="BF18" s="1009"/>
      <c r="BG18" s="1009"/>
      <c r="BH18" s="1009"/>
      <c r="BI18" s="250" t="s">
        <v>2028</v>
      </c>
      <c r="BJ18" s="1008">
        <f>基本情報入力!I7</f>
        <v>0</v>
      </c>
      <c r="BK18" s="1009"/>
      <c r="BL18" s="1009"/>
      <c r="BM18" s="1009"/>
      <c r="BN18" s="1009"/>
      <c r="BO18" s="251"/>
      <c r="BP18" s="199"/>
    </row>
    <row r="19" spans="1:68" ht="18" customHeight="1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</row>
    <row r="20" spans="1:68" ht="21" customHeight="1">
      <c r="A20" s="199"/>
      <c r="B20" s="994"/>
      <c r="C20" s="995"/>
      <c r="D20" s="987" t="s">
        <v>1878</v>
      </c>
      <c r="E20" s="988"/>
      <c r="F20" s="988"/>
      <c r="G20" s="988"/>
      <c r="H20" s="988"/>
      <c r="I20" s="988"/>
      <c r="J20" s="988"/>
      <c r="K20" s="988"/>
      <c r="L20" s="988"/>
      <c r="M20" s="988"/>
      <c r="N20" s="1013"/>
      <c r="O20" s="1013"/>
      <c r="P20" s="1013"/>
      <c r="Q20" s="1014"/>
      <c r="R20" s="991" t="s">
        <v>3123</v>
      </c>
      <c r="S20" s="992"/>
      <c r="T20" s="993"/>
      <c r="U20" s="987" t="s">
        <v>2022</v>
      </c>
      <c r="V20" s="988"/>
      <c r="W20" s="988"/>
      <c r="X20" s="988"/>
      <c r="Y20" s="989"/>
      <c r="Z20" s="994" t="s">
        <v>1968</v>
      </c>
      <c r="AA20" s="994"/>
      <c r="AB20" s="994"/>
      <c r="AC20" s="994" t="s">
        <v>1969</v>
      </c>
      <c r="AD20" s="995"/>
      <c r="AE20" s="995"/>
      <c r="AF20" s="994" t="s">
        <v>22</v>
      </c>
      <c r="AG20" s="995"/>
      <c r="AH20" s="995"/>
      <c r="AI20" s="994" t="s">
        <v>2023</v>
      </c>
      <c r="AJ20" s="1012"/>
      <c r="AK20" s="1012"/>
      <c r="AL20" s="1012"/>
      <c r="AM20" s="1012"/>
      <c r="AN20" s="1012"/>
      <c r="AO20" s="1012"/>
      <c r="AP20" s="1012"/>
      <c r="AQ20" s="1012"/>
      <c r="AR20" s="1012"/>
      <c r="AS20" s="1012"/>
      <c r="AT20" s="994" t="s">
        <v>2024</v>
      </c>
      <c r="AU20" s="1012"/>
      <c r="AV20" s="1012"/>
      <c r="AW20" s="1012"/>
      <c r="AX20" s="1012"/>
      <c r="AY20" s="1012"/>
      <c r="AZ20" s="1012"/>
      <c r="BA20" s="1012"/>
      <c r="BB20" s="1012"/>
      <c r="BC20" s="1012"/>
      <c r="BD20" s="1012"/>
      <c r="BE20" s="994" t="s">
        <v>2025</v>
      </c>
      <c r="BF20" s="1012"/>
      <c r="BG20" s="1012"/>
      <c r="BH20" s="1012"/>
      <c r="BI20" s="1012"/>
      <c r="BJ20" s="1012"/>
      <c r="BK20" s="1012"/>
      <c r="BL20" s="1012"/>
      <c r="BM20" s="1012"/>
      <c r="BN20" s="1012"/>
      <c r="BO20" s="1012"/>
      <c r="BP20" s="199"/>
    </row>
    <row r="21" spans="1:68" ht="19.5" customHeight="1">
      <c r="A21" s="199"/>
      <c r="B21" s="994" t="str">
        <f>IF(基本情報入力!C21&lt;&gt;"",1,"")</f>
        <v/>
      </c>
      <c r="C21" s="995"/>
      <c r="D21" s="252"/>
      <c r="E21" s="988" t="str">
        <f>IF(基本情報入力!C21="","",基本情報入力!C21)</f>
        <v/>
      </c>
      <c r="F21" s="988"/>
      <c r="G21" s="988"/>
      <c r="H21" s="988"/>
      <c r="I21" s="988"/>
      <c r="J21" s="988"/>
      <c r="K21" s="988"/>
      <c r="L21" s="988"/>
      <c r="M21" s="988"/>
      <c r="N21" s="988"/>
      <c r="O21" s="988"/>
      <c r="P21" s="988"/>
      <c r="Q21" s="253"/>
      <c r="R21" s="575"/>
      <c r="S21" s="575" t="str">
        <f>IF(基本情報入力!E21="","",基本情報入力!E21)</f>
        <v/>
      </c>
      <c r="T21" s="575"/>
      <c r="U21" s="252"/>
      <c r="V21" s="988" t="str">
        <f>IF(基本情報入力!F21="","",基本情報入力!F21)</f>
        <v/>
      </c>
      <c r="W21" s="988"/>
      <c r="X21" s="988"/>
      <c r="Y21" s="253"/>
      <c r="Z21" s="987" t="str">
        <f>IF(基本情報入力!G21="","",基本情報入力!G21)</f>
        <v/>
      </c>
      <c r="AA21" s="996"/>
      <c r="AB21" s="997"/>
      <c r="AC21" s="987" t="str">
        <f>IF(基本情報入力!H21="","",基本情報入力!H21)</f>
        <v/>
      </c>
      <c r="AD21" s="988"/>
      <c r="AE21" s="989"/>
      <c r="AF21" s="987" t="str">
        <f>IF(基本情報入力!I21="","",基本情報入力!I21)</f>
        <v/>
      </c>
      <c r="AG21" s="988"/>
      <c r="AH21" s="989"/>
      <c r="AI21" s="254"/>
      <c r="AJ21" s="990" t="str">
        <f>IF(基本情報入力!J21="","",基本情報入力!J21)</f>
        <v/>
      </c>
      <c r="AK21" s="990"/>
      <c r="AL21" s="990"/>
      <c r="AM21" s="990"/>
      <c r="AN21" s="990"/>
      <c r="AO21" s="990"/>
      <c r="AP21" s="990"/>
      <c r="AQ21" s="990"/>
      <c r="AR21" s="990"/>
      <c r="AS21" s="255"/>
      <c r="AT21" s="254"/>
      <c r="AU21" s="990" t="str">
        <f>IF(基本情報入力!K21="","",基本情報入力!K21)</f>
        <v/>
      </c>
      <c r="AV21" s="990"/>
      <c r="AW21" s="990"/>
      <c r="AX21" s="990"/>
      <c r="AY21" s="990"/>
      <c r="AZ21" s="990"/>
      <c r="BA21" s="990"/>
      <c r="BB21" s="990"/>
      <c r="BC21" s="990"/>
      <c r="BD21" s="255"/>
      <c r="BE21" s="254"/>
      <c r="BF21" s="990" t="str">
        <f>IF(基本情報入力!L21="","",基本情報入力!L21)</f>
        <v/>
      </c>
      <c r="BG21" s="990"/>
      <c r="BH21" s="990"/>
      <c r="BI21" s="990"/>
      <c r="BJ21" s="990"/>
      <c r="BK21" s="990"/>
      <c r="BL21" s="990"/>
      <c r="BM21" s="990"/>
      <c r="BN21" s="990"/>
      <c r="BO21" s="255"/>
      <c r="BP21" s="199"/>
    </row>
    <row r="22" spans="1:68" ht="19.5" customHeight="1">
      <c r="A22" s="199"/>
      <c r="B22" s="994" t="str">
        <f>IF(基本情報入力!C22&lt;&gt;"",2,"")</f>
        <v/>
      </c>
      <c r="C22" s="995"/>
      <c r="D22" s="252"/>
      <c r="E22" s="988" t="str">
        <f>IF(基本情報入力!C22="","",基本情報入力!C22)</f>
        <v/>
      </c>
      <c r="F22" s="988"/>
      <c r="G22" s="988"/>
      <c r="H22" s="988"/>
      <c r="I22" s="988"/>
      <c r="J22" s="988"/>
      <c r="K22" s="988"/>
      <c r="L22" s="988"/>
      <c r="M22" s="988"/>
      <c r="N22" s="988"/>
      <c r="O22" s="988"/>
      <c r="P22" s="988"/>
      <c r="Q22" s="253"/>
      <c r="R22" s="575"/>
      <c r="S22" s="575" t="str">
        <f>IF(基本情報入力!E22="","",基本情報入力!E22)</f>
        <v/>
      </c>
      <c r="T22" s="575"/>
      <c r="U22" s="252"/>
      <c r="V22" s="988" t="str">
        <f>IF(基本情報入力!F22="","",基本情報入力!F22)</f>
        <v/>
      </c>
      <c r="W22" s="988"/>
      <c r="X22" s="988"/>
      <c r="Y22" s="253"/>
      <c r="Z22" s="987" t="str">
        <f>IF(基本情報入力!G22="","",基本情報入力!G22)</f>
        <v/>
      </c>
      <c r="AA22" s="996"/>
      <c r="AB22" s="997"/>
      <c r="AC22" s="987" t="str">
        <f>IF(基本情報入力!H22="","",基本情報入力!H22)</f>
        <v/>
      </c>
      <c r="AD22" s="988"/>
      <c r="AE22" s="989"/>
      <c r="AF22" s="987" t="str">
        <f>IF(基本情報入力!I22="","",基本情報入力!I22)</f>
        <v/>
      </c>
      <c r="AG22" s="988"/>
      <c r="AH22" s="989"/>
      <c r="AI22" s="254"/>
      <c r="AJ22" s="990" t="str">
        <f>IF(基本情報入力!J22="","",基本情報入力!J22)</f>
        <v/>
      </c>
      <c r="AK22" s="990"/>
      <c r="AL22" s="990"/>
      <c r="AM22" s="990"/>
      <c r="AN22" s="990"/>
      <c r="AO22" s="990"/>
      <c r="AP22" s="990"/>
      <c r="AQ22" s="990"/>
      <c r="AR22" s="990"/>
      <c r="AS22" s="255"/>
      <c r="AT22" s="254"/>
      <c r="AU22" s="990" t="str">
        <f>IF(基本情報入力!K22="","",基本情報入力!K22)</f>
        <v/>
      </c>
      <c r="AV22" s="990"/>
      <c r="AW22" s="990"/>
      <c r="AX22" s="990"/>
      <c r="AY22" s="990"/>
      <c r="AZ22" s="990"/>
      <c r="BA22" s="990"/>
      <c r="BB22" s="990"/>
      <c r="BC22" s="990"/>
      <c r="BD22" s="255"/>
      <c r="BE22" s="254"/>
      <c r="BF22" s="990" t="str">
        <f>IF(基本情報入力!L22="","",基本情報入力!L22)</f>
        <v/>
      </c>
      <c r="BG22" s="990"/>
      <c r="BH22" s="990"/>
      <c r="BI22" s="990"/>
      <c r="BJ22" s="990"/>
      <c r="BK22" s="990"/>
      <c r="BL22" s="990"/>
      <c r="BM22" s="990"/>
      <c r="BN22" s="990"/>
      <c r="BO22" s="255"/>
      <c r="BP22" s="199"/>
    </row>
    <row r="23" spans="1:68" ht="19.5" customHeight="1">
      <c r="A23" s="199"/>
      <c r="B23" s="994" t="str">
        <f>IF(基本情報入力!C23&lt;&gt;"",3,"")</f>
        <v/>
      </c>
      <c r="C23" s="995"/>
      <c r="D23" s="252"/>
      <c r="E23" s="988" t="str">
        <f>IF(基本情報入力!C23="","",基本情報入力!C23)</f>
        <v/>
      </c>
      <c r="F23" s="988"/>
      <c r="G23" s="988"/>
      <c r="H23" s="988"/>
      <c r="I23" s="988"/>
      <c r="J23" s="988"/>
      <c r="K23" s="988"/>
      <c r="L23" s="988"/>
      <c r="M23" s="988"/>
      <c r="N23" s="988"/>
      <c r="O23" s="988"/>
      <c r="P23" s="988"/>
      <c r="Q23" s="253"/>
      <c r="R23" s="575"/>
      <c r="S23" s="575" t="str">
        <f>IF(基本情報入力!E23="","",基本情報入力!E23)</f>
        <v/>
      </c>
      <c r="T23" s="575"/>
      <c r="U23" s="252"/>
      <c r="V23" s="988" t="str">
        <f>IF(基本情報入力!F23="","",基本情報入力!F23)</f>
        <v/>
      </c>
      <c r="W23" s="988"/>
      <c r="X23" s="988"/>
      <c r="Y23" s="253"/>
      <c r="Z23" s="987" t="str">
        <f>IF(基本情報入力!G23="","",基本情報入力!G23)</f>
        <v/>
      </c>
      <c r="AA23" s="996"/>
      <c r="AB23" s="997"/>
      <c r="AC23" s="987" t="str">
        <f>IF(基本情報入力!H23="","",基本情報入力!H23)</f>
        <v/>
      </c>
      <c r="AD23" s="988"/>
      <c r="AE23" s="989"/>
      <c r="AF23" s="987" t="str">
        <f>IF(基本情報入力!I23="","",基本情報入力!I23)</f>
        <v/>
      </c>
      <c r="AG23" s="988"/>
      <c r="AH23" s="989"/>
      <c r="AI23" s="254"/>
      <c r="AJ23" s="990" t="str">
        <f>IF(基本情報入力!J23="","",基本情報入力!J23)</f>
        <v/>
      </c>
      <c r="AK23" s="990"/>
      <c r="AL23" s="990"/>
      <c r="AM23" s="990"/>
      <c r="AN23" s="990"/>
      <c r="AO23" s="990"/>
      <c r="AP23" s="990"/>
      <c r="AQ23" s="990"/>
      <c r="AR23" s="990"/>
      <c r="AS23" s="255"/>
      <c r="AT23" s="254"/>
      <c r="AU23" s="990" t="str">
        <f>IF(基本情報入力!K23="","",基本情報入力!K23)</f>
        <v/>
      </c>
      <c r="AV23" s="990"/>
      <c r="AW23" s="990"/>
      <c r="AX23" s="990"/>
      <c r="AY23" s="990"/>
      <c r="AZ23" s="990"/>
      <c r="BA23" s="990"/>
      <c r="BB23" s="990"/>
      <c r="BC23" s="990"/>
      <c r="BD23" s="255"/>
      <c r="BE23" s="254"/>
      <c r="BF23" s="990" t="str">
        <f>IF(基本情報入力!L23="","",基本情報入力!L23)</f>
        <v/>
      </c>
      <c r="BG23" s="990"/>
      <c r="BH23" s="990"/>
      <c r="BI23" s="990"/>
      <c r="BJ23" s="990"/>
      <c r="BK23" s="990"/>
      <c r="BL23" s="990"/>
      <c r="BM23" s="990"/>
      <c r="BN23" s="990"/>
      <c r="BO23" s="255"/>
      <c r="BP23" s="199"/>
    </row>
    <row r="24" spans="1:68" ht="19.5" customHeight="1">
      <c r="A24" s="199"/>
      <c r="B24" s="994" t="str">
        <f>IF(基本情報入力!C24&lt;&gt;"",4,"")</f>
        <v/>
      </c>
      <c r="C24" s="995"/>
      <c r="D24" s="252"/>
      <c r="E24" s="988" t="str">
        <f>IF(基本情報入力!C24="","",基本情報入力!C24)</f>
        <v/>
      </c>
      <c r="F24" s="988"/>
      <c r="G24" s="988"/>
      <c r="H24" s="988"/>
      <c r="I24" s="988"/>
      <c r="J24" s="988"/>
      <c r="K24" s="988"/>
      <c r="L24" s="988"/>
      <c r="M24" s="988"/>
      <c r="N24" s="988"/>
      <c r="O24" s="988"/>
      <c r="P24" s="988"/>
      <c r="Q24" s="253"/>
      <c r="R24" s="575"/>
      <c r="S24" s="575" t="str">
        <f>IF(基本情報入力!E24="","",基本情報入力!E24)</f>
        <v/>
      </c>
      <c r="T24" s="575"/>
      <c r="U24" s="252"/>
      <c r="V24" s="988" t="str">
        <f>IF(基本情報入力!F24="","",基本情報入力!F24)</f>
        <v/>
      </c>
      <c r="W24" s="988"/>
      <c r="X24" s="988"/>
      <c r="Y24" s="253"/>
      <c r="Z24" s="987" t="str">
        <f>IF(基本情報入力!G24="","",基本情報入力!G24)</f>
        <v/>
      </c>
      <c r="AA24" s="996"/>
      <c r="AB24" s="997"/>
      <c r="AC24" s="987" t="str">
        <f>IF(基本情報入力!H24="","",基本情報入力!H24)</f>
        <v/>
      </c>
      <c r="AD24" s="988"/>
      <c r="AE24" s="989"/>
      <c r="AF24" s="987" t="str">
        <f>IF(基本情報入力!I24="","",基本情報入力!I24)</f>
        <v/>
      </c>
      <c r="AG24" s="988"/>
      <c r="AH24" s="989"/>
      <c r="AI24" s="254"/>
      <c r="AJ24" s="990" t="str">
        <f>IF(基本情報入力!J24="","",基本情報入力!J24)</f>
        <v/>
      </c>
      <c r="AK24" s="990"/>
      <c r="AL24" s="990"/>
      <c r="AM24" s="990"/>
      <c r="AN24" s="990"/>
      <c r="AO24" s="990"/>
      <c r="AP24" s="990"/>
      <c r="AQ24" s="990"/>
      <c r="AR24" s="990"/>
      <c r="AS24" s="255"/>
      <c r="AT24" s="254"/>
      <c r="AU24" s="990" t="str">
        <f>IF(基本情報入力!K24="","",基本情報入力!K24)</f>
        <v/>
      </c>
      <c r="AV24" s="990"/>
      <c r="AW24" s="990"/>
      <c r="AX24" s="990"/>
      <c r="AY24" s="990"/>
      <c r="AZ24" s="990"/>
      <c r="BA24" s="990"/>
      <c r="BB24" s="990"/>
      <c r="BC24" s="990"/>
      <c r="BD24" s="255"/>
      <c r="BE24" s="254"/>
      <c r="BF24" s="990" t="str">
        <f>IF(基本情報入力!L24="","",基本情報入力!L24)</f>
        <v/>
      </c>
      <c r="BG24" s="990"/>
      <c r="BH24" s="990"/>
      <c r="BI24" s="990"/>
      <c r="BJ24" s="990"/>
      <c r="BK24" s="990"/>
      <c r="BL24" s="990"/>
      <c r="BM24" s="990"/>
      <c r="BN24" s="990"/>
      <c r="BO24" s="255"/>
      <c r="BP24" s="199"/>
    </row>
    <row r="25" spans="1:68" ht="19.5" customHeight="1">
      <c r="A25" s="199"/>
      <c r="B25" s="994" t="str">
        <f>IF(基本情報入力!C25&lt;&gt;"",5,"")</f>
        <v/>
      </c>
      <c r="C25" s="995"/>
      <c r="D25" s="252"/>
      <c r="E25" s="988" t="str">
        <f>IF(基本情報入力!C25="","",基本情報入力!C25)</f>
        <v/>
      </c>
      <c r="F25" s="988"/>
      <c r="G25" s="988"/>
      <c r="H25" s="988"/>
      <c r="I25" s="988"/>
      <c r="J25" s="988"/>
      <c r="K25" s="988"/>
      <c r="L25" s="988"/>
      <c r="M25" s="988"/>
      <c r="N25" s="988"/>
      <c r="O25" s="988"/>
      <c r="P25" s="988"/>
      <c r="Q25" s="253"/>
      <c r="R25" s="575"/>
      <c r="S25" s="575" t="str">
        <f>IF(基本情報入力!E25="","",基本情報入力!E25)</f>
        <v/>
      </c>
      <c r="T25" s="575"/>
      <c r="U25" s="252"/>
      <c r="V25" s="988" t="str">
        <f>IF(基本情報入力!F25="","",基本情報入力!F25)</f>
        <v/>
      </c>
      <c r="W25" s="988"/>
      <c r="X25" s="988"/>
      <c r="Y25" s="253"/>
      <c r="Z25" s="987" t="str">
        <f>IF(基本情報入力!G25="","",基本情報入力!G25)</f>
        <v/>
      </c>
      <c r="AA25" s="996"/>
      <c r="AB25" s="997"/>
      <c r="AC25" s="987" t="str">
        <f>IF(基本情報入力!H25="","",基本情報入力!H25)</f>
        <v/>
      </c>
      <c r="AD25" s="988"/>
      <c r="AE25" s="989"/>
      <c r="AF25" s="987" t="str">
        <f>IF(基本情報入力!I25="","",基本情報入力!I25)</f>
        <v/>
      </c>
      <c r="AG25" s="988"/>
      <c r="AH25" s="989"/>
      <c r="AI25" s="254"/>
      <c r="AJ25" s="990" t="str">
        <f>IF(基本情報入力!J25="","",基本情報入力!J25)</f>
        <v/>
      </c>
      <c r="AK25" s="990"/>
      <c r="AL25" s="990"/>
      <c r="AM25" s="990"/>
      <c r="AN25" s="990"/>
      <c r="AO25" s="990"/>
      <c r="AP25" s="990"/>
      <c r="AQ25" s="990"/>
      <c r="AR25" s="990"/>
      <c r="AS25" s="255"/>
      <c r="AT25" s="254"/>
      <c r="AU25" s="990" t="str">
        <f>IF(基本情報入力!K25="","",基本情報入力!K25)</f>
        <v/>
      </c>
      <c r="AV25" s="990"/>
      <c r="AW25" s="990"/>
      <c r="AX25" s="990"/>
      <c r="AY25" s="990"/>
      <c r="AZ25" s="990"/>
      <c r="BA25" s="990"/>
      <c r="BB25" s="990"/>
      <c r="BC25" s="990"/>
      <c r="BD25" s="255"/>
      <c r="BE25" s="254"/>
      <c r="BF25" s="990" t="str">
        <f>IF(基本情報入力!L25="","",基本情報入力!L25)</f>
        <v/>
      </c>
      <c r="BG25" s="990"/>
      <c r="BH25" s="990"/>
      <c r="BI25" s="990"/>
      <c r="BJ25" s="990"/>
      <c r="BK25" s="990"/>
      <c r="BL25" s="990"/>
      <c r="BM25" s="990"/>
      <c r="BN25" s="990"/>
      <c r="BO25" s="255"/>
      <c r="BP25" s="199"/>
    </row>
    <row r="26" spans="1:68" ht="19.5" customHeight="1">
      <c r="A26" s="199"/>
      <c r="B26" s="994" t="str">
        <f>IF(基本情報入力!C26&lt;&gt;"",5,"")</f>
        <v/>
      </c>
      <c r="C26" s="995"/>
      <c r="D26" s="252"/>
      <c r="E26" s="988" t="str">
        <f>IF(基本情報入力!C26="","",基本情報入力!C26)</f>
        <v/>
      </c>
      <c r="F26" s="988"/>
      <c r="G26" s="988"/>
      <c r="H26" s="988"/>
      <c r="I26" s="988"/>
      <c r="J26" s="988"/>
      <c r="K26" s="988"/>
      <c r="L26" s="988"/>
      <c r="M26" s="988"/>
      <c r="N26" s="988"/>
      <c r="O26" s="988"/>
      <c r="P26" s="988"/>
      <c r="Q26" s="576"/>
      <c r="R26" s="575"/>
      <c r="S26" s="575" t="str">
        <f>IF(基本情報入力!E26="","",基本情報入力!E26)</f>
        <v/>
      </c>
      <c r="T26" s="575"/>
      <c r="U26" s="252"/>
      <c r="V26" s="988" t="str">
        <f>IF(基本情報入力!F26="","",基本情報入力!F26)</f>
        <v/>
      </c>
      <c r="W26" s="988"/>
      <c r="X26" s="988"/>
      <c r="Y26" s="576"/>
      <c r="Z26" s="987" t="str">
        <f>IF(基本情報入力!G26="","",基本情報入力!G26)</f>
        <v/>
      </c>
      <c r="AA26" s="996"/>
      <c r="AB26" s="997"/>
      <c r="AC26" s="987" t="str">
        <f>IF(基本情報入力!H26="","",基本情報入力!H26)</f>
        <v/>
      </c>
      <c r="AD26" s="988"/>
      <c r="AE26" s="989"/>
      <c r="AF26" s="987" t="str">
        <f>IF(基本情報入力!I26="","",基本情報入力!I26)</f>
        <v/>
      </c>
      <c r="AG26" s="988"/>
      <c r="AH26" s="989"/>
      <c r="AI26" s="254"/>
      <c r="AJ26" s="990" t="str">
        <f>IF(基本情報入力!J26="","",基本情報入力!J26)</f>
        <v/>
      </c>
      <c r="AK26" s="990"/>
      <c r="AL26" s="990"/>
      <c r="AM26" s="990"/>
      <c r="AN26" s="990"/>
      <c r="AO26" s="990"/>
      <c r="AP26" s="990"/>
      <c r="AQ26" s="990"/>
      <c r="AR26" s="990"/>
      <c r="AS26" s="577"/>
      <c r="AT26" s="254"/>
      <c r="AU26" s="990" t="str">
        <f>IF(基本情報入力!K26="","",基本情報入力!K26)</f>
        <v/>
      </c>
      <c r="AV26" s="990"/>
      <c r="AW26" s="990"/>
      <c r="AX26" s="990"/>
      <c r="AY26" s="990"/>
      <c r="AZ26" s="990"/>
      <c r="BA26" s="990"/>
      <c r="BB26" s="990"/>
      <c r="BC26" s="990"/>
      <c r="BD26" s="577"/>
      <c r="BE26" s="254"/>
      <c r="BF26" s="990" t="str">
        <f>IF(基本情報入力!L26="","",基本情報入力!L26)</f>
        <v/>
      </c>
      <c r="BG26" s="990"/>
      <c r="BH26" s="990"/>
      <c r="BI26" s="990"/>
      <c r="BJ26" s="990"/>
      <c r="BK26" s="990"/>
      <c r="BL26" s="990"/>
      <c r="BM26" s="990"/>
      <c r="BN26" s="990"/>
      <c r="BO26" s="577"/>
      <c r="BP26" s="199"/>
    </row>
    <row r="27" spans="1:68" ht="19.5" customHeight="1">
      <c r="B27" s="994" t="str">
        <f>IF(基本情報入力!C27&lt;&gt;"",5,"")</f>
        <v/>
      </c>
      <c r="C27" s="995"/>
      <c r="D27" s="252"/>
      <c r="E27" s="988" t="str">
        <f>IF(基本情報入力!C27="","",基本情報入力!C27)</f>
        <v/>
      </c>
      <c r="F27" s="988"/>
      <c r="G27" s="988"/>
      <c r="H27" s="988"/>
      <c r="I27" s="988"/>
      <c r="J27" s="988"/>
      <c r="K27" s="988"/>
      <c r="L27" s="988"/>
      <c r="M27" s="988"/>
      <c r="N27" s="988"/>
      <c r="O27" s="988"/>
      <c r="P27" s="988"/>
      <c r="Q27" s="576"/>
      <c r="R27" s="575"/>
      <c r="S27" s="575" t="str">
        <f>IF(基本情報入力!E27="","",基本情報入力!E27)</f>
        <v/>
      </c>
      <c r="T27" s="575"/>
      <c r="U27" s="252"/>
      <c r="V27" s="988" t="str">
        <f>IF(基本情報入力!F27="","",基本情報入力!F27)</f>
        <v/>
      </c>
      <c r="W27" s="988"/>
      <c r="X27" s="988"/>
      <c r="Y27" s="576"/>
      <c r="Z27" s="987" t="str">
        <f>IF(基本情報入力!G27="","",基本情報入力!G27)</f>
        <v/>
      </c>
      <c r="AA27" s="996"/>
      <c r="AB27" s="997"/>
      <c r="AC27" s="987" t="str">
        <f>IF(基本情報入力!H27="","",基本情報入力!H27)</f>
        <v/>
      </c>
      <c r="AD27" s="988"/>
      <c r="AE27" s="989"/>
      <c r="AF27" s="987" t="str">
        <f>IF(基本情報入力!I27="","",基本情報入力!I27)</f>
        <v/>
      </c>
      <c r="AG27" s="988"/>
      <c r="AH27" s="989"/>
      <c r="AI27" s="254"/>
      <c r="AJ27" s="990" t="str">
        <f>IF(基本情報入力!J27="","",基本情報入力!J27)</f>
        <v/>
      </c>
      <c r="AK27" s="990"/>
      <c r="AL27" s="990"/>
      <c r="AM27" s="990"/>
      <c r="AN27" s="990"/>
      <c r="AO27" s="990"/>
      <c r="AP27" s="990"/>
      <c r="AQ27" s="990"/>
      <c r="AR27" s="990"/>
      <c r="AS27" s="577"/>
      <c r="AT27" s="254"/>
      <c r="AU27" s="990" t="str">
        <f>IF(基本情報入力!K27="","",基本情報入力!K27)</f>
        <v/>
      </c>
      <c r="AV27" s="990"/>
      <c r="AW27" s="990"/>
      <c r="AX27" s="990"/>
      <c r="AY27" s="990"/>
      <c r="AZ27" s="990"/>
      <c r="BA27" s="990"/>
      <c r="BB27" s="990"/>
      <c r="BC27" s="990"/>
      <c r="BD27" s="577"/>
      <c r="BE27" s="254"/>
      <c r="BF27" s="990" t="str">
        <f>IF(基本情報入力!L27="","",基本情報入力!L27)</f>
        <v/>
      </c>
      <c r="BG27" s="990"/>
      <c r="BH27" s="990"/>
      <c r="BI27" s="990"/>
      <c r="BJ27" s="990"/>
      <c r="BK27" s="990"/>
      <c r="BL27" s="990"/>
      <c r="BM27" s="990"/>
      <c r="BN27" s="990"/>
      <c r="BO27" s="577"/>
    </row>
    <row r="28" spans="1:68" ht="19.5" customHeight="1">
      <c r="B28" s="994" t="str">
        <f>IF(基本情報入力!C28&lt;&gt;"",5,"")</f>
        <v/>
      </c>
      <c r="C28" s="995"/>
      <c r="D28" s="252"/>
      <c r="E28" s="988" t="str">
        <f>IF(基本情報入力!C28="","",基本情報入力!C28)</f>
        <v/>
      </c>
      <c r="F28" s="988"/>
      <c r="G28" s="988"/>
      <c r="H28" s="988"/>
      <c r="I28" s="988"/>
      <c r="J28" s="988"/>
      <c r="K28" s="988"/>
      <c r="L28" s="988"/>
      <c r="M28" s="988"/>
      <c r="N28" s="988"/>
      <c r="O28" s="988"/>
      <c r="P28" s="988"/>
      <c r="Q28" s="576"/>
      <c r="R28" s="575"/>
      <c r="S28" s="575" t="str">
        <f>IF(基本情報入力!E28="","",基本情報入力!E28)</f>
        <v/>
      </c>
      <c r="T28" s="575"/>
      <c r="U28" s="252"/>
      <c r="V28" s="988" t="str">
        <f>IF(基本情報入力!F28="","",基本情報入力!F28)</f>
        <v/>
      </c>
      <c r="W28" s="988"/>
      <c r="X28" s="988"/>
      <c r="Y28" s="576"/>
      <c r="Z28" s="987" t="str">
        <f>IF(基本情報入力!G28="","",基本情報入力!G28)</f>
        <v/>
      </c>
      <c r="AA28" s="996"/>
      <c r="AB28" s="997"/>
      <c r="AC28" s="987" t="str">
        <f>IF(基本情報入力!H28="","",基本情報入力!H28)</f>
        <v/>
      </c>
      <c r="AD28" s="988"/>
      <c r="AE28" s="989"/>
      <c r="AF28" s="987" t="str">
        <f>IF(基本情報入力!I28="","",基本情報入力!I28)</f>
        <v/>
      </c>
      <c r="AG28" s="988"/>
      <c r="AH28" s="989"/>
      <c r="AI28" s="254"/>
      <c r="AJ28" s="990" t="str">
        <f>IF(基本情報入力!J28="","",基本情報入力!J28)</f>
        <v/>
      </c>
      <c r="AK28" s="990"/>
      <c r="AL28" s="990"/>
      <c r="AM28" s="990"/>
      <c r="AN28" s="990"/>
      <c r="AO28" s="990"/>
      <c r="AP28" s="990"/>
      <c r="AQ28" s="990"/>
      <c r="AR28" s="990"/>
      <c r="AS28" s="577"/>
      <c r="AT28" s="254"/>
      <c r="AU28" s="990" t="str">
        <f>IF(基本情報入力!K28="","",基本情報入力!K28)</f>
        <v/>
      </c>
      <c r="AV28" s="990"/>
      <c r="AW28" s="990"/>
      <c r="AX28" s="990"/>
      <c r="AY28" s="990"/>
      <c r="AZ28" s="990"/>
      <c r="BA28" s="990"/>
      <c r="BB28" s="990"/>
      <c r="BC28" s="990"/>
      <c r="BD28" s="577"/>
      <c r="BE28" s="254"/>
      <c r="BF28" s="990" t="str">
        <f>IF(基本情報入力!L28="","",基本情報入力!L28)</f>
        <v/>
      </c>
      <c r="BG28" s="990"/>
      <c r="BH28" s="990"/>
      <c r="BI28" s="990"/>
      <c r="BJ28" s="990"/>
      <c r="BK28" s="990"/>
      <c r="BL28" s="990"/>
      <c r="BM28" s="990"/>
      <c r="BN28" s="990"/>
      <c r="BO28" s="577"/>
    </row>
    <row r="29" spans="1:68" ht="19.5" customHeight="1">
      <c r="B29" s="994" t="str">
        <f>IF(基本情報入力!C29&lt;&gt;"",5,"")</f>
        <v/>
      </c>
      <c r="C29" s="995"/>
      <c r="D29" s="252"/>
      <c r="E29" s="988" t="str">
        <f>IF(基本情報入力!C29="","",基本情報入力!C29)</f>
        <v/>
      </c>
      <c r="F29" s="988"/>
      <c r="G29" s="988"/>
      <c r="H29" s="988"/>
      <c r="I29" s="988"/>
      <c r="J29" s="988"/>
      <c r="K29" s="988"/>
      <c r="L29" s="988"/>
      <c r="M29" s="988"/>
      <c r="N29" s="988"/>
      <c r="O29" s="988"/>
      <c r="P29" s="988"/>
      <c r="Q29" s="576"/>
      <c r="R29" s="575"/>
      <c r="S29" s="575" t="str">
        <f>IF(基本情報入力!E29="","",基本情報入力!E29)</f>
        <v/>
      </c>
      <c r="T29" s="575"/>
      <c r="U29" s="252"/>
      <c r="V29" s="988" t="str">
        <f>IF(基本情報入力!F29="","",基本情報入力!F29)</f>
        <v/>
      </c>
      <c r="W29" s="988"/>
      <c r="X29" s="988"/>
      <c r="Y29" s="576"/>
      <c r="Z29" s="987" t="str">
        <f>IF(基本情報入力!G29="","",基本情報入力!G29)</f>
        <v/>
      </c>
      <c r="AA29" s="996"/>
      <c r="AB29" s="997"/>
      <c r="AC29" s="987" t="str">
        <f>IF(基本情報入力!H29="","",基本情報入力!H29)</f>
        <v/>
      </c>
      <c r="AD29" s="988"/>
      <c r="AE29" s="989"/>
      <c r="AF29" s="987" t="str">
        <f>IF(基本情報入力!I29="","",基本情報入力!I29)</f>
        <v/>
      </c>
      <c r="AG29" s="988"/>
      <c r="AH29" s="989"/>
      <c r="AI29" s="254"/>
      <c r="AJ29" s="990" t="str">
        <f>IF(基本情報入力!J29="","",基本情報入力!J29)</f>
        <v/>
      </c>
      <c r="AK29" s="990"/>
      <c r="AL29" s="990"/>
      <c r="AM29" s="990"/>
      <c r="AN29" s="990"/>
      <c r="AO29" s="990"/>
      <c r="AP29" s="990"/>
      <c r="AQ29" s="990"/>
      <c r="AR29" s="990"/>
      <c r="AS29" s="577"/>
      <c r="AT29" s="254"/>
      <c r="AU29" s="990" t="str">
        <f>IF(基本情報入力!K29="","",基本情報入力!K29)</f>
        <v/>
      </c>
      <c r="AV29" s="990"/>
      <c r="AW29" s="990"/>
      <c r="AX29" s="990"/>
      <c r="AY29" s="990"/>
      <c r="AZ29" s="990"/>
      <c r="BA29" s="990"/>
      <c r="BB29" s="990"/>
      <c r="BC29" s="990"/>
      <c r="BD29" s="577"/>
      <c r="BE29" s="254"/>
      <c r="BF29" s="990" t="str">
        <f>IF(基本情報入力!L29="","",基本情報入力!L29)</f>
        <v/>
      </c>
      <c r="BG29" s="990"/>
      <c r="BH29" s="990"/>
      <c r="BI29" s="990"/>
      <c r="BJ29" s="990"/>
      <c r="BK29" s="990"/>
      <c r="BL29" s="990"/>
      <c r="BM29" s="990"/>
      <c r="BN29" s="990"/>
      <c r="BO29" s="577"/>
    </row>
    <row r="30" spans="1:68" ht="19.5" customHeight="1">
      <c r="B30" s="994" t="str">
        <f>IF(基本情報入力!C30&lt;&gt;"",5,"")</f>
        <v/>
      </c>
      <c r="C30" s="995"/>
      <c r="D30" s="252"/>
      <c r="E30" s="988" t="str">
        <f>IF(基本情報入力!C30="","",基本情報入力!C30)</f>
        <v/>
      </c>
      <c r="F30" s="988"/>
      <c r="G30" s="988"/>
      <c r="H30" s="988"/>
      <c r="I30" s="988"/>
      <c r="J30" s="988"/>
      <c r="K30" s="988"/>
      <c r="L30" s="988"/>
      <c r="M30" s="988"/>
      <c r="N30" s="988"/>
      <c r="O30" s="988"/>
      <c r="P30" s="988"/>
      <c r="Q30" s="576"/>
      <c r="R30" s="575"/>
      <c r="S30" s="575" t="str">
        <f>IF(基本情報入力!E30="","",基本情報入力!E30)</f>
        <v/>
      </c>
      <c r="T30" s="575"/>
      <c r="U30" s="252"/>
      <c r="V30" s="988" t="str">
        <f>IF(基本情報入力!F30="","",基本情報入力!F30)</f>
        <v/>
      </c>
      <c r="W30" s="988"/>
      <c r="X30" s="988"/>
      <c r="Y30" s="576"/>
      <c r="Z30" s="987" t="str">
        <f>IF(基本情報入力!G30="","",基本情報入力!G30)</f>
        <v/>
      </c>
      <c r="AA30" s="996"/>
      <c r="AB30" s="997"/>
      <c r="AC30" s="987" t="str">
        <f>IF(基本情報入力!H30="","",基本情報入力!H30)</f>
        <v/>
      </c>
      <c r="AD30" s="988"/>
      <c r="AE30" s="989"/>
      <c r="AF30" s="987" t="str">
        <f>IF(基本情報入力!I30="","",基本情報入力!I30)</f>
        <v/>
      </c>
      <c r="AG30" s="988"/>
      <c r="AH30" s="989"/>
      <c r="AI30" s="254"/>
      <c r="AJ30" s="990" t="str">
        <f>IF(基本情報入力!J30="","",基本情報入力!J30)</f>
        <v/>
      </c>
      <c r="AK30" s="990"/>
      <c r="AL30" s="990"/>
      <c r="AM30" s="990"/>
      <c r="AN30" s="990"/>
      <c r="AO30" s="990"/>
      <c r="AP30" s="990"/>
      <c r="AQ30" s="990"/>
      <c r="AR30" s="990"/>
      <c r="AS30" s="577"/>
      <c r="AT30" s="254"/>
      <c r="AU30" s="990" t="str">
        <f>IF(基本情報入力!K30="","",基本情報入力!K30)</f>
        <v/>
      </c>
      <c r="AV30" s="990"/>
      <c r="AW30" s="990"/>
      <c r="AX30" s="990"/>
      <c r="AY30" s="990"/>
      <c r="AZ30" s="990"/>
      <c r="BA30" s="990"/>
      <c r="BB30" s="990"/>
      <c r="BC30" s="990"/>
      <c r="BD30" s="577"/>
      <c r="BE30" s="254"/>
      <c r="BF30" s="990" t="str">
        <f>IF(基本情報入力!L30="","",基本情報入力!L30)</f>
        <v/>
      </c>
      <c r="BG30" s="990"/>
      <c r="BH30" s="990"/>
      <c r="BI30" s="990"/>
      <c r="BJ30" s="990"/>
      <c r="BK30" s="990"/>
      <c r="BL30" s="990"/>
      <c r="BM30" s="990"/>
      <c r="BN30" s="990"/>
      <c r="BO30" s="577"/>
    </row>
    <row r="31" spans="1:68" ht="15.75" customHeight="1"/>
    <row r="32" spans="1:68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</sheetData>
  <sheetProtection password="F282" sheet="1" objects="1" scenarios="1"/>
  <mergeCells count="120">
    <mergeCell ref="AJ25:AR25"/>
    <mergeCell ref="AU25:BC25"/>
    <mergeCell ref="BF25:BN25"/>
    <mergeCell ref="AJ23:AR23"/>
    <mergeCell ref="AU23:BC23"/>
    <mergeCell ref="B12:E12"/>
    <mergeCell ref="BF23:BN23"/>
    <mergeCell ref="AJ24:AR24"/>
    <mergeCell ref="AU24:BC24"/>
    <mergeCell ref="BF24:BN24"/>
    <mergeCell ref="AJ21:AR21"/>
    <mergeCell ref="AU21:BC21"/>
    <mergeCell ref="BF21:BN21"/>
    <mergeCell ref="AJ22:AR22"/>
    <mergeCell ref="AU22:BC22"/>
    <mergeCell ref="BF22:BN22"/>
    <mergeCell ref="AF24:AH24"/>
    <mergeCell ref="BC16:BC17"/>
    <mergeCell ref="BD16:BH17"/>
    <mergeCell ref="BI16:BI17"/>
    <mergeCell ref="AI20:AS20"/>
    <mergeCell ref="AF25:AH25"/>
    <mergeCell ref="B24:C24"/>
    <mergeCell ref="E24:P24"/>
    <mergeCell ref="V24:X24"/>
    <mergeCell ref="Z24:AB24"/>
    <mergeCell ref="AC24:AE24"/>
    <mergeCell ref="B25:C25"/>
    <mergeCell ref="E25:P25"/>
    <mergeCell ref="V25:X25"/>
    <mergeCell ref="Z25:AB25"/>
    <mergeCell ref="AC25:AE25"/>
    <mergeCell ref="AF20:AH20"/>
    <mergeCell ref="AC20:AE20"/>
    <mergeCell ref="AT20:BD20"/>
    <mergeCell ref="BE20:BO20"/>
    <mergeCell ref="B23:C23"/>
    <mergeCell ref="Z23:AB23"/>
    <mergeCell ref="AC23:AE23"/>
    <mergeCell ref="AF23:AH23"/>
    <mergeCell ref="B22:C22"/>
    <mergeCell ref="Z22:AB22"/>
    <mergeCell ref="AC22:AE22"/>
    <mergeCell ref="AF22:AH22"/>
    <mergeCell ref="E22:P22"/>
    <mergeCell ref="E23:P23"/>
    <mergeCell ref="V22:X22"/>
    <mergeCell ref="V23:X23"/>
    <mergeCell ref="AF21:AH21"/>
    <mergeCell ref="B20:C20"/>
    <mergeCell ref="E21:P21"/>
    <mergeCell ref="B21:C21"/>
    <mergeCell ref="Z21:AB21"/>
    <mergeCell ref="AC21:AE21"/>
    <mergeCell ref="V21:X21"/>
    <mergeCell ref="D20:Q20"/>
    <mergeCell ref="U20:Y20"/>
    <mergeCell ref="Z20:AB20"/>
    <mergeCell ref="BM4:BN4"/>
    <mergeCell ref="AR16:AX17"/>
    <mergeCell ref="AR18:AX18"/>
    <mergeCell ref="BJ16:BN17"/>
    <mergeCell ref="AV4:BB4"/>
    <mergeCell ref="BC4:BD4"/>
    <mergeCell ref="BE4:BF4"/>
    <mergeCell ref="BG4:BH4"/>
    <mergeCell ref="BI4:BJ4"/>
    <mergeCell ref="BK4:BL4"/>
    <mergeCell ref="AY18:BB18"/>
    <mergeCell ref="BD18:BH18"/>
    <mergeCell ref="BJ18:BN18"/>
    <mergeCell ref="AB15:BG15"/>
    <mergeCell ref="C18:AP18"/>
    <mergeCell ref="AY16:BB17"/>
    <mergeCell ref="E28:P28"/>
    <mergeCell ref="V28:X28"/>
    <mergeCell ref="Z28:AB28"/>
    <mergeCell ref="AC28:AE28"/>
    <mergeCell ref="AF26:AH26"/>
    <mergeCell ref="AJ26:AR26"/>
    <mergeCell ref="AU26:BC26"/>
    <mergeCell ref="BF26:BN26"/>
    <mergeCell ref="B27:C27"/>
    <mergeCell ref="E27:P27"/>
    <mergeCell ref="V27:X27"/>
    <mergeCell ref="Z27:AB27"/>
    <mergeCell ref="AC27:AE27"/>
    <mergeCell ref="AF27:AH27"/>
    <mergeCell ref="AJ27:AR27"/>
    <mergeCell ref="AU27:BC27"/>
    <mergeCell ref="BF27:BN27"/>
    <mergeCell ref="B26:C26"/>
    <mergeCell ref="E26:P26"/>
    <mergeCell ref="V26:X26"/>
    <mergeCell ref="Z26:AB26"/>
    <mergeCell ref="AC26:AE26"/>
    <mergeCell ref="AF30:AH30"/>
    <mergeCell ref="AJ30:AR30"/>
    <mergeCell ref="AU30:BC30"/>
    <mergeCell ref="BF30:BN30"/>
    <mergeCell ref="R20:T20"/>
    <mergeCell ref="B30:C30"/>
    <mergeCell ref="E30:P30"/>
    <mergeCell ref="V30:X30"/>
    <mergeCell ref="Z30:AB30"/>
    <mergeCell ref="AC30:AE30"/>
    <mergeCell ref="AF28:AH28"/>
    <mergeCell ref="AJ28:AR28"/>
    <mergeCell ref="AU28:BC28"/>
    <mergeCell ref="BF28:BN28"/>
    <mergeCell ref="B29:C29"/>
    <mergeCell ref="E29:P29"/>
    <mergeCell ref="V29:X29"/>
    <mergeCell ref="Z29:AB29"/>
    <mergeCell ref="AC29:AE29"/>
    <mergeCell ref="AF29:AH29"/>
    <mergeCell ref="AJ29:AR29"/>
    <mergeCell ref="AU29:BC29"/>
    <mergeCell ref="BF29:BN29"/>
    <mergeCell ref="B28:C28"/>
  </mergeCells>
  <phoneticPr fontId="2"/>
  <dataValidations xWindow="336" yWindow="519" count="1">
    <dataValidation imeMode="on" allowBlank="1" showInputMessage="1" showErrorMessage="1" sqref="E21:P30"/>
  </dataValidations>
  <pageMargins left="0.39370078740157483" right="0.39370078740157483" top="0.59055118110236227" bottom="0.59055118110236227" header="0.51181102362204722" footer="0.51181102362204722"/>
  <pageSetup paperSize="9" scale="98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99FF"/>
  </sheetPr>
  <dimension ref="A1:DB235"/>
  <sheetViews>
    <sheetView zoomScale="80" zoomScaleNormal="80" zoomScaleSheetLayoutView="100" workbookViewId="0">
      <pane ySplit="1" topLeftCell="A2" activePane="bottomLeft" state="frozen"/>
      <selection pane="bottomLeft" activeCell="Q13" sqref="Q13:AI13"/>
    </sheetView>
  </sheetViews>
  <sheetFormatPr defaultRowHeight="13.5"/>
  <cols>
    <col min="1" max="1" width="9" style="194"/>
    <col min="2" max="2" width="7.875" style="194" customWidth="1"/>
    <col min="3" max="4" width="7.875" style="194" hidden="1" customWidth="1"/>
    <col min="5" max="5" width="16.5" style="194" customWidth="1"/>
    <col min="6" max="6" width="4.375" style="194" customWidth="1"/>
    <col min="7" max="46" width="2.125" style="194" customWidth="1"/>
    <col min="47" max="47" width="3" style="194" customWidth="1"/>
    <col min="48" max="106" width="2.125" style="194" customWidth="1"/>
    <col min="107" max="16384" width="9" style="194"/>
  </cols>
  <sheetData>
    <row r="1" spans="1:106" ht="48" customHeight="1" thickBot="1">
      <c r="A1" s="1196" t="str">
        <f>IF(OR($B$24&lt;&gt;"",$B$70&lt;&gt;""),CE2,"")</f>
        <v/>
      </c>
      <c r="B1" s="1196"/>
      <c r="C1" s="1196"/>
      <c r="D1" s="1196"/>
      <c r="E1" s="1196"/>
      <c r="G1" s="1197" t="str">
        <f>IF(OR($B$24&lt;&gt;"",$B$70&lt;&gt;""),CE1,"")</f>
        <v/>
      </c>
      <c r="H1" s="1197"/>
      <c r="I1" s="1197"/>
      <c r="J1" s="1197"/>
      <c r="K1" s="1197"/>
      <c r="L1" s="1197"/>
      <c r="M1" s="1197"/>
      <c r="N1" s="1197"/>
      <c r="O1" s="1197"/>
      <c r="P1" s="1197"/>
      <c r="Q1" s="1197"/>
      <c r="R1" s="1197"/>
      <c r="S1" s="1197"/>
      <c r="T1" s="1197"/>
      <c r="U1" s="1197"/>
      <c r="V1" s="1197"/>
      <c r="W1" s="1197"/>
      <c r="X1" s="1197"/>
      <c r="Y1" s="1197"/>
      <c r="Z1" s="1197"/>
      <c r="AA1" s="1197"/>
      <c r="AB1" s="1197"/>
      <c r="AC1" s="1197"/>
      <c r="AD1" s="1197"/>
      <c r="AE1" s="1197"/>
      <c r="AF1" s="1197"/>
      <c r="AG1" s="1197"/>
      <c r="AH1" s="1197"/>
      <c r="AI1" s="1197"/>
      <c r="AJ1" s="1197"/>
      <c r="AK1" s="1197"/>
      <c r="AL1" s="1197"/>
      <c r="AM1" s="1197"/>
      <c r="AN1" s="1197"/>
      <c r="AO1" s="1197"/>
      <c r="AP1" s="1197"/>
      <c r="AQ1" s="1197"/>
      <c r="AR1" s="1197"/>
      <c r="AS1" s="1197"/>
      <c r="AT1" s="1197"/>
      <c r="AU1" s="1197"/>
      <c r="AV1" s="1197"/>
      <c r="AW1" s="1197"/>
      <c r="AX1" s="1197"/>
      <c r="CE1" s="1198" t="s">
        <v>2988</v>
      </c>
      <c r="CF1" s="1199"/>
      <c r="CG1" s="1199"/>
      <c r="CH1" s="1199"/>
      <c r="CI1" s="1199"/>
      <c r="CJ1" s="1199"/>
      <c r="CK1" s="1199"/>
      <c r="CL1" s="1199"/>
      <c r="CM1" s="1199"/>
      <c r="CN1" s="1199"/>
      <c r="CO1" s="1199"/>
      <c r="CP1" s="1199"/>
      <c r="CQ1" s="1199"/>
      <c r="CR1" s="1199"/>
      <c r="CS1" s="1199"/>
      <c r="CT1" s="1199"/>
      <c r="CU1" s="1199"/>
      <c r="CV1" s="1199"/>
      <c r="CW1" s="1199"/>
      <c r="CX1" s="1199"/>
      <c r="CY1" s="1199"/>
      <c r="CZ1" s="1199"/>
      <c r="DA1" s="1199"/>
      <c r="DB1" s="1199"/>
    </row>
    <row r="2" spans="1:106" ht="15.75" customHeight="1"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256"/>
      <c r="X2" s="257"/>
      <c r="Y2" s="257"/>
      <c r="Z2" s="258"/>
      <c r="AA2" s="256" t="s">
        <v>5</v>
      </c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1107" t="str">
        <f>IF(COUNTA(B22:B28)=3,"3人",IF(COUNTA(B22:B28)=4,"4人",""))</f>
        <v/>
      </c>
      <c r="AQ2" s="1107"/>
      <c r="AR2" s="1108"/>
      <c r="AS2" s="1109" t="s">
        <v>31</v>
      </c>
      <c r="AT2" s="1110"/>
      <c r="AU2" s="1110"/>
      <c r="AV2" s="1110"/>
      <c r="AW2" s="1111"/>
      <c r="AY2" s="1173" t="s">
        <v>2311</v>
      </c>
      <c r="AZ2" s="1174"/>
      <c r="BA2" s="1174"/>
      <c r="BB2" s="1174"/>
      <c r="BC2" s="1174"/>
      <c r="BD2" s="1174"/>
      <c r="BE2" s="1174"/>
      <c r="BF2" s="1174"/>
      <c r="BG2" s="1174"/>
      <c r="BH2" s="1174"/>
      <c r="BI2" s="1174"/>
      <c r="BJ2" s="1174"/>
      <c r="BK2" s="1174"/>
      <c r="BL2" s="1174"/>
      <c r="BM2" s="1174"/>
      <c r="BN2" s="1174"/>
      <c r="BO2" s="1174"/>
      <c r="BP2" s="1174"/>
      <c r="BQ2" s="1174"/>
      <c r="BR2" s="1174"/>
      <c r="BS2" s="1174"/>
      <c r="BT2" s="1174"/>
      <c r="BU2" s="1174"/>
      <c r="BV2" s="1174"/>
      <c r="CE2" s="1199" t="s">
        <v>2987</v>
      </c>
      <c r="CF2" s="1199"/>
      <c r="CG2" s="1199"/>
      <c r="CH2" s="1199"/>
      <c r="CI2" s="1199"/>
      <c r="CJ2" s="1199"/>
      <c r="CK2" s="1199"/>
      <c r="CL2" s="1199"/>
      <c r="CM2" s="1199"/>
      <c r="CN2" s="1199"/>
      <c r="CO2" s="1199"/>
      <c r="CP2" s="1199"/>
      <c r="CQ2" s="1199"/>
      <c r="CR2" s="1199"/>
      <c r="CS2" s="1199"/>
      <c r="CT2" s="1199"/>
      <c r="CU2" s="1199"/>
      <c r="CV2" s="1199"/>
      <c r="CW2" s="1199"/>
      <c r="CX2" s="1199"/>
      <c r="CY2" s="1199"/>
      <c r="CZ2" s="1199"/>
      <c r="DA2" s="1199"/>
      <c r="DB2" s="1199"/>
    </row>
    <row r="3" spans="1:106" ht="15.75" customHeight="1" thickBot="1">
      <c r="B3" s="259" t="s">
        <v>2008</v>
      </c>
      <c r="C3" s="259"/>
      <c r="D3" s="259"/>
      <c r="E3" s="259" t="s">
        <v>2042</v>
      </c>
      <c r="F3" s="259" t="s">
        <v>2096</v>
      </c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256"/>
      <c r="X3" s="257"/>
      <c r="Y3" s="257"/>
      <c r="Z3" s="258"/>
      <c r="AA3" s="1115">
        <f>H8</f>
        <v>0</v>
      </c>
      <c r="AB3" s="1116"/>
      <c r="AC3" s="260" t="s">
        <v>6</v>
      </c>
      <c r="AD3" s="1116">
        <f>L8</f>
        <v>0</v>
      </c>
      <c r="AE3" s="1116"/>
      <c r="AF3" s="1117"/>
      <c r="AG3" s="1118" t="str">
        <f>基本情報入力!$I$5</f>
        <v/>
      </c>
      <c r="AH3" s="1082"/>
      <c r="AI3" s="1082"/>
      <c r="AJ3" s="1082"/>
      <c r="AK3" s="1082"/>
      <c r="AL3" s="1082"/>
      <c r="AM3" s="1082"/>
      <c r="AN3" s="1082"/>
      <c r="AO3" s="1082"/>
      <c r="AP3" s="1082"/>
      <c r="AQ3" s="1082"/>
      <c r="AR3" s="1119"/>
      <c r="AS3" s="1112"/>
      <c r="AT3" s="1113"/>
      <c r="AU3" s="1113"/>
      <c r="AV3" s="1113"/>
      <c r="AW3" s="1114"/>
      <c r="AY3" s="1174"/>
      <c r="AZ3" s="1174"/>
      <c r="BA3" s="1174"/>
      <c r="BB3" s="1174"/>
      <c r="BC3" s="1174"/>
      <c r="BD3" s="1174"/>
      <c r="BE3" s="1174"/>
      <c r="BF3" s="1174"/>
      <c r="BG3" s="1174"/>
      <c r="BH3" s="1174"/>
      <c r="BI3" s="1174"/>
      <c r="BJ3" s="1174"/>
      <c r="BK3" s="1174"/>
      <c r="BL3" s="1174"/>
      <c r="BM3" s="1174"/>
      <c r="BN3" s="1174"/>
      <c r="BO3" s="1174"/>
      <c r="BP3" s="1174"/>
      <c r="BQ3" s="1174"/>
      <c r="BR3" s="1174"/>
      <c r="BS3" s="1174"/>
      <c r="BT3" s="1174"/>
      <c r="BU3" s="1174"/>
      <c r="BV3" s="1174"/>
    </row>
    <row r="4" spans="1:106" ht="15.75" customHeight="1">
      <c r="B4" s="259"/>
      <c r="C4" s="259"/>
      <c r="D4" s="259"/>
      <c r="E4" s="259" t="s">
        <v>2298</v>
      </c>
      <c r="F4" s="259" t="s">
        <v>2098</v>
      </c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256"/>
      <c r="X4" s="256"/>
      <c r="Y4" s="256"/>
      <c r="Z4" s="261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 t="s">
        <v>7</v>
      </c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3"/>
    </row>
    <row r="5" spans="1:106" ht="9.75" customHeight="1">
      <c r="B5" s="259" t="s">
        <v>2005</v>
      </c>
      <c r="C5" s="259"/>
      <c r="D5" s="259"/>
      <c r="E5" s="259">
        <v>28</v>
      </c>
      <c r="F5" s="259" t="s">
        <v>2</v>
      </c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</row>
    <row r="6" spans="1:106" ht="15.75" customHeight="1">
      <c r="B6" s="259"/>
      <c r="C6" s="259"/>
      <c r="D6" s="259"/>
      <c r="E6" s="259">
        <v>4</v>
      </c>
      <c r="F6" s="259" t="s">
        <v>1889</v>
      </c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177" t="str">
        <f>$F$3</f>
        <v>①</v>
      </c>
      <c r="AN6" s="1177"/>
      <c r="AO6" s="205" t="s">
        <v>2095</v>
      </c>
      <c r="AP6" s="199"/>
      <c r="AQ6" s="199"/>
      <c r="AR6" s="199"/>
      <c r="AS6" s="199"/>
      <c r="AT6" s="199"/>
      <c r="AU6" s="199"/>
      <c r="AV6" s="199"/>
      <c r="AW6" s="199"/>
      <c r="AY6" s="1135" t="s">
        <v>1929</v>
      </c>
      <c r="AZ6" s="1135"/>
      <c r="BA6" s="1134" t="s">
        <v>1927</v>
      </c>
      <c r="BB6" s="1134"/>
      <c r="BC6" s="1134"/>
      <c r="BD6" s="1134"/>
      <c r="BE6" s="1134"/>
      <c r="BF6" s="1134"/>
      <c r="BG6" s="1134"/>
      <c r="BH6" s="1134"/>
      <c r="BI6" s="1134"/>
      <c r="BJ6" s="1134"/>
      <c r="BK6" s="1134"/>
      <c r="BL6" s="1134"/>
      <c r="BM6" s="1134"/>
      <c r="BN6" s="1134"/>
      <c r="BO6" s="1134"/>
      <c r="BP6" s="1134"/>
      <c r="BQ6" s="1134"/>
      <c r="BR6" s="1134"/>
      <c r="BS6" s="1134"/>
      <c r="BT6" s="1134"/>
      <c r="BU6" s="1134"/>
      <c r="BV6" s="1134"/>
      <c r="BW6" s="1134"/>
      <c r="BX6" s="1134"/>
      <c r="BY6" s="1134"/>
      <c r="BZ6" s="1134"/>
      <c r="CA6" s="1134"/>
      <c r="CB6" s="1134"/>
      <c r="CC6" s="1134"/>
    </row>
    <row r="7" spans="1:106" ht="15.75" customHeight="1">
      <c r="B7" s="264"/>
      <c r="C7" s="265"/>
      <c r="D7" s="265"/>
      <c r="E7" s="265">
        <v>12</v>
      </c>
      <c r="F7" s="265" t="s">
        <v>1890</v>
      </c>
      <c r="G7" s="199"/>
      <c r="H7" s="1067" t="s">
        <v>5</v>
      </c>
      <c r="I7" s="1067"/>
      <c r="J7" s="1067"/>
      <c r="K7" s="1067"/>
      <c r="L7" s="1067"/>
      <c r="M7" s="1067"/>
      <c r="N7" s="1067"/>
      <c r="O7" s="1067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Y7" s="1135"/>
      <c r="AZ7" s="1135"/>
      <c r="BA7" s="1134"/>
      <c r="BB7" s="1134"/>
      <c r="BC7" s="1134"/>
      <c r="BD7" s="1134"/>
      <c r="BE7" s="1134"/>
      <c r="BF7" s="1134"/>
      <c r="BG7" s="1134"/>
      <c r="BH7" s="1134"/>
      <c r="BI7" s="1134"/>
      <c r="BJ7" s="1134"/>
      <c r="BK7" s="1134"/>
      <c r="BL7" s="1134"/>
      <c r="BM7" s="1134"/>
      <c r="BN7" s="1134"/>
      <c r="BO7" s="1134"/>
      <c r="BP7" s="1134"/>
      <c r="BQ7" s="1134"/>
      <c r="BR7" s="1134"/>
      <c r="BS7" s="1134"/>
      <c r="BT7" s="1134"/>
      <c r="BU7" s="1134"/>
      <c r="BV7" s="1134"/>
      <c r="BW7" s="1134"/>
      <c r="BX7" s="1134"/>
      <c r="BY7" s="1134"/>
      <c r="BZ7" s="1134"/>
      <c r="CA7" s="1134"/>
      <c r="CB7" s="1134"/>
      <c r="CC7" s="1134"/>
    </row>
    <row r="8" spans="1:106" ht="15.75" customHeight="1">
      <c r="B8" s="266"/>
      <c r="C8" s="265"/>
      <c r="D8" s="265"/>
      <c r="E8" s="267" t="s">
        <v>2007</v>
      </c>
      <c r="F8" s="265" t="s">
        <v>2006</v>
      </c>
      <c r="G8" s="199"/>
      <c r="H8" s="1061">
        <f>基本情報入力!B3</f>
        <v>0</v>
      </c>
      <c r="I8" s="1062"/>
      <c r="J8" s="1062"/>
      <c r="K8" s="1068" t="s">
        <v>6</v>
      </c>
      <c r="L8" s="1062">
        <f>基本情報入力!D3</f>
        <v>0</v>
      </c>
      <c r="M8" s="1062"/>
      <c r="N8" s="1062"/>
      <c r="O8" s="1065"/>
      <c r="P8" s="199"/>
      <c r="Q8" s="199"/>
      <c r="R8" s="199"/>
      <c r="S8" s="199"/>
      <c r="T8" s="199"/>
      <c r="U8" s="199"/>
      <c r="V8" s="199"/>
      <c r="W8" s="1007" t="s">
        <v>8</v>
      </c>
      <c r="X8" s="1007"/>
      <c r="Y8" s="1007"/>
      <c r="Z8" s="1070">
        <f>$E$6</f>
        <v>4</v>
      </c>
      <c r="AA8" s="1070"/>
      <c r="AB8" s="199" t="s">
        <v>3</v>
      </c>
      <c r="AC8" s="1070">
        <f>$E$7</f>
        <v>12</v>
      </c>
      <c r="AD8" s="1070"/>
      <c r="AE8" s="199" t="s">
        <v>4</v>
      </c>
      <c r="AF8" s="458" t="s">
        <v>1872</v>
      </c>
      <c r="AG8" s="463" t="str">
        <f>$E$8</f>
        <v>火</v>
      </c>
      <c r="AH8" s="199" t="s">
        <v>1873</v>
      </c>
      <c r="AI8" s="1007" t="s">
        <v>1874</v>
      </c>
      <c r="AJ8" s="1007"/>
      <c r="AK8" s="1007"/>
      <c r="AL8" s="1007"/>
      <c r="AM8" s="1007"/>
      <c r="AN8" s="1007"/>
      <c r="AO8" s="1007"/>
      <c r="AP8" s="1006"/>
      <c r="AQ8" s="1006"/>
      <c r="AR8" s="1006"/>
      <c r="AS8" s="1007" t="s">
        <v>9</v>
      </c>
      <c r="AT8" s="1007"/>
      <c r="AU8" s="1007"/>
      <c r="AV8" s="1007"/>
      <c r="AW8" s="1007"/>
      <c r="AY8" s="1135"/>
      <c r="AZ8" s="1135"/>
      <c r="BA8" s="1134"/>
      <c r="BB8" s="1134"/>
      <c r="BC8" s="1134"/>
      <c r="BD8" s="1134"/>
      <c r="BE8" s="1134"/>
      <c r="BF8" s="1134"/>
      <c r="BG8" s="1134"/>
      <c r="BH8" s="1134"/>
      <c r="BI8" s="1134"/>
      <c r="BJ8" s="1134"/>
      <c r="BK8" s="1134"/>
      <c r="BL8" s="1134"/>
      <c r="BM8" s="1134"/>
      <c r="BN8" s="1134"/>
      <c r="BO8" s="1134"/>
      <c r="BP8" s="1134"/>
      <c r="BQ8" s="1134"/>
      <c r="BR8" s="1134"/>
      <c r="BS8" s="1134"/>
      <c r="BT8" s="1134"/>
      <c r="BU8" s="1134"/>
      <c r="BV8" s="1134"/>
      <c r="BW8" s="1134"/>
      <c r="BX8" s="1134"/>
      <c r="BY8" s="1134"/>
      <c r="BZ8" s="1134"/>
      <c r="CA8" s="1134"/>
      <c r="CB8" s="1134"/>
      <c r="CC8" s="1134"/>
    </row>
    <row r="9" spans="1:106" ht="9.75" customHeight="1">
      <c r="B9" s="259"/>
      <c r="C9" s="259"/>
      <c r="D9" s="259"/>
      <c r="E9" s="259"/>
      <c r="F9" s="259"/>
      <c r="G9" s="199"/>
      <c r="H9" s="1063"/>
      <c r="I9" s="1064"/>
      <c r="J9" s="1064"/>
      <c r="K9" s="1069"/>
      <c r="L9" s="1064"/>
      <c r="M9" s="1064"/>
      <c r="N9" s="1064"/>
      <c r="O9" s="1066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BA9" s="1134"/>
      <c r="BB9" s="1134"/>
      <c r="BC9" s="1134"/>
      <c r="BD9" s="1134"/>
      <c r="BE9" s="1134"/>
      <c r="BF9" s="1134"/>
      <c r="BG9" s="1134"/>
      <c r="BH9" s="1134"/>
      <c r="BI9" s="1134"/>
      <c r="BJ9" s="1134"/>
      <c r="BK9" s="1134"/>
      <c r="BL9" s="1134"/>
      <c r="BM9" s="1134"/>
      <c r="BN9" s="1134"/>
      <c r="BO9" s="1134"/>
      <c r="BP9" s="1134"/>
      <c r="BQ9" s="1134"/>
      <c r="BR9" s="1134"/>
      <c r="BS9" s="1134"/>
      <c r="BT9" s="1134"/>
      <c r="BU9" s="1134"/>
      <c r="BV9" s="1134"/>
      <c r="BW9" s="1134"/>
      <c r="BX9" s="1134"/>
      <c r="BY9" s="1134"/>
      <c r="BZ9" s="1134"/>
      <c r="CA9" s="1134"/>
      <c r="CB9" s="1134"/>
      <c r="CC9" s="1134"/>
    </row>
    <row r="10" spans="1:106" ht="15.75" customHeight="1">
      <c r="B10" s="259"/>
      <c r="C10" s="265"/>
      <c r="D10" s="265"/>
      <c r="E10" s="265"/>
      <c r="F10" s="265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</row>
    <row r="11" spans="1:106" ht="21.75" customHeight="1">
      <c r="B11" s="259" t="s">
        <v>2086</v>
      </c>
      <c r="C11" s="259"/>
      <c r="D11" s="1055">
        <v>42497</v>
      </c>
      <c r="E11" s="1055"/>
      <c r="F11" s="259"/>
      <c r="G11" s="270"/>
      <c r="H11" s="270"/>
      <c r="I11" s="270"/>
      <c r="J11" s="270"/>
      <c r="K11" s="270"/>
      <c r="L11" s="270" t="str">
        <f>$E$3</f>
        <v>東京都高等学校春季剣道大会兼関東大会予選</v>
      </c>
      <c r="M11" s="270"/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  <c r="AA11" s="270"/>
      <c r="AB11" s="270"/>
      <c r="AC11" s="270"/>
      <c r="AD11" s="270"/>
      <c r="AE11" s="270"/>
      <c r="AF11" s="270"/>
      <c r="AH11" s="270"/>
      <c r="AI11" s="270"/>
      <c r="AJ11" s="270"/>
      <c r="AK11" s="270" t="s">
        <v>2010</v>
      </c>
      <c r="AL11" s="270"/>
      <c r="AM11" s="270"/>
      <c r="AN11" s="270"/>
      <c r="AO11" s="270"/>
      <c r="AP11" s="270"/>
      <c r="AQ11" s="270"/>
      <c r="AR11" s="270"/>
      <c r="AS11" s="270"/>
      <c r="AT11" s="270"/>
      <c r="AU11" s="270"/>
      <c r="AV11" s="270"/>
      <c r="AW11" s="270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</row>
    <row r="12" spans="1:106" ht="15.75" customHeight="1">
      <c r="B12" s="259" t="s">
        <v>2043</v>
      </c>
      <c r="C12" s="259"/>
      <c r="D12" s="1056">
        <v>42484</v>
      </c>
      <c r="E12" s="1056"/>
      <c r="F12" s="25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</row>
    <row r="13" spans="1:106" ht="21" customHeight="1">
      <c r="B13" s="259" t="s">
        <v>2044</v>
      </c>
      <c r="C13" s="259"/>
      <c r="D13" s="1056">
        <v>42490</v>
      </c>
      <c r="E13" s="1056"/>
      <c r="F13" s="259"/>
      <c r="G13" s="199"/>
      <c r="H13" s="199"/>
      <c r="I13" s="199"/>
      <c r="J13" s="1037" t="s">
        <v>10</v>
      </c>
      <c r="K13" s="1038"/>
      <c r="L13" s="1038"/>
      <c r="M13" s="1038"/>
      <c r="N13" s="1038"/>
      <c r="O13" s="1038"/>
      <c r="P13" s="1039"/>
      <c r="Q13" s="987" t="str">
        <f>基本情報入力!$B$5</f>
        <v/>
      </c>
      <c r="R13" s="996"/>
      <c r="S13" s="996"/>
      <c r="T13" s="996"/>
      <c r="U13" s="996"/>
      <c r="V13" s="996"/>
      <c r="W13" s="996"/>
      <c r="X13" s="996"/>
      <c r="Y13" s="996"/>
      <c r="Z13" s="996"/>
      <c r="AA13" s="996"/>
      <c r="AB13" s="996"/>
      <c r="AC13" s="996"/>
      <c r="AD13" s="996"/>
      <c r="AE13" s="996"/>
      <c r="AF13" s="996"/>
      <c r="AG13" s="996"/>
      <c r="AH13" s="996"/>
      <c r="AI13" s="997"/>
      <c r="AJ13" s="922" t="s">
        <v>11</v>
      </c>
      <c r="AK13" s="923"/>
      <c r="AL13" s="923"/>
      <c r="AM13" s="924"/>
      <c r="AN13" s="199"/>
      <c r="AO13" s="199"/>
      <c r="AP13" s="199"/>
      <c r="AQ13" s="271"/>
      <c r="AR13" s="271"/>
      <c r="AS13" s="271"/>
      <c r="AT13" s="271"/>
      <c r="AU13" s="271"/>
      <c r="AV13" s="199"/>
      <c r="AW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</row>
    <row r="14" spans="1:106" ht="21" customHeight="1">
      <c r="B14" s="259"/>
      <c r="C14" s="259"/>
      <c r="D14" s="259"/>
      <c r="E14" s="259" t="s">
        <v>1947</v>
      </c>
      <c r="F14" s="259"/>
      <c r="G14" s="199"/>
      <c r="H14" s="199"/>
      <c r="I14" s="199"/>
      <c r="J14" s="1037" t="s">
        <v>12</v>
      </c>
      <c r="K14" s="1038"/>
      <c r="L14" s="1038"/>
      <c r="M14" s="1038"/>
      <c r="N14" s="1038"/>
      <c r="O14" s="1038"/>
      <c r="P14" s="1039"/>
      <c r="Q14" s="987">
        <f>基本情報入力!$B$9</f>
        <v>0</v>
      </c>
      <c r="R14" s="996"/>
      <c r="S14" s="996"/>
      <c r="T14" s="996"/>
      <c r="U14" s="996"/>
      <c r="V14" s="996"/>
      <c r="W14" s="996"/>
      <c r="X14" s="996"/>
      <c r="Y14" s="996"/>
      <c r="Z14" s="996"/>
      <c r="AA14" s="996"/>
      <c r="AB14" s="996"/>
      <c r="AC14" s="996"/>
      <c r="AD14" s="996"/>
      <c r="AE14" s="996"/>
      <c r="AF14" s="996"/>
      <c r="AG14" s="996"/>
      <c r="AH14" s="996"/>
      <c r="AI14" s="997"/>
      <c r="AJ14" s="925"/>
      <c r="AK14" s="912"/>
      <c r="AL14" s="912"/>
      <c r="AM14" s="911"/>
      <c r="AN14" s="199"/>
      <c r="AO14" s="199"/>
      <c r="AP14" s="199"/>
      <c r="AQ14" s="1136"/>
      <c r="AR14" s="1137"/>
      <c r="AS14" s="1137"/>
      <c r="AT14" s="1137"/>
      <c r="AU14" s="1138"/>
      <c r="AV14" s="199"/>
      <c r="AW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</row>
    <row r="15" spans="1:106" ht="21" customHeight="1">
      <c r="B15" s="259"/>
      <c r="C15" s="259"/>
      <c r="D15" s="259"/>
      <c r="E15" s="259" t="s">
        <v>1948</v>
      </c>
      <c r="F15" s="259"/>
      <c r="G15" s="199"/>
      <c r="H15" s="199"/>
      <c r="I15" s="199"/>
      <c r="J15" s="1037" t="s">
        <v>1802</v>
      </c>
      <c r="K15" s="1038"/>
      <c r="L15" s="1038"/>
      <c r="M15" s="1038"/>
      <c r="N15" s="1038"/>
      <c r="O15" s="1038"/>
      <c r="P15" s="1039"/>
      <c r="Q15" s="987">
        <f>基本情報入力!$E$12</f>
        <v>0</v>
      </c>
      <c r="R15" s="996"/>
      <c r="S15" s="996"/>
      <c r="T15" s="996"/>
      <c r="U15" s="996"/>
      <c r="V15" s="996">
        <f>基本情報入力!$B$12</f>
        <v>0</v>
      </c>
      <c r="W15" s="996"/>
      <c r="X15" s="996"/>
      <c r="Y15" s="996"/>
      <c r="Z15" s="996"/>
      <c r="AA15" s="996"/>
      <c r="AB15" s="996"/>
      <c r="AC15" s="996"/>
      <c r="AD15" s="996"/>
      <c r="AE15" s="996"/>
      <c r="AF15" s="996"/>
      <c r="AG15" s="996"/>
      <c r="AH15" s="996"/>
      <c r="AI15" s="996"/>
      <c r="AJ15" s="996"/>
      <c r="AK15" s="196" t="s">
        <v>13</v>
      </c>
      <c r="AL15" s="196"/>
      <c r="AM15" s="197"/>
      <c r="AN15" s="199"/>
      <c r="AO15" s="199"/>
      <c r="AP15" s="199"/>
      <c r="AQ15" s="1139"/>
      <c r="AR15" s="1140"/>
      <c r="AS15" s="1140"/>
      <c r="AT15" s="1140"/>
      <c r="AU15" s="1141"/>
      <c r="AV15" s="199"/>
      <c r="AW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</row>
    <row r="16" spans="1:106" ht="21" customHeight="1">
      <c r="B16" s="259"/>
      <c r="C16" s="259"/>
      <c r="D16" s="259"/>
      <c r="E16" s="259"/>
      <c r="F16" s="259"/>
      <c r="G16" s="199"/>
      <c r="H16" s="199"/>
      <c r="I16" s="199"/>
      <c r="J16" s="1037" t="s">
        <v>14</v>
      </c>
      <c r="K16" s="1038"/>
      <c r="L16" s="1038"/>
      <c r="M16" s="1038"/>
      <c r="N16" s="1038"/>
      <c r="O16" s="1038"/>
      <c r="P16" s="1039"/>
      <c r="Q16" s="987">
        <f>基本情報入力!$E$15</f>
        <v>0</v>
      </c>
      <c r="R16" s="996"/>
      <c r="S16" s="996"/>
      <c r="T16" s="996"/>
      <c r="U16" s="996"/>
      <c r="V16" s="996">
        <f>基本情報入力!$B$15</f>
        <v>0</v>
      </c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272" t="s">
        <v>13</v>
      </c>
      <c r="AL16" s="263"/>
      <c r="AM16" s="273"/>
      <c r="AN16" s="199"/>
      <c r="AO16" s="199"/>
      <c r="AP16" s="199"/>
      <c r="AQ16" s="1142"/>
      <c r="AR16" s="1143"/>
      <c r="AS16" s="1143"/>
      <c r="AT16" s="1143"/>
      <c r="AU16" s="1144"/>
      <c r="AV16" s="199"/>
      <c r="AW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</row>
    <row r="17" spans="1:75" ht="21" customHeight="1">
      <c r="B17" s="259"/>
      <c r="C17" s="259"/>
      <c r="D17" s="259"/>
      <c r="E17" s="259" t="s">
        <v>1978</v>
      </c>
      <c r="F17" s="259"/>
      <c r="G17" s="199"/>
      <c r="H17" s="199"/>
      <c r="I17" s="199"/>
      <c r="J17" s="1037" t="s">
        <v>15</v>
      </c>
      <c r="K17" s="1038"/>
      <c r="L17" s="1038"/>
      <c r="M17" s="1038"/>
      <c r="N17" s="1038"/>
      <c r="O17" s="1038"/>
      <c r="P17" s="1039"/>
      <c r="Q17" s="987">
        <f>基本情報入力!$B$18</f>
        <v>0</v>
      </c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263"/>
      <c r="AK17" s="272"/>
      <c r="AL17" s="263"/>
      <c r="AM17" s="273"/>
      <c r="AN17" s="199"/>
      <c r="AO17" s="199"/>
      <c r="AP17" s="199"/>
      <c r="AQ17" s="1132" t="s">
        <v>16</v>
      </c>
      <c r="AR17" s="1133"/>
      <c r="AS17" s="1133"/>
      <c r="AT17" s="1133"/>
      <c r="AU17" s="1133"/>
      <c r="AV17" s="199"/>
      <c r="AW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</row>
    <row r="18" spans="1:75" ht="15.75" customHeight="1">
      <c r="B18" s="259"/>
      <c r="C18" s="259"/>
      <c r="D18" s="259"/>
      <c r="E18" s="259" t="s">
        <v>1979</v>
      </c>
      <c r="F18" s="259"/>
      <c r="G18" s="199"/>
      <c r="H18" s="199"/>
      <c r="I18" s="199"/>
      <c r="J18" s="199" t="s">
        <v>17</v>
      </c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</row>
    <row r="19" spans="1:75" ht="15.75" customHeight="1" thickBot="1">
      <c r="A19" s="1190" t="s">
        <v>2761</v>
      </c>
      <c r="B19" s="1191"/>
      <c r="C19" s="1191"/>
      <c r="D19" s="1191"/>
      <c r="E19" s="1192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</row>
    <row r="20" spans="1:75" ht="12" customHeight="1">
      <c r="A20" s="1193"/>
      <c r="B20" s="1194"/>
      <c r="C20" s="1194"/>
      <c r="D20" s="1194"/>
      <c r="E20" s="1195"/>
      <c r="G20" s="199"/>
      <c r="H20" s="1040" t="s">
        <v>18</v>
      </c>
      <c r="I20" s="1041"/>
      <c r="J20" s="1041"/>
      <c r="K20" s="1042"/>
      <c r="L20" s="1045" t="s">
        <v>19</v>
      </c>
      <c r="M20" s="1041"/>
      <c r="N20" s="1041"/>
      <c r="O20" s="1042"/>
      <c r="P20" s="1045" t="s">
        <v>20</v>
      </c>
      <c r="Q20" s="1041"/>
      <c r="R20" s="1041"/>
      <c r="S20" s="1041"/>
      <c r="T20" s="1041"/>
      <c r="U20" s="1041"/>
      <c r="V20" s="1041"/>
      <c r="W20" s="1041"/>
      <c r="X20" s="1041"/>
      <c r="Y20" s="1041"/>
      <c r="Z20" s="1041"/>
      <c r="AA20" s="1041"/>
      <c r="AB20" s="1041"/>
      <c r="AC20" s="1041"/>
      <c r="AD20" s="1042"/>
      <c r="AE20" s="1045" t="s">
        <v>21</v>
      </c>
      <c r="AF20" s="1041"/>
      <c r="AG20" s="1042"/>
      <c r="AH20" s="1045" t="s">
        <v>22</v>
      </c>
      <c r="AI20" s="1041"/>
      <c r="AJ20" s="1042"/>
      <c r="AK20" s="1121" t="s">
        <v>23</v>
      </c>
      <c r="AL20" s="1122"/>
      <c r="AM20" s="1123"/>
      <c r="AN20" s="1121" t="s">
        <v>24</v>
      </c>
      <c r="AO20" s="1124"/>
      <c r="AP20" s="1124"/>
      <c r="AQ20" s="1124"/>
      <c r="AR20" s="1124"/>
      <c r="AS20" s="1124"/>
      <c r="AT20" s="1124"/>
      <c r="AU20" s="1124"/>
      <c r="AV20" s="1125"/>
      <c r="AW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</row>
    <row r="21" spans="1:75" ht="12" customHeight="1">
      <c r="A21" s="274" t="s">
        <v>18</v>
      </c>
      <c r="B21" s="274" t="s">
        <v>19</v>
      </c>
      <c r="C21" s="275" t="s">
        <v>1930</v>
      </c>
      <c r="D21" s="274" t="s">
        <v>22</v>
      </c>
      <c r="E21" s="276" t="s">
        <v>24</v>
      </c>
      <c r="G21" s="199"/>
      <c r="H21" s="1043"/>
      <c r="I21" s="910"/>
      <c r="J21" s="910"/>
      <c r="K21" s="1044"/>
      <c r="L21" s="1046"/>
      <c r="M21" s="1047"/>
      <c r="N21" s="1047"/>
      <c r="O21" s="1048"/>
      <c r="P21" s="1046"/>
      <c r="Q21" s="1047"/>
      <c r="R21" s="1047"/>
      <c r="S21" s="1047"/>
      <c r="T21" s="1047"/>
      <c r="U21" s="1047"/>
      <c r="V21" s="1047"/>
      <c r="W21" s="1047"/>
      <c r="X21" s="1047"/>
      <c r="Y21" s="1047"/>
      <c r="Z21" s="1047"/>
      <c r="AA21" s="1047"/>
      <c r="AB21" s="1047"/>
      <c r="AC21" s="1047"/>
      <c r="AD21" s="1048"/>
      <c r="AE21" s="1120"/>
      <c r="AF21" s="910"/>
      <c r="AG21" s="1044"/>
      <c r="AH21" s="1120"/>
      <c r="AI21" s="910"/>
      <c r="AJ21" s="1044"/>
      <c r="AK21" s="909" t="s">
        <v>25</v>
      </c>
      <c r="AL21" s="912"/>
      <c r="AM21" s="911"/>
      <c r="AN21" s="909"/>
      <c r="AO21" s="1067"/>
      <c r="AP21" s="1067"/>
      <c r="AQ21" s="1067"/>
      <c r="AR21" s="1067"/>
      <c r="AS21" s="1067"/>
      <c r="AT21" s="1067"/>
      <c r="AU21" s="1067"/>
      <c r="AV21" s="1126"/>
      <c r="AW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</row>
    <row r="22" spans="1:75" ht="28.5" customHeight="1">
      <c r="A22" s="277" t="s">
        <v>2045</v>
      </c>
      <c r="B22" s="115"/>
      <c r="C22" s="465" t="e">
        <f>VLOOKUP(B22,生徒情報入力!$A$9:$AD$158,29)</f>
        <v>#N/A</v>
      </c>
      <c r="D22" s="116" t="e">
        <f>DATEDIF(C22,$D$12,"y")</f>
        <v>#N/A</v>
      </c>
      <c r="E22" s="116"/>
      <c r="F22" s="278"/>
      <c r="G22" s="199"/>
      <c r="H22" s="1130" t="s">
        <v>2045</v>
      </c>
      <c r="I22" s="994"/>
      <c r="J22" s="994"/>
      <c r="K22" s="994"/>
      <c r="L22" s="1127" t="str">
        <f>IF(B22="","",B22)</f>
        <v/>
      </c>
      <c r="M22" s="1128"/>
      <c r="N22" s="1128"/>
      <c r="O22" s="1059"/>
      <c r="P22" s="279"/>
      <c r="Q22" s="1131" t="str">
        <f>IF($B22="","",VLOOKUP(B22,生徒情報入力!$A$9:$AD$158,5))</f>
        <v/>
      </c>
      <c r="R22" s="1131"/>
      <c r="S22" s="1131"/>
      <c r="T22" s="1131"/>
      <c r="U22" s="1131"/>
      <c r="V22" s="1131"/>
      <c r="W22" s="1131"/>
      <c r="X22" s="1131"/>
      <c r="Y22" s="1131"/>
      <c r="Z22" s="1131"/>
      <c r="AA22" s="1131"/>
      <c r="AB22" s="1131"/>
      <c r="AC22" s="1131"/>
      <c r="AD22" s="280"/>
      <c r="AE22" s="1127" t="str">
        <f>IF(B22="","",VLOOKUP(B22,生徒情報入力!$A$9:$AD$158,11))</f>
        <v/>
      </c>
      <c r="AF22" s="1128"/>
      <c r="AG22" s="1059"/>
      <c r="AH22" s="1127" t="str">
        <f>IF(B22="","",D22)</f>
        <v/>
      </c>
      <c r="AI22" s="1128"/>
      <c r="AJ22" s="1059"/>
      <c r="AK22" s="1127" t="str">
        <f>IF(B22="","",VLOOKUP(B22,生徒情報入力!$A$9:$AD$158,12))</f>
        <v/>
      </c>
      <c r="AL22" s="1128"/>
      <c r="AM22" s="1059"/>
      <c r="AN22" s="1127">
        <f>E22</f>
        <v>0</v>
      </c>
      <c r="AO22" s="1128"/>
      <c r="AP22" s="1128"/>
      <c r="AQ22" s="1128"/>
      <c r="AR22" s="1128"/>
      <c r="AS22" s="1128"/>
      <c r="AT22" s="1128"/>
      <c r="AU22" s="1128"/>
      <c r="AV22" s="1129"/>
      <c r="AW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</row>
    <row r="23" spans="1:75" ht="28.5" customHeight="1">
      <c r="A23" s="277" t="s">
        <v>2046</v>
      </c>
      <c r="B23" s="115"/>
      <c r="C23" s="465" t="e">
        <f>VLOOKUP(B23,生徒情報入力!$A$9:$AD$158,29)</f>
        <v>#N/A</v>
      </c>
      <c r="D23" s="116" t="e">
        <f t="shared" ref="D23:D28" si="0">DATEDIF(C23,$D$12,"y")</f>
        <v>#N/A</v>
      </c>
      <c r="E23" s="116"/>
      <c r="G23" s="199"/>
      <c r="H23" s="1130" t="s">
        <v>2046</v>
      </c>
      <c r="I23" s="994"/>
      <c r="J23" s="994"/>
      <c r="K23" s="994"/>
      <c r="L23" s="1127" t="str">
        <f t="shared" ref="L23:L28" si="1">IF(B23="","",B23)</f>
        <v/>
      </c>
      <c r="M23" s="1128"/>
      <c r="N23" s="1128"/>
      <c r="O23" s="1059"/>
      <c r="P23" s="279"/>
      <c r="Q23" s="1131" t="str">
        <f>IF($B23="","",VLOOKUP(B23,生徒情報入力!$A$9:$AD$158,5))</f>
        <v/>
      </c>
      <c r="R23" s="1131"/>
      <c r="S23" s="1131"/>
      <c r="T23" s="1131"/>
      <c r="U23" s="1131"/>
      <c r="V23" s="1131"/>
      <c r="W23" s="1131"/>
      <c r="X23" s="1131"/>
      <c r="Y23" s="1131"/>
      <c r="Z23" s="1131"/>
      <c r="AA23" s="1131"/>
      <c r="AB23" s="1131"/>
      <c r="AC23" s="1131"/>
      <c r="AD23" s="280"/>
      <c r="AE23" s="1127" t="str">
        <f>IF(B23="","",VLOOKUP(B23,生徒情報入力!$A$9:$AD$158,11))</f>
        <v/>
      </c>
      <c r="AF23" s="1128"/>
      <c r="AG23" s="1059"/>
      <c r="AH23" s="1127" t="str">
        <f t="shared" ref="AH23:AH28" si="2">IF(B23="","",D23)</f>
        <v/>
      </c>
      <c r="AI23" s="1128"/>
      <c r="AJ23" s="1059"/>
      <c r="AK23" s="1127" t="str">
        <f>IF(B23="","",VLOOKUP(B23,生徒情報入力!$A$9:$AD$158,12))</f>
        <v/>
      </c>
      <c r="AL23" s="1128"/>
      <c r="AM23" s="1059"/>
      <c r="AN23" s="1127">
        <f t="shared" ref="AN23:AN28" si="3">E23</f>
        <v>0</v>
      </c>
      <c r="AO23" s="1128"/>
      <c r="AP23" s="1128"/>
      <c r="AQ23" s="1128"/>
      <c r="AR23" s="1128"/>
      <c r="AS23" s="1128"/>
      <c r="AT23" s="1128"/>
      <c r="AU23" s="1128"/>
      <c r="AV23" s="1129"/>
      <c r="AW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</row>
    <row r="24" spans="1:75" ht="28.5" customHeight="1">
      <c r="A24" s="277" t="s">
        <v>2047</v>
      </c>
      <c r="B24" s="115"/>
      <c r="C24" s="465" t="e">
        <f>VLOOKUP(B24,生徒情報入力!$A$9:$AD$158,29)</f>
        <v>#N/A</v>
      </c>
      <c r="D24" s="116" t="e">
        <f t="shared" si="0"/>
        <v>#N/A</v>
      </c>
      <c r="E24" s="116"/>
      <c r="G24" s="199"/>
      <c r="H24" s="1130" t="s">
        <v>2047</v>
      </c>
      <c r="I24" s="994"/>
      <c r="J24" s="994"/>
      <c r="K24" s="994"/>
      <c r="L24" s="1127" t="str">
        <f t="shared" si="1"/>
        <v/>
      </c>
      <c r="M24" s="1128"/>
      <c r="N24" s="1128"/>
      <c r="O24" s="1059"/>
      <c r="P24" s="279"/>
      <c r="Q24" s="1131" t="str">
        <f>IF($B24="","",VLOOKUP(B24,生徒情報入力!$A$9:$AD$158,5))</f>
        <v/>
      </c>
      <c r="R24" s="1131"/>
      <c r="S24" s="1131"/>
      <c r="T24" s="1131"/>
      <c r="U24" s="1131"/>
      <c r="V24" s="1131"/>
      <c r="W24" s="1131"/>
      <c r="X24" s="1131"/>
      <c r="Y24" s="1131"/>
      <c r="Z24" s="1131"/>
      <c r="AA24" s="1131"/>
      <c r="AB24" s="1131"/>
      <c r="AC24" s="1131"/>
      <c r="AD24" s="280"/>
      <c r="AE24" s="1127" t="str">
        <f>IF(B24="","",VLOOKUP(B24,生徒情報入力!$A$9:$AD$158,11))</f>
        <v/>
      </c>
      <c r="AF24" s="1128"/>
      <c r="AG24" s="1059"/>
      <c r="AH24" s="1127" t="str">
        <f t="shared" si="2"/>
        <v/>
      </c>
      <c r="AI24" s="1128"/>
      <c r="AJ24" s="1059"/>
      <c r="AK24" s="1127" t="str">
        <f>IF(B24="","",VLOOKUP(B24,生徒情報入力!$A$9:$AD$158,12))</f>
        <v/>
      </c>
      <c r="AL24" s="1128"/>
      <c r="AM24" s="1059"/>
      <c r="AN24" s="1127">
        <f t="shared" si="3"/>
        <v>0</v>
      </c>
      <c r="AO24" s="1128"/>
      <c r="AP24" s="1128"/>
      <c r="AQ24" s="1128"/>
      <c r="AR24" s="1128"/>
      <c r="AS24" s="1128"/>
      <c r="AT24" s="1128"/>
      <c r="AU24" s="1128"/>
      <c r="AV24" s="1129"/>
      <c r="AW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</row>
    <row r="25" spans="1:75" ht="28.5" customHeight="1">
      <c r="A25" s="277" t="s">
        <v>2048</v>
      </c>
      <c r="B25" s="115"/>
      <c r="C25" s="465" t="e">
        <f>VLOOKUP(B25,生徒情報入力!$A$9:$AD$158,29)</f>
        <v>#N/A</v>
      </c>
      <c r="D25" s="116" t="e">
        <f t="shared" si="0"/>
        <v>#N/A</v>
      </c>
      <c r="E25" s="116"/>
      <c r="G25" s="199"/>
      <c r="H25" s="1130" t="s">
        <v>2048</v>
      </c>
      <c r="I25" s="994"/>
      <c r="J25" s="994"/>
      <c r="K25" s="994"/>
      <c r="L25" s="1127" t="str">
        <f t="shared" si="1"/>
        <v/>
      </c>
      <c r="M25" s="1128"/>
      <c r="N25" s="1128"/>
      <c r="O25" s="1059"/>
      <c r="P25" s="279"/>
      <c r="Q25" s="1131" t="str">
        <f>IF($B25="","",VLOOKUP(B25,生徒情報入力!$A$9:$AD$158,5))</f>
        <v/>
      </c>
      <c r="R25" s="1131"/>
      <c r="S25" s="1131"/>
      <c r="T25" s="1131"/>
      <c r="U25" s="1131"/>
      <c r="V25" s="1131"/>
      <c r="W25" s="1131"/>
      <c r="X25" s="1131"/>
      <c r="Y25" s="1131"/>
      <c r="Z25" s="1131"/>
      <c r="AA25" s="1131"/>
      <c r="AB25" s="1131"/>
      <c r="AC25" s="1131"/>
      <c r="AD25" s="280"/>
      <c r="AE25" s="1127" t="str">
        <f>IF(B25="","",VLOOKUP(B25,生徒情報入力!$A$9:$AD$158,11))</f>
        <v/>
      </c>
      <c r="AF25" s="1128"/>
      <c r="AG25" s="1059"/>
      <c r="AH25" s="1127" t="str">
        <f t="shared" si="2"/>
        <v/>
      </c>
      <c r="AI25" s="1128"/>
      <c r="AJ25" s="1059"/>
      <c r="AK25" s="1127" t="str">
        <f>IF(B25="","",VLOOKUP(B25,生徒情報入力!$A$9:$AD$158,12))</f>
        <v/>
      </c>
      <c r="AL25" s="1128"/>
      <c r="AM25" s="1059"/>
      <c r="AN25" s="1127">
        <f t="shared" si="3"/>
        <v>0</v>
      </c>
      <c r="AO25" s="1128"/>
      <c r="AP25" s="1128"/>
      <c r="AQ25" s="1128"/>
      <c r="AR25" s="1128"/>
      <c r="AS25" s="1128"/>
      <c r="AT25" s="1128"/>
      <c r="AU25" s="1128"/>
      <c r="AV25" s="1129"/>
      <c r="AW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</row>
    <row r="26" spans="1:75" ht="28.5" customHeight="1" thickBot="1">
      <c r="A26" s="277" t="s">
        <v>2049</v>
      </c>
      <c r="B26" s="115"/>
      <c r="C26" s="465" t="e">
        <f>VLOOKUP(B26,生徒情報入力!$A$9:$AD$158,29)</f>
        <v>#N/A</v>
      </c>
      <c r="D26" s="116" t="e">
        <f t="shared" si="0"/>
        <v>#N/A</v>
      </c>
      <c r="E26" s="116"/>
      <c r="G26" s="199"/>
      <c r="H26" s="1153" t="s">
        <v>2049</v>
      </c>
      <c r="I26" s="1083"/>
      <c r="J26" s="1083"/>
      <c r="K26" s="1083"/>
      <c r="L26" s="1027" t="str">
        <f t="shared" si="1"/>
        <v/>
      </c>
      <c r="M26" s="1028"/>
      <c r="N26" s="1028"/>
      <c r="O26" s="1029"/>
      <c r="P26" s="281"/>
      <c r="Q26" s="1154" t="str">
        <f>IF($B26="","",VLOOKUP(B26,生徒情報入力!$A$9:$AD$158,5))</f>
        <v/>
      </c>
      <c r="R26" s="1154"/>
      <c r="S26" s="1154"/>
      <c r="T26" s="1154"/>
      <c r="U26" s="1154"/>
      <c r="V26" s="1154"/>
      <c r="W26" s="1154"/>
      <c r="X26" s="1154"/>
      <c r="Y26" s="1154"/>
      <c r="Z26" s="1154"/>
      <c r="AA26" s="1154"/>
      <c r="AB26" s="1154"/>
      <c r="AC26" s="1154"/>
      <c r="AD26" s="282"/>
      <c r="AE26" s="1027" t="str">
        <f>IF(B26="","",VLOOKUP(B26,生徒情報入力!$A$9:$AD$158,11))</f>
        <v/>
      </c>
      <c r="AF26" s="1028"/>
      <c r="AG26" s="1029"/>
      <c r="AH26" s="1027" t="str">
        <f t="shared" si="2"/>
        <v/>
      </c>
      <c r="AI26" s="1028"/>
      <c r="AJ26" s="1029"/>
      <c r="AK26" s="1027" t="str">
        <f>IF(B26="","",VLOOKUP(B26,生徒情報入力!$A$9:$AD$158,12))</f>
        <v/>
      </c>
      <c r="AL26" s="1028"/>
      <c r="AM26" s="1029"/>
      <c r="AN26" s="1027">
        <f t="shared" si="3"/>
        <v>0</v>
      </c>
      <c r="AO26" s="1028"/>
      <c r="AP26" s="1028"/>
      <c r="AQ26" s="1028"/>
      <c r="AR26" s="1028"/>
      <c r="AS26" s="1028"/>
      <c r="AT26" s="1028"/>
      <c r="AU26" s="1028"/>
      <c r="AV26" s="1145"/>
      <c r="AW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</row>
    <row r="27" spans="1:75" ht="28.5" customHeight="1" thickTop="1">
      <c r="A27" s="277" t="s">
        <v>2759</v>
      </c>
      <c r="B27" s="115"/>
      <c r="C27" s="465" t="e">
        <f>VLOOKUP(B27,生徒情報入力!$A$9:$AD$158,29)</f>
        <v>#N/A</v>
      </c>
      <c r="D27" s="116" t="e">
        <f t="shared" si="0"/>
        <v>#N/A</v>
      </c>
      <c r="E27" s="116"/>
      <c r="G27" s="199"/>
      <c r="H27" s="1146" t="s">
        <v>2050</v>
      </c>
      <c r="I27" s="1147"/>
      <c r="J27" s="1147"/>
      <c r="K27" s="1147"/>
      <c r="L27" s="1148" t="str">
        <f t="shared" si="1"/>
        <v/>
      </c>
      <c r="M27" s="1149"/>
      <c r="N27" s="1149"/>
      <c r="O27" s="1150"/>
      <c r="P27" s="283"/>
      <c r="Q27" s="1151" t="str">
        <f>IF($B27="","",VLOOKUP(B27,生徒情報入力!$A$9:$AD$158,5))</f>
        <v/>
      </c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284"/>
      <c r="AE27" s="1148" t="str">
        <f>IF(B27="","",VLOOKUP(B27,生徒情報入力!$A$9:$AD$158,11))</f>
        <v/>
      </c>
      <c r="AF27" s="1149"/>
      <c r="AG27" s="1150"/>
      <c r="AH27" s="1148" t="str">
        <f t="shared" si="2"/>
        <v/>
      </c>
      <c r="AI27" s="1149"/>
      <c r="AJ27" s="1150"/>
      <c r="AK27" s="1148" t="str">
        <f>IF(B27="","",VLOOKUP(B27,生徒情報入力!$A$9:$AD$158,12))</f>
        <v/>
      </c>
      <c r="AL27" s="1149"/>
      <c r="AM27" s="1150"/>
      <c r="AN27" s="1148">
        <f t="shared" si="3"/>
        <v>0</v>
      </c>
      <c r="AO27" s="1149"/>
      <c r="AP27" s="1149"/>
      <c r="AQ27" s="1149"/>
      <c r="AR27" s="1149"/>
      <c r="AS27" s="1149"/>
      <c r="AT27" s="1149"/>
      <c r="AU27" s="1149"/>
      <c r="AV27" s="1152"/>
      <c r="AW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</row>
    <row r="28" spans="1:75" ht="28.5" customHeight="1" thickBot="1">
      <c r="A28" s="277" t="s">
        <v>2760</v>
      </c>
      <c r="B28" s="115"/>
      <c r="C28" s="465" t="e">
        <f>VLOOKUP(B28,生徒情報入力!$A$9:$AD$158,29)</f>
        <v>#N/A</v>
      </c>
      <c r="D28" s="116" t="e">
        <f t="shared" si="0"/>
        <v>#N/A</v>
      </c>
      <c r="E28" s="116"/>
      <c r="G28" s="199"/>
      <c r="H28" s="1162" t="s">
        <v>2050</v>
      </c>
      <c r="I28" s="1163"/>
      <c r="J28" s="1163"/>
      <c r="K28" s="1163"/>
      <c r="L28" s="1155" t="str">
        <f t="shared" si="1"/>
        <v/>
      </c>
      <c r="M28" s="1156"/>
      <c r="N28" s="1156"/>
      <c r="O28" s="1164"/>
      <c r="P28" s="285"/>
      <c r="Q28" s="1165" t="str">
        <f>IF($B28="","",VLOOKUP(B28,生徒情報入力!$A$9:$AD$158,5))</f>
        <v/>
      </c>
      <c r="R28" s="1165"/>
      <c r="S28" s="1165"/>
      <c r="T28" s="1165"/>
      <c r="U28" s="1165"/>
      <c r="V28" s="1165"/>
      <c r="W28" s="1165"/>
      <c r="X28" s="1165"/>
      <c r="Y28" s="1165"/>
      <c r="Z28" s="1165"/>
      <c r="AA28" s="1165"/>
      <c r="AB28" s="1165"/>
      <c r="AC28" s="1165"/>
      <c r="AD28" s="286"/>
      <c r="AE28" s="1155" t="str">
        <f>IF(B28="","",VLOOKUP(B28,生徒情報入力!$A$9:$AD$158,11))</f>
        <v/>
      </c>
      <c r="AF28" s="1156"/>
      <c r="AG28" s="1164"/>
      <c r="AH28" s="1155" t="str">
        <f t="shared" si="2"/>
        <v/>
      </c>
      <c r="AI28" s="1156"/>
      <c r="AJ28" s="1164"/>
      <c r="AK28" s="1155" t="str">
        <f>IF(B28="","",VLOOKUP(B28,生徒情報入力!$A$9:$AD$158,12))</f>
        <v/>
      </c>
      <c r="AL28" s="1156"/>
      <c r="AM28" s="1164"/>
      <c r="AN28" s="1155">
        <f t="shared" si="3"/>
        <v>0</v>
      </c>
      <c r="AO28" s="1156"/>
      <c r="AP28" s="1156"/>
      <c r="AQ28" s="1156"/>
      <c r="AR28" s="1156"/>
      <c r="AS28" s="1156"/>
      <c r="AT28" s="1156"/>
      <c r="AU28" s="1156"/>
      <c r="AV28" s="1157"/>
      <c r="AW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</row>
    <row r="29" spans="1:75" ht="15.75" customHeight="1">
      <c r="B29" s="287" t="s">
        <v>2803</v>
      </c>
      <c r="E29" s="288" t="s">
        <v>2805</v>
      </c>
      <c r="G29" s="199"/>
      <c r="H29" s="199"/>
      <c r="I29" s="199" t="s">
        <v>2090</v>
      </c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</row>
    <row r="30" spans="1:75" ht="15.75" customHeight="1"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</row>
    <row r="31" spans="1:75" ht="15.75" customHeight="1"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</row>
    <row r="32" spans="1:75" ht="15.75" customHeight="1"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</row>
    <row r="33" spans="7:75" ht="15.75" customHeight="1"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</row>
    <row r="34" spans="7:75" ht="8.25" customHeight="1">
      <c r="G34" s="199"/>
      <c r="H34" s="199"/>
      <c r="I34" s="199"/>
      <c r="J34" s="199"/>
      <c r="K34" s="1071" t="s">
        <v>26</v>
      </c>
      <c r="L34" s="1072"/>
      <c r="M34" s="1072"/>
      <c r="N34" s="1073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90"/>
      <c r="AU34" s="199"/>
      <c r="AV34" s="199"/>
      <c r="AW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</row>
    <row r="35" spans="7:75" ht="15.75" customHeight="1">
      <c r="G35" s="199"/>
      <c r="H35" s="199"/>
      <c r="I35" s="199"/>
      <c r="J35" s="199"/>
      <c r="K35" s="1074"/>
      <c r="L35" s="1075"/>
      <c r="M35" s="1075"/>
      <c r="N35" s="1076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 t="s">
        <v>0</v>
      </c>
      <c r="AI35" s="199"/>
      <c r="AJ35" s="199"/>
      <c r="AK35" s="1070">
        <f>$E$5</f>
        <v>28</v>
      </c>
      <c r="AL35" s="1080"/>
      <c r="AM35" s="257" t="s">
        <v>2</v>
      </c>
      <c r="AN35" s="1070">
        <f>$E$6</f>
        <v>4</v>
      </c>
      <c r="AO35" s="1080"/>
      <c r="AP35" s="257" t="s">
        <v>3</v>
      </c>
      <c r="AQ35" s="1070">
        <f>$E$7</f>
        <v>12</v>
      </c>
      <c r="AR35" s="1080"/>
      <c r="AS35" s="257" t="s">
        <v>4</v>
      </c>
      <c r="AT35" s="291"/>
      <c r="AU35" s="199"/>
      <c r="AV35" s="199"/>
      <c r="AW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</row>
    <row r="36" spans="7:75" ht="13.5" customHeight="1">
      <c r="G36" s="199"/>
      <c r="H36" s="199"/>
      <c r="I36" s="199"/>
      <c r="J36" s="199"/>
      <c r="K36" s="1074"/>
      <c r="L36" s="1075"/>
      <c r="M36" s="1075"/>
      <c r="N36" s="1076"/>
      <c r="O36" s="257"/>
      <c r="P36" s="1158" t="str">
        <f>Q13</f>
        <v/>
      </c>
      <c r="Q36" s="1158"/>
      <c r="R36" s="1158"/>
      <c r="S36" s="1158"/>
      <c r="T36" s="1158"/>
      <c r="U36" s="1158"/>
      <c r="V36" s="1158"/>
      <c r="W36" s="1158"/>
      <c r="X36" s="1158"/>
      <c r="Y36" s="1158"/>
      <c r="Z36" s="1158"/>
      <c r="AA36" s="1158"/>
      <c r="AB36" s="1158"/>
      <c r="AC36" s="292" t="s">
        <v>1385</v>
      </c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91"/>
      <c r="AU36" s="199"/>
      <c r="AV36" s="199"/>
      <c r="AW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</row>
    <row r="37" spans="7:75" ht="12" customHeight="1">
      <c r="G37" s="199"/>
      <c r="H37" s="199"/>
      <c r="I37" s="199"/>
      <c r="J37" s="199"/>
      <c r="K37" s="1074"/>
      <c r="L37" s="1075"/>
      <c r="M37" s="1075"/>
      <c r="N37" s="1076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91"/>
      <c r="AU37" s="199"/>
      <c r="AV37" s="199"/>
      <c r="AW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</row>
    <row r="38" spans="7:75" ht="14.25">
      <c r="G38" s="199"/>
      <c r="H38" s="199"/>
      <c r="I38" s="199"/>
      <c r="J38" s="199"/>
      <c r="K38" s="1074"/>
      <c r="L38" s="1075"/>
      <c r="M38" s="1075"/>
      <c r="N38" s="1076"/>
      <c r="O38" s="257"/>
      <c r="P38" s="257"/>
      <c r="Q38" s="292" t="s">
        <v>1386</v>
      </c>
      <c r="R38" s="257"/>
      <c r="S38" s="257"/>
      <c r="T38" s="257"/>
      <c r="U38" s="1159">
        <v>8500</v>
      </c>
      <c r="V38" s="1082"/>
      <c r="W38" s="1082"/>
      <c r="X38" s="1082"/>
      <c r="Y38" s="1082"/>
      <c r="Z38" s="1082"/>
      <c r="AA38" s="257" t="s">
        <v>1387</v>
      </c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  <c r="AP38" s="257"/>
      <c r="AQ38" s="257"/>
      <c r="AR38" s="257"/>
      <c r="AS38" s="257"/>
      <c r="AT38" s="291"/>
      <c r="AU38" s="199"/>
      <c r="AV38" s="199"/>
      <c r="AW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</row>
    <row r="39" spans="7:75" ht="12" customHeight="1">
      <c r="G39" s="199"/>
      <c r="H39" s="199"/>
      <c r="I39" s="199"/>
      <c r="J39" s="199"/>
      <c r="K39" s="1074"/>
      <c r="L39" s="1075"/>
      <c r="M39" s="1075"/>
      <c r="N39" s="1076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57"/>
      <c r="AT39" s="291"/>
      <c r="AU39" s="199"/>
      <c r="AV39" s="199"/>
      <c r="AW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</row>
    <row r="40" spans="7:75" ht="15.75" customHeight="1">
      <c r="G40" s="199"/>
      <c r="H40" s="199"/>
      <c r="I40" s="199"/>
      <c r="J40" s="199"/>
      <c r="K40" s="1074"/>
      <c r="L40" s="1075"/>
      <c r="M40" s="1075"/>
      <c r="N40" s="1076"/>
      <c r="O40" s="257"/>
      <c r="P40" s="257"/>
      <c r="Q40" s="257"/>
      <c r="R40" s="257" t="s">
        <v>2012</v>
      </c>
      <c r="S40" s="257"/>
      <c r="T40" s="464" t="str">
        <f>$E$3</f>
        <v>東京都高等学校春季剣道大会兼関東大会予選</v>
      </c>
      <c r="U40" s="464"/>
      <c r="V40" s="464"/>
      <c r="W40" s="464"/>
      <c r="X40" s="464"/>
      <c r="Y40" s="464"/>
      <c r="Z40" s="464"/>
      <c r="AA40" s="464"/>
      <c r="AB40" s="464"/>
      <c r="AC40" s="464"/>
      <c r="AD40" s="464"/>
      <c r="AE40" s="464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91"/>
      <c r="AU40" s="199"/>
      <c r="AV40" s="199"/>
      <c r="AW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</row>
    <row r="41" spans="7:75" ht="15.75" customHeight="1">
      <c r="G41" s="199"/>
      <c r="H41" s="199"/>
      <c r="I41" s="199"/>
      <c r="J41" s="199"/>
      <c r="K41" s="1074"/>
      <c r="L41" s="1075"/>
      <c r="M41" s="1075"/>
      <c r="N41" s="1076"/>
      <c r="O41" s="257"/>
      <c r="P41" s="257"/>
      <c r="Q41" s="257" t="s">
        <v>2087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91"/>
      <c r="AU41" s="199"/>
      <c r="AV41" s="199"/>
      <c r="AW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</row>
    <row r="42" spans="7:75" ht="15.75" customHeight="1">
      <c r="G42" s="199"/>
      <c r="H42" s="199"/>
      <c r="I42" s="199"/>
      <c r="J42" s="199"/>
      <c r="K42" s="1074"/>
      <c r="L42" s="1075"/>
      <c r="M42" s="1075"/>
      <c r="N42" s="1076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  <c r="AP42" s="257"/>
      <c r="AQ42" s="257"/>
      <c r="AR42" s="257"/>
      <c r="AS42" s="257"/>
      <c r="AT42" s="291"/>
      <c r="AU42" s="199"/>
      <c r="AV42" s="199"/>
      <c r="AW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</row>
    <row r="43" spans="7:75" ht="25.5" customHeight="1">
      <c r="G43" s="199"/>
      <c r="H43" s="199"/>
      <c r="I43" s="199"/>
      <c r="J43" s="199"/>
      <c r="K43" s="1074"/>
      <c r="L43" s="1075"/>
      <c r="M43" s="1075"/>
      <c r="N43" s="1076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1160" t="s">
        <v>1</v>
      </c>
      <c r="AA43" s="1160"/>
      <c r="AB43" s="1160"/>
      <c r="AC43" s="1160"/>
      <c r="AD43" s="1160"/>
      <c r="AE43" s="1160"/>
      <c r="AF43" s="1160"/>
      <c r="AG43" s="1160"/>
      <c r="AH43" s="1160"/>
      <c r="AI43" s="1160"/>
      <c r="AJ43" s="1160"/>
      <c r="AK43" s="1160"/>
      <c r="AL43" s="1160"/>
      <c r="AM43" s="1160"/>
      <c r="AN43" s="1160"/>
      <c r="AO43" s="1160"/>
      <c r="AP43" s="1160"/>
      <c r="AQ43" s="1160"/>
      <c r="AR43" s="1160"/>
      <c r="AS43" s="257"/>
      <c r="AT43" s="291"/>
      <c r="AU43" s="199"/>
      <c r="AV43" s="199"/>
      <c r="AW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</row>
    <row r="44" spans="7:75" ht="25.5" customHeight="1">
      <c r="G44" s="199"/>
      <c r="H44" s="199"/>
      <c r="I44" s="199"/>
      <c r="J44" s="199"/>
      <c r="K44" s="1074"/>
      <c r="L44" s="1075"/>
      <c r="M44" s="1075"/>
      <c r="N44" s="1076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199"/>
      <c r="AA44" s="257"/>
      <c r="AB44" s="257"/>
      <c r="AC44" s="199"/>
      <c r="AD44" s="257"/>
      <c r="AE44" s="1081" t="s">
        <v>27</v>
      </c>
      <c r="AF44" s="1006"/>
      <c r="AG44" s="1006"/>
      <c r="AH44" s="1006"/>
      <c r="AI44" s="1006"/>
      <c r="AJ44" s="1006"/>
      <c r="AK44" s="1006"/>
      <c r="AL44" s="1006"/>
      <c r="AM44" s="1006"/>
      <c r="AN44" s="1006"/>
      <c r="AO44" s="1006"/>
      <c r="AP44" s="257"/>
      <c r="AQ44" s="257" t="s">
        <v>13</v>
      </c>
      <c r="AR44" s="257"/>
      <c r="AS44" s="257"/>
      <c r="AT44" s="291"/>
      <c r="AU44" s="199"/>
      <c r="AV44" s="199"/>
      <c r="AW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</row>
    <row r="45" spans="7:75" ht="25.5" customHeight="1">
      <c r="G45" s="199"/>
      <c r="H45" s="199"/>
      <c r="I45" s="199"/>
      <c r="J45" s="199"/>
      <c r="K45" s="1074"/>
      <c r="L45" s="1075"/>
      <c r="M45" s="1075"/>
      <c r="N45" s="1076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199"/>
      <c r="AA45" s="257"/>
      <c r="AB45" s="257"/>
      <c r="AC45" s="257"/>
      <c r="AD45" s="199"/>
      <c r="AE45" s="1161" t="s">
        <v>28</v>
      </c>
      <c r="AF45" s="1161"/>
      <c r="AG45" s="1161"/>
      <c r="AH45" s="1161"/>
      <c r="AI45" s="1161"/>
      <c r="AJ45" s="1161"/>
      <c r="AK45" s="1161"/>
      <c r="AL45" s="1161"/>
      <c r="AM45" s="1161"/>
      <c r="AN45" s="1161"/>
      <c r="AO45" s="1161"/>
      <c r="AP45" s="257"/>
      <c r="AQ45" s="257" t="s">
        <v>13</v>
      </c>
      <c r="AR45" s="257"/>
      <c r="AS45" s="257"/>
      <c r="AT45" s="291"/>
      <c r="AU45" s="199"/>
      <c r="AV45" s="199"/>
      <c r="AW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</row>
    <row r="46" spans="7:75" ht="8.25" customHeight="1">
      <c r="G46" s="199"/>
      <c r="H46" s="199"/>
      <c r="I46" s="199"/>
      <c r="J46" s="199"/>
      <c r="K46" s="1077"/>
      <c r="L46" s="1078"/>
      <c r="M46" s="1078"/>
      <c r="N46" s="1079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73"/>
      <c r="AU46" s="199"/>
      <c r="AV46" s="199"/>
      <c r="AW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</row>
    <row r="47" spans="7:75" ht="15.75" customHeight="1" thickBot="1"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</row>
    <row r="48" spans="7:75" ht="15.75" customHeight="1"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256"/>
      <c r="X48" s="257"/>
      <c r="Y48" s="257"/>
      <c r="Z48" s="258"/>
      <c r="AA48" s="256" t="s">
        <v>5</v>
      </c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1107" t="str">
        <f>IF(COUNTA(B68:B74)=3,"3人",IF(COUNTA(B68:B74)=4,"4人",""))</f>
        <v/>
      </c>
      <c r="AQ48" s="1107"/>
      <c r="AR48" s="1108"/>
      <c r="AS48" s="1166" t="s">
        <v>32</v>
      </c>
      <c r="AT48" s="1167"/>
      <c r="AU48" s="1167"/>
      <c r="AV48" s="1167"/>
      <c r="AW48" s="1168"/>
    </row>
    <row r="49" spans="7:82" ht="15.75" customHeight="1" thickBot="1"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256"/>
      <c r="X49" s="257"/>
      <c r="Y49" s="257"/>
      <c r="Z49" s="258"/>
      <c r="AA49" s="1115">
        <f>H54</f>
        <v>0</v>
      </c>
      <c r="AB49" s="1116"/>
      <c r="AC49" s="260" t="s">
        <v>6</v>
      </c>
      <c r="AD49" s="1116">
        <f>L54</f>
        <v>0</v>
      </c>
      <c r="AE49" s="1116"/>
      <c r="AF49" s="1117"/>
      <c r="AG49" s="1118" t="str">
        <f>基本情報入力!$I$5</f>
        <v/>
      </c>
      <c r="AH49" s="1082"/>
      <c r="AI49" s="1082"/>
      <c r="AJ49" s="1082"/>
      <c r="AK49" s="1082"/>
      <c r="AL49" s="1082"/>
      <c r="AM49" s="1082"/>
      <c r="AN49" s="1082"/>
      <c r="AO49" s="1082"/>
      <c r="AP49" s="1082"/>
      <c r="AQ49" s="1082"/>
      <c r="AR49" s="1119"/>
      <c r="AS49" s="1169"/>
      <c r="AT49" s="1170"/>
      <c r="AU49" s="1170"/>
      <c r="AV49" s="1170"/>
      <c r="AW49" s="1171"/>
      <c r="AZ49" s="1135" t="s">
        <v>1929</v>
      </c>
      <c r="BA49" s="1135"/>
      <c r="BB49" s="1134" t="s">
        <v>1927</v>
      </c>
      <c r="BC49" s="1134"/>
      <c r="BD49" s="1134"/>
      <c r="BE49" s="1134"/>
      <c r="BF49" s="1134"/>
      <c r="BG49" s="1134"/>
      <c r="BH49" s="1134"/>
      <c r="BI49" s="1134"/>
      <c r="BJ49" s="1134"/>
      <c r="BK49" s="1134"/>
      <c r="BL49" s="1134"/>
      <c r="BM49" s="1134"/>
      <c r="BN49" s="1134"/>
      <c r="BO49" s="1134"/>
      <c r="BP49" s="1134"/>
      <c r="BQ49" s="1134"/>
      <c r="BR49" s="1134"/>
      <c r="BS49" s="1134"/>
      <c r="BT49" s="1134"/>
      <c r="BU49" s="1134"/>
      <c r="BV49" s="1134"/>
      <c r="BW49" s="1134"/>
      <c r="BX49" s="1134"/>
      <c r="BY49" s="1134"/>
      <c r="BZ49" s="1134"/>
      <c r="CA49" s="1134"/>
      <c r="CB49" s="1134"/>
      <c r="CC49" s="1134"/>
      <c r="CD49" s="1134"/>
    </row>
    <row r="50" spans="7:82" ht="15.75" customHeight="1"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256"/>
      <c r="X50" s="256"/>
      <c r="Y50" s="256"/>
      <c r="Z50" s="261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/>
      <c r="AL50" s="262" t="s">
        <v>7</v>
      </c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3"/>
      <c r="AZ50" s="1135"/>
      <c r="BA50" s="1135"/>
      <c r="BB50" s="1134"/>
      <c r="BC50" s="1134"/>
      <c r="BD50" s="1134"/>
      <c r="BE50" s="1134"/>
      <c r="BF50" s="1134"/>
      <c r="BG50" s="1134"/>
      <c r="BH50" s="1134"/>
      <c r="BI50" s="1134"/>
      <c r="BJ50" s="1134"/>
      <c r="BK50" s="1134"/>
      <c r="BL50" s="1134"/>
      <c r="BM50" s="1134"/>
      <c r="BN50" s="1134"/>
      <c r="BO50" s="1134"/>
      <c r="BP50" s="1134"/>
      <c r="BQ50" s="1134"/>
      <c r="BR50" s="1134"/>
      <c r="BS50" s="1134"/>
      <c r="BT50" s="1134"/>
      <c r="BU50" s="1134"/>
      <c r="BV50" s="1134"/>
      <c r="BW50" s="1134"/>
      <c r="BX50" s="1134"/>
      <c r="BY50" s="1134"/>
      <c r="BZ50" s="1134"/>
      <c r="CA50" s="1134"/>
      <c r="CB50" s="1134"/>
      <c r="CC50" s="1134"/>
      <c r="CD50" s="1134"/>
    </row>
    <row r="51" spans="7:82" ht="9.75" customHeight="1"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Z51" s="1135"/>
      <c r="BA51" s="1135"/>
      <c r="BB51" s="1134"/>
      <c r="BC51" s="1134"/>
      <c r="BD51" s="1134"/>
      <c r="BE51" s="1134"/>
      <c r="BF51" s="1134"/>
      <c r="BG51" s="1134"/>
      <c r="BH51" s="1134"/>
      <c r="BI51" s="1134"/>
      <c r="BJ51" s="1134"/>
      <c r="BK51" s="1134"/>
      <c r="BL51" s="1134"/>
      <c r="BM51" s="1134"/>
      <c r="BN51" s="1134"/>
      <c r="BO51" s="1134"/>
      <c r="BP51" s="1134"/>
      <c r="BQ51" s="1134"/>
      <c r="BR51" s="1134"/>
      <c r="BS51" s="1134"/>
      <c r="BT51" s="1134"/>
      <c r="BU51" s="1134"/>
      <c r="BV51" s="1134"/>
      <c r="BW51" s="1134"/>
      <c r="BX51" s="1134"/>
      <c r="BY51" s="1134"/>
      <c r="BZ51" s="1134"/>
      <c r="CA51" s="1134"/>
      <c r="CB51" s="1134"/>
      <c r="CC51" s="1134"/>
      <c r="CD51" s="1134"/>
    </row>
    <row r="52" spans="7:82" ht="15.75" customHeight="1"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177" t="str">
        <f>$F$3</f>
        <v>①</v>
      </c>
      <c r="AN52" s="1177"/>
      <c r="AO52" s="205" t="s">
        <v>2097</v>
      </c>
      <c r="AP52" s="199"/>
      <c r="AQ52" s="199"/>
      <c r="AR52" s="199"/>
      <c r="AS52" s="199"/>
      <c r="AT52" s="199"/>
      <c r="AU52" s="199"/>
      <c r="AV52" s="199"/>
      <c r="AW52" s="199"/>
      <c r="BB52" s="1134"/>
      <c r="BC52" s="1134"/>
      <c r="BD52" s="1134"/>
      <c r="BE52" s="1134"/>
      <c r="BF52" s="1134"/>
      <c r="BG52" s="1134"/>
      <c r="BH52" s="1134"/>
      <c r="BI52" s="1134"/>
      <c r="BJ52" s="1134"/>
      <c r="BK52" s="1134"/>
      <c r="BL52" s="1134"/>
      <c r="BM52" s="1134"/>
      <c r="BN52" s="1134"/>
      <c r="BO52" s="1134"/>
      <c r="BP52" s="1134"/>
      <c r="BQ52" s="1134"/>
      <c r="BR52" s="1134"/>
      <c r="BS52" s="1134"/>
      <c r="BT52" s="1134"/>
      <c r="BU52" s="1134"/>
      <c r="BV52" s="1134"/>
      <c r="BW52" s="1134"/>
      <c r="BX52" s="1134"/>
      <c r="BY52" s="1134"/>
      <c r="BZ52" s="1134"/>
      <c r="CA52" s="1134"/>
      <c r="CB52" s="1134"/>
      <c r="CC52" s="1134"/>
      <c r="CD52" s="1134"/>
    </row>
    <row r="53" spans="7:82" ht="15.75" customHeight="1">
      <c r="G53" s="199"/>
      <c r="H53" s="1067" t="s">
        <v>5</v>
      </c>
      <c r="I53" s="1067"/>
      <c r="J53" s="1067"/>
      <c r="K53" s="1067"/>
      <c r="L53" s="1067"/>
      <c r="M53" s="1067"/>
      <c r="N53" s="1067"/>
      <c r="O53" s="1067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</row>
    <row r="54" spans="7:82" ht="15.75" customHeight="1">
      <c r="G54" s="199"/>
      <c r="H54" s="1061">
        <f>基本情報入力!$B$3</f>
        <v>0</v>
      </c>
      <c r="I54" s="1062"/>
      <c r="J54" s="1062"/>
      <c r="K54" s="1068" t="s">
        <v>6</v>
      </c>
      <c r="L54" s="1062">
        <f>基本情報入力!$D$3</f>
        <v>0</v>
      </c>
      <c r="M54" s="1062"/>
      <c r="N54" s="1062"/>
      <c r="O54" s="1065"/>
      <c r="P54" s="199"/>
      <c r="Q54" s="199"/>
      <c r="R54" s="199"/>
      <c r="S54" s="199"/>
      <c r="T54" s="199"/>
      <c r="U54" s="199"/>
      <c r="V54" s="199"/>
      <c r="W54" s="1007" t="s">
        <v>8</v>
      </c>
      <c r="X54" s="1007"/>
      <c r="Y54" s="1007"/>
      <c r="Z54" s="1070">
        <f>$E$6</f>
        <v>4</v>
      </c>
      <c r="AA54" s="1070"/>
      <c r="AB54" s="199" t="s">
        <v>3</v>
      </c>
      <c r="AC54" s="1070">
        <f>$E$7</f>
        <v>12</v>
      </c>
      <c r="AD54" s="1070"/>
      <c r="AE54" s="199" t="s">
        <v>4</v>
      </c>
      <c r="AF54" s="458" t="s">
        <v>1872</v>
      </c>
      <c r="AG54" s="463" t="str">
        <f>$E$8</f>
        <v>火</v>
      </c>
      <c r="AH54" s="199" t="s">
        <v>1873</v>
      </c>
      <c r="AI54" s="1007" t="s">
        <v>1874</v>
      </c>
      <c r="AJ54" s="1007"/>
      <c r="AK54" s="1007"/>
      <c r="AL54" s="1007"/>
      <c r="AM54" s="1007"/>
      <c r="AN54" s="1007"/>
      <c r="AO54" s="1007"/>
      <c r="AP54" s="1006"/>
      <c r="AQ54" s="1006"/>
      <c r="AR54" s="1006"/>
      <c r="AS54" s="1007" t="s">
        <v>9</v>
      </c>
      <c r="AT54" s="1007"/>
      <c r="AU54" s="1007"/>
      <c r="AV54" s="1007"/>
      <c r="AW54" s="1007"/>
    </row>
    <row r="55" spans="7:82" ht="9.75" customHeight="1">
      <c r="G55" s="199"/>
      <c r="H55" s="1063"/>
      <c r="I55" s="1064"/>
      <c r="J55" s="1064"/>
      <c r="K55" s="1069"/>
      <c r="L55" s="1064"/>
      <c r="M55" s="1064"/>
      <c r="N55" s="1064"/>
      <c r="O55" s="1066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</row>
    <row r="56" spans="7:82" ht="15.75" customHeight="1"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</row>
    <row r="57" spans="7:82" ht="17.25">
      <c r="G57" s="270"/>
      <c r="H57" s="270"/>
      <c r="I57" s="270"/>
      <c r="J57" s="270"/>
      <c r="K57" s="270"/>
      <c r="L57" s="270" t="str">
        <f>$E$3</f>
        <v>東京都高等学校春季剣道大会兼関東大会予選</v>
      </c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 t="s">
        <v>2094</v>
      </c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</row>
    <row r="58" spans="7:82" ht="15.75" customHeight="1"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</row>
    <row r="59" spans="7:82" ht="21" customHeight="1">
      <c r="G59" s="199"/>
      <c r="H59" s="199"/>
      <c r="I59" s="199"/>
      <c r="J59" s="1037" t="s">
        <v>10</v>
      </c>
      <c r="K59" s="1038"/>
      <c r="L59" s="1038"/>
      <c r="M59" s="1038"/>
      <c r="N59" s="1038"/>
      <c r="O59" s="1038"/>
      <c r="P59" s="1039"/>
      <c r="Q59" s="987" t="str">
        <f>基本情報入力!$B$5</f>
        <v/>
      </c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/>
      <c r="AD59" s="996"/>
      <c r="AE59" s="996"/>
      <c r="AF59" s="996"/>
      <c r="AG59" s="996"/>
      <c r="AH59" s="996"/>
      <c r="AI59" s="997"/>
      <c r="AJ59" s="922" t="s">
        <v>11</v>
      </c>
      <c r="AK59" s="923"/>
      <c r="AL59" s="923"/>
      <c r="AM59" s="924"/>
      <c r="AN59" s="199"/>
      <c r="AO59" s="199"/>
      <c r="AP59" s="199"/>
      <c r="AQ59" s="271"/>
      <c r="AR59" s="271"/>
      <c r="AS59" s="271"/>
      <c r="AT59" s="271"/>
      <c r="AU59" s="271"/>
      <c r="AV59" s="199"/>
      <c r="AW59" s="199"/>
    </row>
    <row r="60" spans="7:82" ht="21" customHeight="1">
      <c r="G60" s="199"/>
      <c r="H60" s="199"/>
      <c r="I60" s="199"/>
      <c r="J60" s="1037" t="s">
        <v>12</v>
      </c>
      <c r="K60" s="1038"/>
      <c r="L60" s="1038"/>
      <c r="M60" s="1038"/>
      <c r="N60" s="1038"/>
      <c r="O60" s="1038"/>
      <c r="P60" s="1039"/>
      <c r="Q60" s="987">
        <f>基本情報入力!$B$9</f>
        <v>0</v>
      </c>
      <c r="R60" s="996"/>
      <c r="S60" s="996"/>
      <c r="T60" s="996"/>
      <c r="U60" s="996"/>
      <c r="V60" s="996"/>
      <c r="W60" s="996"/>
      <c r="X60" s="996"/>
      <c r="Y60" s="996"/>
      <c r="Z60" s="996"/>
      <c r="AA60" s="996"/>
      <c r="AB60" s="996"/>
      <c r="AC60" s="996"/>
      <c r="AD60" s="996"/>
      <c r="AE60" s="996"/>
      <c r="AF60" s="996"/>
      <c r="AG60" s="996"/>
      <c r="AH60" s="996"/>
      <c r="AI60" s="997"/>
      <c r="AJ60" s="925"/>
      <c r="AK60" s="912"/>
      <c r="AL60" s="912"/>
      <c r="AM60" s="911"/>
      <c r="AN60" s="199"/>
      <c r="AO60" s="199"/>
      <c r="AP60" s="199"/>
      <c r="AQ60" s="1136"/>
      <c r="AR60" s="1137"/>
      <c r="AS60" s="1137"/>
      <c r="AT60" s="1137"/>
      <c r="AU60" s="1138"/>
      <c r="AV60" s="199"/>
      <c r="AW60" s="199"/>
    </row>
    <row r="61" spans="7:82" ht="21" customHeight="1">
      <c r="G61" s="199"/>
      <c r="H61" s="199"/>
      <c r="I61" s="199"/>
      <c r="J61" s="1037" t="s">
        <v>1802</v>
      </c>
      <c r="K61" s="1038"/>
      <c r="L61" s="1038"/>
      <c r="M61" s="1038"/>
      <c r="N61" s="1038"/>
      <c r="O61" s="1038"/>
      <c r="P61" s="1039"/>
      <c r="Q61" s="987">
        <f>基本情報入力!$E$12</f>
        <v>0</v>
      </c>
      <c r="R61" s="996"/>
      <c r="S61" s="996"/>
      <c r="T61" s="996"/>
      <c r="U61" s="996"/>
      <c r="V61" s="996">
        <f>基本情報入力!$B$12</f>
        <v>0</v>
      </c>
      <c r="W61" s="996"/>
      <c r="X61" s="996"/>
      <c r="Y61" s="996"/>
      <c r="Z61" s="996"/>
      <c r="AA61" s="996"/>
      <c r="AB61" s="996"/>
      <c r="AC61" s="996"/>
      <c r="AD61" s="996"/>
      <c r="AE61" s="996"/>
      <c r="AF61" s="996"/>
      <c r="AG61" s="996"/>
      <c r="AH61" s="996"/>
      <c r="AI61" s="996"/>
      <c r="AJ61" s="996"/>
      <c r="AK61" s="196" t="s">
        <v>13</v>
      </c>
      <c r="AL61" s="196"/>
      <c r="AM61" s="197"/>
      <c r="AN61" s="199"/>
      <c r="AO61" s="199"/>
      <c r="AP61" s="199"/>
      <c r="AQ61" s="1139"/>
      <c r="AR61" s="1140"/>
      <c r="AS61" s="1140"/>
      <c r="AT61" s="1140"/>
      <c r="AU61" s="1141"/>
      <c r="AV61" s="199"/>
      <c r="AW61" s="199"/>
    </row>
    <row r="62" spans="7:82" ht="21" customHeight="1">
      <c r="G62" s="199"/>
      <c r="H62" s="199"/>
      <c r="I62" s="199"/>
      <c r="J62" s="1037" t="s">
        <v>14</v>
      </c>
      <c r="K62" s="1038"/>
      <c r="L62" s="1038"/>
      <c r="M62" s="1038"/>
      <c r="N62" s="1038"/>
      <c r="O62" s="1038"/>
      <c r="P62" s="1039"/>
      <c r="Q62" s="987">
        <f>基本情報入力!$I$15</f>
        <v>0</v>
      </c>
      <c r="R62" s="996"/>
      <c r="S62" s="996"/>
      <c r="T62" s="996"/>
      <c r="U62" s="996"/>
      <c r="V62" s="996">
        <f>基本情報入力!$F$15</f>
        <v>0</v>
      </c>
      <c r="W62" s="996"/>
      <c r="X62" s="996"/>
      <c r="Y62" s="996"/>
      <c r="Z62" s="996"/>
      <c r="AA62" s="996"/>
      <c r="AB62" s="996"/>
      <c r="AC62" s="996"/>
      <c r="AD62" s="996"/>
      <c r="AE62" s="996"/>
      <c r="AF62" s="996"/>
      <c r="AG62" s="996"/>
      <c r="AH62" s="996"/>
      <c r="AI62" s="996"/>
      <c r="AJ62" s="996"/>
      <c r="AK62" s="272" t="s">
        <v>13</v>
      </c>
      <c r="AL62" s="263"/>
      <c r="AM62" s="273"/>
      <c r="AN62" s="199"/>
      <c r="AO62" s="199"/>
      <c r="AP62" s="199"/>
      <c r="AQ62" s="1142"/>
      <c r="AR62" s="1143"/>
      <c r="AS62" s="1143"/>
      <c r="AT62" s="1143"/>
      <c r="AU62" s="1144"/>
      <c r="AV62" s="199"/>
      <c r="AW62" s="199"/>
    </row>
    <row r="63" spans="7:82" ht="21" customHeight="1">
      <c r="G63" s="199"/>
      <c r="H63" s="199"/>
      <c r="I63" s="199"/>
      <c r="J63" s="1037" t="s">
        <v>15</v>
      </c>
      <c r="K63" s="1038"/>
      <c r="L63" s="1038"/>
      <c r="M63" s="1038"/>
      <c r="N63" s="1038"/>
      <c r="O63" s="1038"/>
      <c r="P63" s="1039"/>
      <c r="Q63" s="987">
        <f>基本情報入力!$F$18</f>
        <v>0</v>
      </c>
      <c r="R63" s="996"/>
      <c r="S63" s="996"/>
      <c r="T63" s="996"/>
      <c r="U63" s="996"/>
      <c r="V63" s="996"/>
      <c r="W63" s="996"/>
      <c r="X63" s="996"/>
      <c r="Y63" s="996"/>
      <c r="Z63" s="996"/>
      <c r="AA63" s="996"/>
      <c r="AB63" s="996"/>
      <c r="AC63" s="996"/>
      <c r="AD63" s="996"/>
      <c r="AE63" s="996"/>
      <c r="AF63" s="996"/>
      <c r="AG63" s="996"/>
      <c r="AH63" s="996"/>
      <c r="AI63" s="996"/>
      <c r="AJ63" s="263"/>
      <c r="AK63" s="272"/>
      <c r="AL63" s="263"/>
      <c r="AM63" s="273"/>
      <c r="AN63" s="199"/>
      <c r="AO63" s="199"/>
      <c r="AP63" s="199"/>
      <c r="AQ63" s="1132" t="s">
        <v>16</v>
      </c>
      <c r="AR63" s="1133"/>
      <c r="AS63" s="1133"/>
      <c r="AT63" s="1133"/>
      <c r="AU63" s="1133"/>
      <c r="AV63" s="199"/>
      <c r="AW63" s="199"/>
    </row>
    <row r="64" spans="7:82" ht="15.75" customHeight="1">
      <c r="G64" s="199"/>
      <c r="H64" s="199"/>
      <c r="I64" s="199"/>
      <c r="J64" s="199" t="s">
        <v>17</v>
      </c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</row>
    <row r="65" spans="1:49" ht="15.75" customHeight="1" thickBot="1">
      <c r="A65" s="1190" t="s">
        <v>2762</v>
      </c>
      <c r="B65" s="1191"/>
      <c r="C65" s="1191"/>
      <c r="D65" s="1191"/>
      <c r="E65" s="1192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</row>
    <row r="66" spans="1:49" ht="12" customHeight="1">
      <c r="A66" s="1193"/>
      <c r="B66" s="1194"/>
      <c r="C66" s="1194"/>
      <c r="D66" s="1194"/>
      <c r="E66" s="1195"/>
      <c r="G66" s="199"/>
      <c r="H66" s="1040" t="s">
        <v>18</v>
      </c>
      <c r="I66" s="1041"/>
      <c r="J66" s="1041"/>
      <c r="K66" s="1042"/>
      <c r="L66" s="1045" t="s">
        <v>19</v>
      </c>
      <c r="M66" s="1041"/>
      <c r="N66" s="1041"/>
      <c r="O66" s="1042"/>
      <c r="P66" s="1045" t="s">
        <v>20</v>
      </c>
      <c r="Q66" s="1041"/>
      <c r="R66" s="1041"/>
      <c r="S66" s="1041"/>
      <c r="T66" s="1041"/>
      <c r="U66" s="1041"/>
      <c r="V66" s="1041"/>
      <c r="W66" s="1041"/>
      <c r="X66" s="1041"/>
      <c r="Y66" s="1041"/>
      <c r="Z66" s="1041"/>
      <c r="AA66" s="1041"/>
      <c r="AB66" s="1041"/>
      <c r="AC66" s="1041"/>
      <c r="AD66" s="1042"/>
      <c r="AE66" s="1045" t="s">
        <v>21</v>
      </c>
      <c r="AF66" s="1041"/>
      <c r="AG66" s="1042"/>
      <c r="AH66" s="1045" t="s">
        <v>22</v>
      </c>
      <c r="AI66" s="1041"/>
      <c r="AJ66" s="1042"/>
      <c r="AK66" s="1121" t="s">
        <v>23</v>
      </c>
      <c r="AL66" s="1122"/>
      <c r="AM66" s="1123"/>
      <c r="AN66" s="1121" t="s">
        <v>24</v>
      </c>
      <c r="AO66" s="1124"/>
      <c r="AP66" s="1124"/>
      <c r="AQ66" s="1124"/>
      <c r="AR66" s="1124"/>
      <c r="AS66" s="1124"/>
      <c r="AT66" s="1124"/>
      <c r="AU66" s="1124"/>
      <c r="AV66" s="1125"/>
      <c r="AW66" s="199"/>
    </row>
    <row r="67" spans="1:49" ht="12" customHeight="1">
      <c r="A67" s="274" t="s">
        <v>18</v>
      </c>
      <c r="B67" s="274" t="s">
        <v>19</v>
      </c>
      <c r="C67" s="275" t="s">
        <v>1930</v>
      </c>
      <c r="D67" s="274" t="s">
        <v>22</v>
      </c>
      <c r="E67" s="276" t="s">
        <v>24</v>
      </c>
      <c r="G67" s="199"/>
      <c r="H67" s="1043"/>
      <c r="I67" s="910"/>
      <c r="J67" s="910"/>
      <c r="K67" s="1044"/>
      <c r="L67" s="1046"/>
      <c r="M67" s="1047"/>
      <c r="N67" s="1047"/>
      <c r="O67" s="1048"/>
      <c r="P67" s="1046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7"/>
      <c r="AD67" s="1048"/>
      <c r="AE67" s="1120"/>
      <c r="AF67" s="910"/>
      <c r="AG67" s="1044"/>
      <c r="AH67" s="1120"/>
      <c r="AI67" s="910"/>
      <c r="AJ67" s="1044"/>
      <c r="AK67" s="909" t="s">
        <v>25</v>
      </c>
      <c r="AL67" s="912"/>
      <c r="AM67" s="911"/>
      <c r="AN67" s="909"/>
      <c r="AO67" s="1067"/>
      <c r="AP67" s="1067"/>
      <c r="AQ67" s="1067"/>
      <c r="AR67" s="1067"/>
      <c r="AS67" s="1067"/>
      <c r="AT67" s="1067"/>
      <c r="AU67" s="1067"/>
      <c r="AV67" s="1126"/>
      <c r="AW67" s="199"/>
    </row>
    <row r="68" spans="1:49" ht="28.5" customHeight="1">
      <c r="A68" s="277" t="s">
        <v>2045</v>
      </c>
      <c r="B68" s="115"/>
      <c r="C68" s="465" t="e">
        <f>VLOOKUP(B68,生徒情報入力!$A$9:$AD$158,29)</f>
        <v>#N/A</v>
      </c>
      <c r="D68" s="116" t="e">
        <f t="shared" ref="D68:D74" si="4">DATEDIF(C68,$D$12,"y")</f>
        <v>#N/A</v>
      </c>
      <c r="E68" s="116"/>
      <c r="G68" s="199"/>
      <c r="H68" s="1130" t="s">
        <v>2045</v>
      </c>
      <c r="I68" s="994"/>
      <c r="J68" s="994"/>
      <c r="K68" s="994"/>
      <c r="L68" s="1127" t="str">
        <f>IF(B68="","",B68)</f>
        <v/>
      </c>
      <c r="M68" s="1128"/>
      <c r="N68" s="1128"/>
      <c r="O68" s="1059"/>
      <c r="P68" s="279"/>
      <c r="Q68" s="1131" t="str">
        <f>IF($B68="","",VLOOKUP(B68,生徒情報入力!$A$9:$AD$158,5))</f>
        <v/>
      </c>
      <c r="R68" s="1131"/>
      <c r="S68" s="1131"/>
      <c r="T68" s="1131"/>
      <c r="U68" s="1131"/>
      <c r="V68" s="1131"/>
      <c r="W68" s="1131"/>
      <c r="X68" s="1131"/>
      <c r="Y68" s="1131"/>
      <c r="Z68" s="1131"/>
      <c r="AA68" s="1131"/>
      <c r="AB68" s="1131"/>
      <c r="AC68" s="1131"/>
      <c r="AD68" s="280"/>
      <c r="AE68" s="1127" t="str">
        <f>IF(B68="","",VLOOKUP(B68,生徒情報入力!$A$9:$AD$158,11))</f>
        <v/>
      </c>
      <c r="AF68" s="1128"/>
      <c r="AG68" s="1059"/>
      <c r="AH68" s="1127" t="str">
        <f>IF(B68="","",D68)</f>
        <v/>
      </c>
      <c r="AI68" s="1128"/>
      <c r="AJ68" s="1059"/>
      <c r="AK68" s="1127" t="str">
        <f>IF(B68="","",VLOOKUP(B68,生徒情報入力!$A$9:$AD$158,12))</f>
        <v/>
      </c>
      <c r="AL68" s="1128"/>
      <c r="AM68" s="1059"/>
      <c r="AN68" s="1127">
        <f t="shared" ref="AN68:AN74" si="5">E68</f>
        <v>0</v>
      </c>
      <c r="AO68" s="1128"/>
      <c r="AP68" s="1128"/>
      <c r="AQ68" s="1128"/>
      <c r="AR68" s="1128"/>
      <c r="AS68" s="1128"/>
      <c r="AT68" s="1128"/>
      <c r="AU68" s="1128"/>
      <c r="AV68" s="1129"/>
      <c r="AW68" s="199"/>
    </row>
    <row r="69" spans="1:49" ht="28.5" customHeight="1">
      <c r="A69" s="277" t="s">
        <v>2046</v>
      </c>
      <c r="B69" s="115"/>
      <c r="C69" s="465" t="e">
        <f>VLOOKUP(B69,生徒情報入力!$A$9:$AD$158,29)</f>
        <v>#N/A</v>
      </c>
      <c r="D69" s="116" t="e">
        <f t="shared" si="4"/>
        <v>#N/A</v>
      </c>
      <c r="E69" s="116"/>
      <c r="G69" s="199"/>
      <c r="H69" s="1130" t="s">
        <v>2046</v>
      </c>
      <c r="I69" s="994"/>
      <c r="J69" s="994"/>
      <c r="K69" s="994"/>
      <c r="L69" s="1127" t="str">
        <f t="shared" ref="L69:L74" si="6">IF(B69="","",B69)</f>
        <v/>
      </c>
      <c r="M69" s="1128"/>
      <c r="N69" s="1128"/>
      <c r="O69" s="1059"/>
      <c r="P69" s="279"/>
      <c r="Q69" s="1131" t="str">
        <f>IF($B69="","",VLOOKUP(B69,生徒情報入力!$A$9:$AD$158,5))</f>
        <v/>
      </c>
      <c r="R69" s="1131"/>
      <c r="S69" s="1131"/>
      <c r="T69" s="1131"/>
      <c r="U69" s="1131"/>
      <c r="V69" s="1131"/>
      <c r="W69" s="1131"/>
      <c r="X69" s="1131"/>
      <c r="Y69" s="1131"/>
      <c r="Z69" s="1131"/>
      <c r="AA69" s="1131"/>
      <c r="AB69" s="1131"/>
      <c r="AC69" s="1131"/>
      <c r="AD69" s="280"/>
      <c r="AE69" s="1127" t="str">
        <f>IF(B69="","",VLOOKUP(B69,生徒情報入力!$A$9:$AD$158,11))</f>
        <v/>
      </c>
      <c r="AF69" s="1128"/>
      <c r="AG69" s="1059"/>
      <c r="AH69" s="1127" t="str">
        <f t="shared" ref="AH69:AH74" si="7">IF(B69="","",D69)</f>
        <v/>
      </c>
      <c r="AI69" s="1128"/>
      <c r="AJ69" s="1059"/>
      <c r="AK69" s="1127" t="str">
        <f>IF(B69="","",VLOOKUP(B69,生徒情報入力!$A$9:$AD$158,12))</f>
        <v/>
      </c>
      <c r="AL69" s="1128"/>
      <c r="AM69" s="1059"/>
      <c r="AN69" s="1127">
        <f t="shared" si="5"/>
        <v>0</v>
      </c>
      <c r="AO69" s="1128"/>
      <c r="AP69" s="1128"/>
      <c r="AQ69" s="1128"/>
      <c r="AR69" s="1128"/>
      <c r="AS69" s="1128"/>
      <c r="AT69" s="1128"/>
      <c r="AU69" s="1128"/>
      <c r="AV69" s="1129"/>
      <c r="AW69" s="199"/>
    </row>
    <row r="70" spans="1:49" ht="28.5" customHeight="1">
      <c r="A70" s="277" t="s">
        <v>2047</v>
      </c>
      <c r="B70" s="115"/>
      <c r="C70" s="465" t="e">
        <f>VLOOKUP(B70,生徒情報入力!$A$9:$AD$158,29)</f>
        <v>#N/A</v>
      </c>
      <c r="D70" s="116" t="e">
        <f t="shared" si="4"/>
        <v>#N/A</v>
      </c>
      <c r="E70" s="116"/>
      <c r="G70" s="199"/>
      <c r="H70" s="1130" t="s">
        <v>2047</v>
      </c>
      <c r="I70" s="994"/>
      <c r="J70" s="994"/>
      <c r="K70" s="994"/>
      <c r="L70" s="1127" t="str">
        <f t="shared" si="6"/>
        <v/>
      </c>
      <c r="M70" s="1128"/>
      <c r="N70" s="1128"/>
      <c r="O70" s="1059"/>
      <c r="P70" s="279"/>
      <c r="Q70" s="1131" t="str">
        <f>IF($B70="","",VLOOKUP(B70,生徒情報入力!$A$9:$AD$158,5))</f>
        <v/>
      </c>
      <c r="R70" s="1131"/>
      <c r="S70" s="1131"/>
      <c r="T70" s="1131"/>
      <c r="U70" s="1131"/>
      <c r="V70" s="1131"/>
      <c r="W70" s="1131"/>
      <c r="X70" s="1131"/>
      <c r="Y70" s="1131"/>
      <c r="Z70" s="1131"/>
      <c r="AA70" s="1131"/>
      <c r="AB70" s="1131"/>
      <c r="AC70" s="1131"/>
      <c r="AD70" s="280"/>
      <c r="AE70" s="1127" t="str">
        <f>IF(B70="","",VLOOKUP(B70,生徒情報入力!$A$9:$AD$158,11))</f>
        <v/>
      </c>
      <c r="AF70" s="1128"/>
      <c r="AG70" s="1059"/>
      <c r="AH70" s="1127" t="str">
        <f t="shared" si="7"/>
        <v/>
      </c>
      <c r="AI70" s="1128"/>
      <c r="AJ70" s="1059"/>
      <c r="AK70" s="1127" t="str">
        <f>IF(B70="","",VLOOKUP(B70,生徒情報入力!$A$9:$AD$158,12))</f>
        <v/>
      </c>
      <c r="AL70" s="1128"/>
      <c r="AM70" s="1059"/>
      <c r="AN70" s="1127">
        <f t="shared" si="5"/>
        <v>0</v>
      </c>
      <c r="AO70" s="1128"/>
      <c r="AP70" s="1128"/>
      <c r="AQ70" s="1128"/>
      <c r="AR70" s="1128"/>
      <c r="AS70" s="1128"/>
      <c r="AT70" s="1128"/>
      <c r="AU70" s="1128"/>
      <c r="AV70" s="1129"/>
      <c r="AW70" s="199"/>
    </row>
    <row r="71" spans="1:49" ht="28.5" customHeight="1">
      <c r="A71" s="277" t="s">
        <v>2048</v>
      </c>
      <c r="B71" s="115"/>
      <c r="C71" s="465" t="e">
        <f>VLOOKUP(B71,生徒情報入力!$A$9:$AD$158,29)</f>
        <v>#N/A</v>
      </c>
      <c r="D71" s="116" t="e">
        <f t="shared" si="4"/>
        <v>#N/A</v>
      </c>
      <c r="E71" s="116"/>
      <c r="G71" s="199"/>
      <c r="H71" s="1130" t="s">
        <v>2048</v>
      </c>
      <c r="I71" s="994"/>
      <c r="J71" s="994"/>
      <c r="K71" s="994"/>
      <c r="L71" s="1127" t="str">
        <f t="shared" si="6"/>
        <v/>
      </c>
      <c r="M71" s="1128"/>
      <c r="N71" s="1128"/>
      <c r="O71" s="1059"/>
      <c r="P71" s="279"/>
      <c r="Q71" s="1131" t="str">
        <f>IF($B71="","",VLOOKUP(B71,生徒情報入力!$A$9:$AD$158,5))</f>
        <v/>
      </c>
      <c r="R71" s="1131"/>
      <c r="S71" s="1131"/>
      <c r="T71" s="1131"/>
      <c r="U71" s="1131"/>
      <c r="V71" s="1131"/>
      <c r="W71" s="1131"/>
      <c r="X71" s="1131"/>
      <c r="Y71" s="1131"/>
      <c r="Z71" s="1131"/>
      <c r="AA71" s="1131"/>
      <c r="AB71" s="1131"/>
      <c r="AC71" s="1131"/>
      <c r="AD71" s="280"/>
      <c r="AE71" s="1127" t="str">
        <f>IF(B71="","",VLOOKUP(B71,生徒情報入力!$A$9:$AD$158,11))</f>
        <v/>
      </c>
      <c r="AF71" s="1128"/>
      <c r="AG71" s="1059"/>
      <c r="AH71" s="1127" t="str">
        <f t="shared" si="7"/>
        <v/>
      </c>
      <c r="AI71" s="1128"/>
      <c r="AJ71" s="1059"/>
      <c r="AK71" s="1127" t="str">
        <f>IF(B71="","",VLOOKUP(B71,生徒情報入力!$A$9:$AD$158,12))</f>
        <v/>
      </c>
      <c r="AL71" s="1128"/>
      <c r="AM71" s="1059"/>
      <c r="AN71" s="1127">
        <f t="shared" si="5"/>
        <v>0</v>
      </c>
      <c r="AO71" s="1128"/>
      <c r="AP71" s="1128"/>
      <c r="AQ71" s="1128"/>
      <c r="AR71" s="1128"/>
      <c r="AS71" s="1128"/>
      <c r="AT71" s="1128"/>
      <c r="AU71" s="1128"/>
      <c r="AV71" s="1129"/>
      <c r="AW71" s="199"/>
    </row>
    <row r="72" spans="1:49" ht="28.5" customHeight="1" thickBot="1">
      <c r="A72" s="277" t="s">
        <v>2049</v>
      </c>
      <c r="B72" s="115"/>
      <c r="C72" s="465" t="e">
        <f>VLOOKUP(B72,生徒情報入力!$A$9:$AD$158,29)</f>
        <v>#N/A</v>
      </c>
      <c r="D72" s="116" t="e">
        <f t="shared" si="4"/>
        <v>#N/A</v>
      </c>
      <c r="E72" s="116"/>
      <c r="G72" s="199"/>
      <c r="H72" s="1153" t="s">
        <v>2049</v>
      </c>
      <c r="I72" s="1083"/>
      <c r="J72" s="1083"/>
      <c r="K72" s="1083"/>
      <c r="L72" s="1027" t="str">
        <f t="shared" si="6"/>
        <v/>
      </c>
      <c r="M72" s="1028"/>
      <c r="N72" s="1028"/>
      <c r="O72" s="1029"/>
      <c r="P72" s="281"/>
      <c r="Q72" s="1154" t="str">
        <f>IF($B72="","",VLOOKUP(B72,生徒情報入力!$A$9:$AD$158,5))</f>
        <v/>
      </c>
      <c r="R72" s="1154"/>
      <c r="S72" s="1154"/>
      <c r="T72" s="1154"/>
      <c r="U72" s="1154"/>
      <c r="V72" s="1154"/>
      <c r="W72" s="1154"/>
      <c r="X72" s="1154"/>
      <c r="Y72" s="1154"/>
      <c r="Z72" s="1154"/>
      <c r="AA72" s="1154"/>
      <c r="AB72" s="1154"/>
      <c r="AC72" s="1154"/>
      <c r="AD72" s="282"/>
      <c r="AE72" s="1027" t="str">
        <f>IF(B72="","",VLOOKUP(B72,生徒情報入力!$A$9:$AD$158,11))</f>
        <v/>
      </c>
      <c r="AF72" s="1028"/>
      <c r="AG72" s="1029"/>
      <c r="AH72" s="1027" t="str">
        <f t="shared" si="7"/>
        <v/>
      </c>
      <c r="AI72" s="1028"/>
      <c r="AJ72" s="1029"/>
      <c r="AK72" s="1027" t="str">
        <f>IF(B72="","",VLOOKUP(B72,生徒情報入力!$A$9:$AD$158,12))</f>
        <v/>
      </c>
      <c r="AL72" s="1028"/>
      <c r="AM72" s="1029"/>
      <c r="AN72" s="1027">
        <f t="shared" si="5"/>
        <v>0</v>
      </c>
      <c r="AO72" s="1028"/>
      <c r="AP72" s="1028"/>
      <c r="AQ72" s="1028"/>
      <c r="AR72" s="1028"/>
      <c r="AS72" s="1028"/>
      <c r="AT72" s="1028"/>
      <c r="AU72" s="1028"/>
      <c r="AV72" s="1145"/>
      <c r="AW72" s="199"/>
    </row>
    <row r="73" spans="1:49" ht="28.5" customHeight="1" thickTop="1">
      <c r="A73" s="277" t="s">
        <v>2759</v>
      </c>
      <c r="B73" s="115"/>
      <c r="C73" s="465" t="e">
        <f>VLOOKUP(B73,生徒情報入力!$A$9:$AD$158,29)</f>
        <v>#N/A</v>
      </c>
      <c r="D73" s="116" t="e">
        <f t="shared" si="4"/>
        <v>#N/A</v>
      </c>
      <c r="E73" s="116"/>
      <c r="G73" s="199"/>
      <c r="H73" s="1146" t="s">
        <v>2050</v>
      </c>
      <c r="I73" s="1147"/>
      <c r="J73" s="1147"/>
      <c r="K73" s="1147"/>
      <c r="L73" s="1148" t="str">
        <f t="shared" si="6"/>
        <v/>
      </c>
      <c r="M73" s="1149"/>
      <c r="N73" s="1149"/>
      <c r="O73" s="1150"/>
      <c r="P73" s="283"/>
      <c r="Q73" s="1151" t="str">
        <f>IF($B73="","",VLOOKUP(B73,生徒情報入力!$A$9:$AD$158,5))</f>
        <v/>
      </c>
      <c r="R73" s="1151"/>
      <c r="S73" s="1151"/>
      <c r="T73" s="1151"/>
      <c r="U73" s="1151"/>
      <c r="V73" s="1151"/>
      <c r="W73" s="1151"/>
      <c r="X73" s="1151"/>
      <c r="Y73" s="1151"/>
      <c r="Z73" s="1151"/>
      <c r="AA73" s="1151"/>
      <c r="AB73" s="1151"/>
      <c r="AC73" s="1151"/>
      <c r="AD73" s="284"/>
      <c r="AE73" s="1148" t="str">
        <f>IF(B73="","",VLOOKUP(B73,生徒情報入力!$A$9:$AD$158,11))</f>
        <v/>
      </c>
      <c r="AF73" s="1149"/>
      <c r="AG73" s="1150"/>
      <c r="AH73" s="1148" t="str">
        <f t="shared" si="7"/>
        <v/>
      </c>
      <c r="AI73" s="1149"/>
      <c r="AJ73" s="1150"/>
      <c r="AK73" s="1148" t="str">
        <f>IF(B73="","",VLOOKUP(B73,生徒情報入力!$A$9:$AD$158,12))</f>
        <v/>
      </c>
      <c r="AL73" s="1149"/>
      <c r="AM73" s="1150"/>
      <c r="AN73" s="1148">
        <f t="shared" si="5"/>
        <v>0</v>
      </c>
      <c r="AO73" s="1149"/>
      <c r="AP73" s="1149"/>
      <c r="AQ73" s="1149"/>
      <c r="AR73" s="1149"/>
      <c r="AS73" s="1149"/>
      <c r="AT73" s="1149"/>
      <c r="AU73" s="1149"/>
      <c r="AV73" s="1152"/>
      <c r="AW73" s="199"/>
    </row>
    <row r="74" spans="1:49" ht="28.5" customHeight="1" thickBot="1">
      <c r="A74" s="277" t="s">
        <v>2760</v>
      </c>
      <c r="B74" s="115"/>
      <c r="C74" s="465" t="e">
        <f>VLOOKUP(B74,生徒情報入力!$A$9:$AD$158,29)</f>
        <v>#N/A</v>
      </c>
      <c r="D74" s="116" t="e">
        <f t="shared" si="4"/>
        <v>#N/A</v>
      </c>
      <c r="E74" s="116"/>
      <c r="G74" s="199"/>
      <c r="H74" s="1162" t="s">
        <v>2050</v>
      </c>
      <c r="I74" s="1163"/>
      <c r="J74" s="1163"/>
      <c r="K74" s="1163"/>
      <c r="L74" s="1155" t="str">
        <f t="shared" si="6"/>
        <v/>
      </c>
      <c r="M74" s="1156"/>
      <c r="N74" s="1156"/>
      <c r="O74" s="1164"/>
      <c r="P74" s="285"/>
      <c r="Q74" s="1165" t="str">
        <f>IF($B74="","",VLOOKUP(B74,生徒情報入力!$A$9:$AD$158,5))</f>
        <v/>
      </c>
      <c r="R74" s="1165"/>
      <c r="S74" s="1165"/>
      <c r="T74" s="1165"/>
      <c r="U74" s="1165"/>
      <c r="V74" s="1165"/>
      <c r="W74" s="1165"/>
      <c r="X74" s="1165"/>
      <c r="Y74" s="1165"/>
      <c r="Z74" s="1165"/>
      <c r="AA74" s="1165"/>
      <c r="AB74" s="1165"/>
      <c r="AC74" s="1165"/>
      <c r="AD74" s="286"/>
      <c r="AE74" s="1155" t="str">
        <f>IF(B74="","",VLOOKUP(B74,生徒情報入力!$A$9:$AD$158,11))</f>
        <v/>
      </c>
      <c r="AF74" s="1156"/>
      <c r="AG74" s="1164"/>
      <c r="AH74" s="1155" t="str">
        <f t="shared" si="7"/>
        <v/>
      </c>
      <c r="AI74" s="1156"/>
      <c r="AJ74" s="1164"/>
      <c r="AK74" s="1155" t="str">
        <f>IF(B74="","",VLOOKUP(B74,生徒情報入力!$A$9:$AD$158,12))</f>
        <v/>
      </c>
      <c r="AL74" s="1156"/>
      <c r="AM74" s="1164"/>
      <c r="AN74" s="1155">
        <f t="shared" si="5"/>
        <v>0</v>
      </c>
      <c r="AO74" s="1156"/>
      <c r="AP74" s="1156"/>
      <c r="AQ74" s="1156"/>
      <c r="AR74" s="1156"/>
      <c r="AS74" s="1156"/>
      <c r="AT74" s="1156"/>
      <c r="AU74" s="1156"/>
      <c r="AV74" s="1157"/>
      <c r="AW74" s="199"/>
    </row>
    <row r="75" spans="1:49" ht="15.75" customHeight="1">
      <c r="B75" s="287" t="s">
        <v>2803</v>
      </c>
      <c r="E75" s="288" t="s">
        <v>2805</v>
      </c>
      <c r="G75" s="199"/>
      <c r="H75" s="199"/>
      <c r="I75" s="199" t="s">
        <v>2090</v>
      </c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</row>
    <row r="76" spans="1:49" ht="15.75" customHeight="1"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</row>
    <row r="77" spans="1:49" ht="15.75" customHeight="1"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</row>
    <row r="78" spans="1:49" ht="15.75" customHeight="1"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</row>
    <row r="79" spans="1:49" ht="15.75" customHeight="1"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</row>
    <row r="80" spans="1:49" ht="8.25" customHeight="1">
      <c r="G80" s="199"/>
      <c r="H80" s="199"/>
      <c r="I80" s="199"/>
      <c r="J80" s="199"/>
      <c r="K80" s="1071" t="s">
        <v>26</v>
      </c>
      <c r="L80" s="1072"/>
      <c r="M80" s="1072"/>
      <c r="N80" s="1073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90"/>
      <c r="AU80" s="199"/>
      <c r="AV80" s="199"/>
      <c r="AW80" s="199"/>
    </row>
    <row r="81" spans="7:49" ht="15.75" customHeight="1">
      <c r="G81" s="199"/>
      <c r="H81" s="199"/>
      <c r="I81" s="199"/>
      <c r="J81" s="199"/>
      <c r="K81" s="1074"/>
      <c r="L81" s="1075"/>
      <c r="M81" s="1075"/>
      <c r="N81" s="1076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 t="s">
        <v>0</v>
      </c>
      <c r="AI81" s="199"/>
      <c r="AJ81" s="199"/>
      <c r="AK81" s="1070">
        <f>$E$5</f>
        <v>28</v>
      </c>
      <c r="AL81" s="1080"/>
      <c r="AM81" s="257" t="s">
        <v>2</v>
      </c>
      <c r="AN81" s="1070">
        <f>$E$6</f>
        <v>4</v>
      </c>
      <c r="AO81" s="1080"/>
      <c r="AP81" s="257" t="s">
        <v>3</v>
      </c>
      <c r="AQ81" s="1070">
        <f>$E$7</f>
        <v>12</v>
      </c>
      <c r="AR81" s="1080"/>
      <c r="AS81" s="257" t="s">
        <v>4</v>
      </c>
      <c r="AT81" s="291"/>
      <c r="AU81" s="199"/>
      <c r="AV81" s="199"/>
      <c r="AW81" s="199"/>
    </row>
    <row r="82" spans="7:49" ht="14.25">
      <c r="G82" s="199"/>
      <c r="H82" s="199"/>
      <c r="I82" s="199"/>
      <c r="J82" s="199"/>
      <c r="K82" s="1074"/>
      <c r="L82" s="1075"/>
      <c r="M82" s="1075"/>
      <c r="N82" s="1076"/>
      <c r="O82" s="257"/>
      <c r="P82" s="1158" t="str">
        <f>Q59</f>
        <v/>
      </c>
      <c r="Q82" s="1158"/>
      <c r="R82" s="1158"/>
      <c r="S82" s="1158"/>
      <c r="T82" s="1158"/>
      <c r="U82" s="1158"/>
      <c r="V82" s="1158"/>
      <c r="W82" s="1158"/>
      <c r="X82" s="1158"/>
      <c r="Y82" s="1158"/>
      <c r="Z82" s="1158"/>
      <c r="AA82" s="1158"/>
      <c r="AB82" s="1158"/>
      <c r="AC82" s="292" t="s">
        <v>1385</v>
      </c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  <c r="AP82" s="257"/>
      <c r="AQ82" s="257"/>
      <c r="AR82" s="257"/>
      <c r="AS82" s="257"/>
      <c r="AT82" s="291"/>
      <c r="AU82" s="199"/>
      <c r="AV82" s="199"/>
      <c r="AW82" s="199"/>
    </row>
    <row r="83" spans="7:49" ht="12" customHeight="1">
      <c r="G83" s="199"/>
      <c r="H83" s="199"/>
      <c r="I83" s="199"/>
      <c r="J83" s="199"/>
      <c r="K83" s="1074"/>
      <c r="L83" s="1075"/>
      <c r="M83" s="1075"/>
      <c r="N83" s="1076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  <c r="AP83" s="257"/>
      <c r="AQ83" s="257"/>
      <c r="AR83" s="257"/>
      <c r="AS83" s="257"/>
      <c r="AT83" s="291"/>
      <c r="AU83" s="199"/>
      <c r="AV83" s="199"/>
      <c r="AW83" s="199"/>
    </row>
    <row r="84" spans="7:49" ht="14.25">
      <c r="G84" s="199"/>
      <c r="H84" s="199"/>
      <c r="I84" s="199"/>
      <c r="J84" s="199"/>
      <c r="K84" s="1074"/>
      <c r="L84" s="1075"/>
      <c r="M84" s="1075"/>
      <c r="N84" s="1076"/>
      <c r="O84" s="257"/>
      <c r="P84" s="257"/>
      <c r="Q84" s="292" t="s">
        <v>1386</v>
      </c>
      <c r="R84" s="257"/>
      <c r="S84" s="257"/>
      <c r="T84" s="257"/>
      <c r="U84" s="1159">
        <v>8500</v>
      </c>
      <c r="V84" s="1082"/>
      <c r="W84" s="1082"/>
      <c r="X84" s="1082"/>
      <c r="Y84" s="1082"/>
      <c r="Z84" s="1082"/>
      <c r="AA84" s="257" t="s">
        <v>1387</v>
      </c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  <c r="AP84" s="257"/>
      <c r="AQ84" s="257"/>
      <c r="AR84" s="257"/>
      <c r="AS84" s="257"/>
      <c r="AT84" s="291"/>
      <c r="AU84" s="199"/>
      <c r="AV84" s="199"/>
      <c r="AW84" s="199"/>
    </row>
    <row r="85" spans="7:49" ht="12" customHeight="1">
      <c r="G85" s="199"/>
      <c r="H85" s="199"/>
      <c r="I85" s="199"/>
      <c r="J85" s="199"/>
      <c r="K85" s="1074"/>
      <c r="L85" s="1075"/>
      <c r="M85" s="1075"/>
      <c r="N85" s="1076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  <c r="AP85" s="257"/>
      <c r="AQ85" s="257"/>
      <c r="AR85" s="257"/>
      <c r="AS85" s="257"/>
      <c r="AT85" s="291"/>
      <c r="AU85" s="199"/>
      <c r="AV85" s="199"/>
      <c r="AW85" s="199"/>
    </row>
    <row r="86" spans="7:49" ht="15.75" customHeight="1">
      <c r="G86" s="199"/>
      <c r="H86" s="199"/>
      <c r="I86" s="199"/>
      <c r="J86" s="199"/>
      <c r="K86" s="1074"/>
      <c r="L86" s="1075"/>
      <c r="M86" s="1075"/>
      <c r="N86" s="1076"/>
      <c r="O86" s="257"/>
      <c r="P86" s="257"/>
      <c r="Q86" s="257"/>
      <c r="R86" s="257" t="s">
        <v>2012</v>
      </c>
      <c r="S86" s="257"/>
      <c r="T86" s="257"/>
      <c r="U86" s="257" t="str">
        <f>$E$3</f>
        <v>東京都高等学校春季剣道大会兼関東大会予選</v>
      </c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  <c r="AP86" s="257"/>
      <c r="AQ86" s="257"/>
      <c r="AR86" s="257"/>
      <c r="AS86" s="257"/>
      <c r="AT86" s="291"/>
      <c r="AU86" s="199"/>
      <c r="AV86" s="199"/>
      <c r="AW86" s="199"/>
    </row>
    <row r="87" spans="7:49" ht="15.75" customHeight="1">
      <c r="G87" s="199"/>
      <c r="H87" s="199"/>
      <c r="I87" s="199"/>
      <c r="J87" s="199"/>
      <c r="K87" s="1074"/>
      <c r="L87" s="1075"/>
      <c r="M87" s="1075"/>
      <c r="N87" s="1076"/>
      <c r="O87" s="257"/>
      <c r="P87" s="257"/>
      <c r="Q87" s="257" t="s">
        <v>2088</v>
      </c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  <c r="AP87" s="257"/>
      <c r="AQ87" s="257"/>
      <c r="AR87" s="257"/>
      <c r="AS87" s="257"/>
      <c r="AT87" s="291"/>
      <c r="AU87" s="199"/>
      <c r="AV87" s="199"/>
      <c r="AW87" s="199"/>
    </row>
    <row r="88" spans="7:49" ht="15.75" customHeight="1">
      <c r="G88" s="199"/>
      <c r="H88" s="199"/>
      <c r="I88" s="199"/>
      <c r="J88" s="199"/>
      <c r="K88" s="1074"/>
      <c r="L88" s="1075"/>
      <c r="M88" s="1075"/>
      <c r="N88" s="1076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  <c r="AP88" s="257"/>
      <c r="AQ88" s="257"/>
      <c r="AR88" s="257"/>
      <c r="AS88" s="257"/>
      <c r="AT88" s="291"/>
      <c r="AU88" s="199"/>
      <c r="AV88" s="199"/>
      <c r="AW88" s="199"/>
    </row>
    <row r="89" spans="7:49" ht="25.5" customHeight="1">
      <c r="G89" s="199"/>
      <c r="H89" s="199"/>
      <c r="I89" s="199"/>
      <c r="J89" s="199"/>
      <c r="K89" s="1074"/>
      <c r="L89" s="1075"/>
      <c r="M89" s="1075"/>
      <c r="N89" s="1076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1160" t="s">
        <v>1</v>
      </c>
      <c r="AA89" s="1160"/>
      <c r="AB89" s="1160"/>
      <c r="AC89" s="1160"/>
      <c r="AD89" s="1160"/>
      <c r="AE89" s="1160"/>
      <c r="AF89" s="1160"/>
      <c r="AG89" s="1160"/>
      <c r="AH89" s="1160"/>
      <c r="AI89" s="1160"/>
      <c r="AJ89" s="1160"/>
      <c r="AK89" s="1160"/>
      <c r="AL89" s="1160"/>
      <c r="AM89" s="1160"/>
      <c r="AN89" s="1160"/>
      <c r="AO89" s="1160"/>
      <c r="AP89" s="1160"/>
      <c r="AQ89" s="1160"/>
      <c r="AR89" s="1160"/>
      <c r="AS89" s="257"/>
      <c r="AT89" s="291"/>
      <c r="AU89" s="199"/>
      <c r="AV89" s="199"/>
      <c r="AW89" s="199"/>
    </row>
    <row r="90" spans="7:49" ht="25.5" customHeight="1">
      <c r="G90" s="199"/>
      <c r="H90" s="199"/>
      <c r="I90" s="199"/>
      <c r="J90" s="199"/>
      <c r="K90" s="1074"/>
      <c r="L90" s="1075"/>
      <c r="M90" s="1075"/>
      <c r="N90" s="1076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199"/>
      <c r="AA90" s="257"/>
      <c r="AB90" s="257"/>
      <c r="AC90" s="199"/>
      <c r="AD90" s="257"/>
      <c r="AE90" s="1081" t="s">
        <v>27</v>
      </c>
      <c r="AF90" s="1006"/>
      <c r="AG90" s="1006"/>
      <c r="AH90" s="1006"/>
      <c r="AI90" s="1006"/>
      <c r="AJ90" s="1006"/>
      <c r="AK90" s="1006"/>
      <c r="AL90" s="1006"/>
      <c r="AM90" s="1006"/>
      <c r="AN90" s="1006"/>
      <c r="AO90" s="1006"/>
      <c r="AP90" s="257"/>
      <c r="AQ90" s="257" t="s">
        <v>13</v>
      </c>
      <c r="AR90" s="257"/>
      <c r="AS90" s="257"/>
      <c r="AT90" s="291"/>
      <c r="AU90" s="199"/>
      <c r="AV90" s="199"/>
      <c r="AW90" s="199"/>
    </row>
    <row r="91" spans="7:49" ht="25.5" customHeight="1">
      <c r="G91" s="199"/>
      <c r="H91" s="199"/>
      <c r="I91" s="199"/>
      <c r="J91" s="199"/>
      <c r="K91" s="1074"/>
      <c r="L91" s="1075"/>
      <c r="M91" s="1075"/>
      <c r="N91" s="1076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199"/>
      <c r="AA91" s="257"/>
      <c r="AB91" s="257"/>
      <c r="AC91" s="257"/>
      <c r="AD91" s="199"/>
      <c r="AE91" s="1161" t="s">
        <v>28</v>
      </c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257"/>
      <c r="AQ91" s="257" t="s">
        <v>13</v>
      </c>
      <c r="AR91" s="257"/>
      <c r="AS91" s="257"/>
      <c r="AT91" s="291"/>
      <c r="AU91" s="199"/>
      <c r="AV91" s="199"/>
      <c r="AW91" s="199"/>
    </row>
    <row r="92" spans="7:49" ht="8.25" customHeight="1">
      <c r="G92" s="199"/>
      <c r="H92" s="199"/>
      <c r="I92" s="199"/>
      <c r="J92" s="199"/>
      <c r="K92" s="1077"/>
      <c r="L92" s="1078"/>
      <c r="M92" s="1078"/>
      <c r="N92" s="1079"/>
      <c r="O92" s="263"/>
      <c r="P92" s="263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263"/>
      <c r="AG92" s="263"/>
      <c r="AH92" s="263"/>
      <c r="AI92" s="263"/>
      <c r="AJ92" s="263"/>
      <c r="AK92" s="263"/>
      <c r="AL92" s="263"/>
      <c r="AM92" s="263"/>
      <c r="AN92" s="263"/>
      <c r="AO92" s="263"/>
      <c r="AP92" s="263"/>
      <c r="AQ92" s="263"/>
      <c r="AR92" s="263"/>
      <c r="AS92" s="263"/>
      <c r="AT92" s="273"/>
      <c r="AU92" s="199"/>
      <c r="AV92" s="199"/>
      <c r="AW92" s="199"/>
    </row>
    <row r="93" spans="7:49" ht="15.75" customHeight="1"/>
    <row r="94" spans="7:49" ht="15.75" customHeight="1"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</row>
    <row r="95" spans="7:49" ht="15.75" customHeight="1"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293" t="s">
        <v>1950</v>
      </c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</row>
    <row r="96" spans="7:49" ht="15.75" customHeight="1"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</row>
    <row r="97" spans="7:49" ht="15.75" customHeight="1"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005" t="s">
        <v>1951</v>
      </c>
      <c r="AF97" s="1006"/>
      <c r="AG97" s="1006"/>
      <c r="AH97" s="1006"/>
      <c r="AI97" s="1006"/>
      <c r="AJ97" s="1006"/>
      <c r="AK97" s="1006"/>
      <c r="AL97" s="998">
        <f>$E$5</f>
        <v>28</v>
      </c>
      <c r="AM97" s="998"/>
      <c r="AN97" s="998" t="s">
        <v>2</v>
      </c>
      <c r="AO97" s="998"/>
      <c r="AP97" s="998">
        <f>$E$6</f>
        <v>4</v>
      </c>
      <c r="AQ97" s="998"/>
      <c r="AR97" s="998" t="s">
        <v>3</v>
      </c>
      <c r="AS97" s="1007"/>
      <c r="AT97" s="998">
        <f>$E$7</f>
        <v>12</v>
      </c>
      <c r="AU97" s="998"/>
      <c r="AV97" s="998" t="s">
        <v>1952</v>
      </c>
      <c r="AW97" s="998"/>
    </row>
    <row r="98" spans="7:49" ht="15.75" customHeight="1"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</row>
    <row r="99" spans="7:49" ht="15.75" customHeight="1">
      <c r="G99" s="199"/>
      <c r="H99" s="199"/>
      <c r="I99" s="199"/>
      <c r="J99" s="199" t="s">
        <v>1953</v>
      </c>
      <c r="K99" s="199"/>
      <c r="L99" s="199"/>
      <c r="M99" s="199"/>
      <c r="N99" s="199"/>
      <c r="O99" s="199"/>
      <c r="P99" s="199"/>
      <c r="Q99" s="199" t="str">
        <f>$E$3</f>
        <v>東京都高等学校春季剣道大会兼関東大会予選</v>
      </c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</row>
    <row r="100" spans="7:49" ht="15.75" customHeight="1"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 t="str">
        <f>$E$4</f>
        <v>関東高等学校剣道大会個人戦都予選</v>
      </c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</row>
    <row r="101" spans="7:49" ht="15.75" customHeight="1"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</row>
    <row r="102" spans="7:49" ht="15.75" customHeight="1">
      <c r="G102" s="199"/>
      <c r="H102" s="199"/>
      <c r="I102" s="199"/>
      <c r="J102" s="199" t="s">
        <v>1954</v>
      </c>
      <c r="K102" s="199"/>
      <c r="L102" s="199"/>
      <c r="M102" s="199"/>
      <c r="N102" s="199"/>
      <c r="O102" s="199"/>
      <c r="P102" s="199"/>
      <c r="Q102" s="199" t="s">
        <v>1955</v>
      </c>
      <c r="R102" s="199"/>
      <c r="S102" s="199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99"/>
      <c r="AE102" s="199"/>
      <c r="AF102" s="199"/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199"/>
      <c r="AQ102" s="199"/>
      <c r="AR102" s="199"/>
      <c r="AS102" s="199"/>
      <c r="AT102" s="199"/>
      <c r="AU102" s="199"/>
      <c r="AV102" s="199"/>
      <c r="AW102" s="199"/>
    </row>
    <row r="103" spans="7:49" ht="15.75" customHeight="1">
      <c r="G103" s="199"/>
      <c r="H103" s="199"/>
      <c r="I103" s="199"/>
      <c r="J103" s="199"/>
      <c r="K103" s="199"/>
      <c r="L103" s="199"/>
      <c r="M103" s="199"/>
      <c r="N103" s="199"/>
      <c r="O103" s="199"/>
      <c r="P103" s="199"/>
      <c r="Q103" s="199"/>
      <c r="R103" s="199"/>
      <c r="S103" s="199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9"/>
      <c r="AE103" s="199"/>
      <c r="AF103" s="199"/>
      <c r="AG103" s="199"/>
      <c r="AH103" s="199"/>
      <c r="AI103" s="199"/>
      <c r="AJ103" s="199"/>
      <c r="AK103" s="199"/>
      <c r="AL103" s="199"/>
      <c r="AM103" s="199"/>
      <c r="AN103" s="199"/>
      <c r="AO103" s="199"/>
      <c r="AP103" s="199"/>
      <c r="AQ103" s="199"/>
      <c r="AR103" s="199"/>
      <c r="AS103" s="199"/>
      <c r="AT103" s="199"/>
      <c r="AU103" s="199"/>
      <c r="AV103" s="199"/>
      <c r="AW103" s="199"/>
    </row>
    <row r="104" spans="7:49" ht="15.75" customHeight="1">
      <c r="G104" s="199"/>
      <c r="H104" s="199"/>
      <c r="I104" s="199"/>
      <c r="J104" s="199" t="s">
        <v>1956</v>
      </c>
      <c r="K104" s="199"/>
      <c r="L104" s="199"/>
      <c r="M104" s="199"/>
      <c r="N104" s="199"/>
      <c r="O104" s="199"/>
      <c r="P104" s="199"/>
      <c r="Q104" s="1172" t="s">
        <v>2051</v>
      </c>
      <c r="R104" s="1172"/>
      <c r="S104" s="1172"/>
      <c r="T104" s="1172"/>
      <c r="U104" s="1172"/>
      <c r="V104" s="199"/>
      <c r="W104" s="1175">
        <f>D12</f>
        <v>42484</v>
      </c>
      <c r="X104" s="1172"/>
      <c r="Y104" s="1172"/>
      <c r="Z104" s="1172"/>
      <c r="AA104" s="1172"/>
      <c r="AB104" s="1172"/>
      <c r="AC104" s="1172"/>
      <c r="AD104" s="1172"/>
      <c r="AE104" s="1172"/>
      <c r="AF104" s="1172"/>
      <c r="AG104" s="1172"/>
      <c r="AH104" s="458" t="s">
        <v>1872</v>
      </c>
      <c r="AI104" s="998" t="s">
        <v>4</v>
      </c>
      <c r="AJ104" s="1006"/>
      <c r="AK104" s="467" t="s">
        <v>1925</v>
      </c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  <c r="AW104" s="199"/>
    </row>
    <row r="105" spans="7:49" ht="15.75" customHeight="1"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462"/>
      <c r="R105" s="462"/>
      <c r="S105" s="462"/>
      <c r="T105" s="462"/>
      <c r="U105" s="462"/>
      <c r="V105" s="199"/>
      <c r="W105" s="467" t="s">
        <v>2052</v>
      </c>
      <c r="X105" s="199"/>
      <c r="Y105" s="457"/>
      <c r="Z105" s="457"/>
      <c r="AA105" s="199"/>
      <c r="AB105" s="457"/>
      <c r="AC105" s="457"/>
      <c r="AD105" s="199"/>
      <c r="AE105" s="457"/>
      <c r="AF105" s="457"/>
      <c r="AG105" s="460"/>
      <c r="AH105" s="458"/>
      <c r="AI105" s="457"/>
      <c r="AJ105" s="459"/>
      <c r="AK105" s="467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</row>
    <row r="106" spans="7:49" ht="13.5" customHeight="1"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172" t="s">
        <v>2053</v>
      </c>
      <c r="R106" s="1172"/>
      <c r="S106" s="1172"/>
      <c r="T106" s="1172"/>
      <c r="U106" s="1172"/>
      <c r="V106" s="199"/>
      <c r="W106" s="1175">
        <f>D13</f>
        <v>42490</v>
      </c>
      <c r="X106" s="1175"/>
      <c r="Y106" s="1175"/>
      <c r="Z106" s="1175"/>
      <c r="AA106" s="1175"/>
      <c r="AB106" s="1175"/>
      <c r="AC106" s="1175"/>
      <c r="AD106" s="1175"/>
      <c r="AE106" s="1175"/>
      <c r="AF106" s="1175"/>
      <c r="AG106" s="1175"/>
      <c r="AH106" s="458" t="s">
        <v>1872</v>
      </c>
      <c r="AI106" s="998" t="s">
        <v>2054</v>
      </c>
      <c r="AJ106" s="1006"/>
      <c r="AK106" s="467" t="s">
        <v>2055</v>
      </c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</row>
    <row r="107" spans="7:49"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462"/>
      <c r="R107" s="462"/>
      <c r="S107" s="462"/>
      <c r="T107" s="462"/>
      <c r="U107" s="462"/>
      <c r="V107" s="199"/>
      <c r="W107" s="467" t="s">
        <v>2052</v>
      </c>
      <c r="X107" s="199"/>
      <c r="Y107" s="457"/>
      <c r="Z107" s="457"/>
      <c r="AA107" s="199"/>
      <c r="AB107" s="457"/>
      <c r="AC107" s="457"/>
      <c r="AD107" s="199"/>
      <c r="AE107" s="457"/>
      <c r="AF107" s="457"/>
      <c r="AG107" s="460"/>
      <c r="AH107" s="458"/>
      <c r="AI107" s="457"/>
      <c r="AJ107" s="459"/>
      <c r="AK107" s="467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</row>
    <row r="108" spans="7:49" ht="13.5" customHeight="1"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172" t="s">
        <v>2056</v>
      </c>
      <c r="R108" s="1172"/>
      <c r="S108" s="1172"/>
      <c r="T108" s="1172"/>
      <c r="U108" s="1172"/>
      <c r="V108" s="199"/>
      <c r="W108" s="1176">
        <f>D11</f>
        <v>42497</v>
      </c>
      <c r="X108" s="1176"/>
      <c r="Y108" s="1176"/>
      <c r="Z108" s="1176"/>
      <c r="AA108" s="1176"/>
      <c r="AB108" s="1176"/>
      <c r="AC108" s="1176"/>
      <c r="AD108" s="1176"/>
      <c r="AE108" s="1176"/>
      <c r="AF108" s="1176"/>
      <c r="AG108" s="1176"/>
      <c r="AH108" s="458" t="s">
        <v>2057</v>
      </c>
      <c r="AI108" s="998" t="s">
        <v>2054</v>
      </c>
      <c r="AJ108" s="1006"/>
      <c r="AK108" s="467" t="s">
        <v>2055</v>
      </c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</row>
    <row r="109" spans="7:49" ht="13.5" customHeight="1">
      <c r="G109" s="199"/>
      <c r="H109" s="199"/>
      <c r="I109" s="199"/>
      <c r="J109" s="199"/>
      <c r="K109" s="199"/>
      <c r="L109" s="199"/>
      <c r="M109" s="199"/>
      <c r="N109" s="199"/>
      <c r="O109" s="199"/>
      <c r="P109" s="199"/>
      <c r="Q109" s="462"/>
      <c r="R109" s="462"/>
      <c r="S109" s="462"/>
      <c r="T109" s="462"/>
      <c r="U109" s="462"/>
      <c r="V109" s="199"/>
      <c r="W109" s="467" t="s">
        <v>2058</v>
      </c>
      <c r="X109" s="199"/>
      <c r="Y109" s="457"/>
      <c r="Z109" s="457"/>
      <c r="AA109" s="199"/>
      <c r="AB109" s="457"/>
      <c r="AC109" s="457"/>
      <c r="AD109" s="199"/>
      <c r="AE109" s="457"/>
      <c r="AF109" s="457"/>
      <c r="AG109" s="460"/>
      <c r="AH109" s="458"/>
      <c r="AI109" s="457"/>
      <c r="AJ109" s="459"/>
      <c r="AK109" s="467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</row>
    <row r="110" spans="7:49">
      <c r="G110" s="199"/>
      <c r="H110" s="199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</row>
    <row r="111" spans="7:49">
      <c r="G111" s="199"/>
      <c r="H111" s="199"/>
      <c r="I111" s="199" t="s">
        <v>1958</v>
      </c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</row>
    <row r="112" spans="7:49">
      <c r="G112" s="199"/>
      <c r="H112" s="199"/>
      <c r="I112" s="199" t="s">
        <v>1959</v>
      </c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</row>
    <row r="113" spans="2:49">
      <c r="G113" s="199"/>
      <c r="H113" s="199"/>
      <c r="I113" s="199" t="s">
        <v>1960</v>
      </c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</row>
    <row r="114" spans="2:49">
      <c r="G114" s="199"/>
      <c r="H114" s="199"/>
      <c r="I114" s="199" t="s">
        <v>3003</v>
      </c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</row>
    <row r="115" spans="2:49">
      <c r="G115" s="199"/>
      <c r="H115" s="199"/>
      <c r="I115" s="199"/>
      <c r="J115" s="199" t="s">
        <v>3004</v>
      </c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</row>
    <row r="116" spans="2:49">
      <c r="G116" s="199"/>
      <c r="H116" s="199"/>
      <c r="I116" s="199" t="s">
        <v>1961</v>
      </c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</row>
    <row r="117" spans="2:49"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</row>
    <row r="118" spans="2:49" ht="17.25">
      <c r="G118" s="270"/>
      <c r="H118" s="270"/>
      <c r="I118" s="270"/>
      <c r="J118" s="270"/>
      <c r="K118" s="270"/>
      <c r="L118" s="270"/>
      <c r="M118" s="270" t="str">
        <f>$E$3</f>
        <v>東京都高等学校春季剣道大会兼関東大会予選</v>
      </c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 t="s">
        <v>2059</v>
      </c>
      <c r="AN118" s="270"/>
      <c r="AO118" s="270"/>
      <c r="AP118" s="270"/>
      <c r="AQ118" s="270"/>
      <c r="AR118" s="270"/>
      <c r="AS118" s="270"/>
      <c r="AT118" s="270"/>
      <c r="AU118" s="270"/>
      <c r="AV118" s="270"/>
      <c r="AW118" s="270"/>
    </row>
    <row r="119" spans="2:49" ht="17.25">
      <c r="G119" s="199"/>
      <c r="H119" s="199"/>
      <c r="I119" s="199"/>
      <c r="J119" s="199"/>
      <c r="K119" s="237"/>
      <c r="L119" s="199"/>
      <c r="M119" s="237" t="str">
        <f>E4</f>
        <v>関東高等学校剣道大会個人戦都予選</v>
      </c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</row>
    <row r="120" spans="2:49" ht="22.5" customHeight="1"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</row>
    <row r="121" spans="2:49" ht="22.5" customHeight="1">
      <c r="G121" s="199"/>
      <c r="H121" s="199"/>
      <c r="I121" s="199"/>
      <c r="J121" s="199"/>
      <c r="K121" s="199"/>
      <c r="L121" s="199"/>
      <c r="M121" s="295"/>
      <c r="N121" s="296" t="s">
        <v>2308</v>
      </c>
      <c r="O121" s="296"/>
      <c r="P121" s="296">
        <f>基本情報入力!$B$3</f>
        <v>0</v>
      </c>
      <c r="Q121" s="296" t="s">
        <v>2307</v>
      </c>
      <c r="R121" s="296"/>
      <c r="S121" s="297"/>
      <c r="T121" s="298" t="s">
        <v>1965</v>
      </c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201">
        <f>基本情報入力!$B$3</f>
        <v>0</v>
      </c>
      <c r="AE121" s="1201"/>
      <c r="AF121" s="1201"/>
      <c r="AG121" s="1201"/>
      <c r="AH121" s="196"/>
      <c r="AI121" s="196" t="s">
        <v>1980</v>
      </c>
      <c r="AJ121" s="196"/>
      <c r="AK121" s="1201">
        <f>基本情報入力!D3</f>
        <v>0</v>
      </c>
      <c r="AL121" s="1201"/>
      <c r="AM121" s="1201"/>
      <c r="AN121" s="1201"/>
      <c r="AO121" s="1201"/>
      <c r="AP121" s="196"/>
      <c r="AQ121" s="196"/>
      <c r="AR121" s="197"/>
      <c r="AS121" s="258"/>
      <c r="AT121" s="257"/>
      <c r="AU121" s="199"/>
      <c r="AV121" s="199"/>
      <c r="AW121" s="199"/>
    </row>
    <row r="122" spans="2:49" ht="22.5" customHeight="1">
      <c r="G122" s="199"/>
      <c r="H122" s="199"/>
      <c r="I122" s="199"/>
      <c r="J122" s="199"/>
      <c r="K122" s="199"/>
      <c r="L122" s="199"/>
      <c r="M122" s="1186" t="s">
        <v>1966</v>
      </c>
      <c r="N122" s="1187"/>
      <c r="O122" s="1187"/>
      <c r="P122" s="1187"/>
      <c r="Q122" s="1187"/>
      <c r="R122" s="1187"/>
      <c r="S122" s="1188"/>
      <c r="T122" s="295"/>
      <c r="U122" s="1187" t="str">
        <f>基本情報入力!B5</f>
        <v/>
      </c>
      <c r="V122" s="1187"/>
      <c r="W122" s="1187"/>
      <c r="X122" s="1187"/>
      <c r="Y122" s="1187"/>
      <c r="Z122" s="1187"/>
      <c r="AA122" s="1187"/>
      <c r="AB122" s="1187"/>
      <c r="AC122" s="1187"/>
      <c r="AD122" s="1187"/>
      <c r="AE122" s="1187"/>
      <c r="AF122" s="1187"/>
      <c r="AG122" s="1187"/>
      <c r="AH122" s="1187"/>
      <c r="AI122" s="1187"/>
      <c r="AJ122" s="1187"/>
      <c r="AK122" s="1187"/>
      <c r="AL122" s="1187"/>
      <c r="AM122" s="1187"/>
      <c r="AN122" s="1187"/>
      <c r="AO122" s="1187"/>
      <c r="AP122" s="1187"/>
      <c r="AQ122" s="1187"/>
      <c r="AR122" s="297"/>
      <c r="AS122" s="199"/>
      <c r="AT122" s="199"/>
      <c r="AU122" s="199"/>
      <c r="AV122" s="199"/>
      <c r="AW122" s="199"/>
    </row>
    <row r="123" spans="2:49" ht="22.5" customHeight="1">
      <c r="G123" s="199"/>
      <c r="H123" s="199"/>
      <c r="I123" s="199"/>
      <c r="J123" s="199"/>
      <c r="K123" s="199"/>
      <c r="L123" s="199"/>
      <c r="M123" s="299"/>
      <c r="N123" s="299"/>
      <c r="O123" s="299"/>
      <c r="P123" s="299"/>
      <c r="Q123" s="299"/>
      <c r="R123" s="299"/>
      <c r="S123" s="299"/>
      <c r="T123" s="300"/>
      <c r="U123" s="300"/>
      <c r="V123" s="300"/>
      <c r="W123" s="300"/>
      <c r="X123" s="300"/>
      <c r="Y123" s="300"/>
      <c r="Z123" s="300"/>
      <c r="AA123" s="300"/>
      <c r="AB123" s="300"/>
      <c r="AC123" s="300"/>
      <c r="AD123" s="300"/>
      <c r="AE123" s="300"/>
      <c r="AF123" s="300"/>
      <c r="AG123" s="300"/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300"/>
      <c r="AS123" s="199"/>
      <c r="AT123" s="199"/>
      <c r="AU123" s="199"/>
      <c r="AV123" s="199"/>
      <c r="AW123" s="199"/>
    </row>
    <row r="124" spans="2:49"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</row>
    <row r="125" spans="2:49">
      <c r="G125" s="199"/>
      <c r="H125" s="199"/>
      <c r="I125" s="922"/>
      <c r="J125" s="1100"/>
      <c r="K125" s="922" t="s">
        <v>1967</v>
      </c>
      <c r="L125" s="1189"/>
      <c r="M125" s="1189"/>
      <c r="N125" s="1189"/>
      <c r="O125" s="1189"/>
      <c r="P125" s="1189"/>
      <c r="Q125" s="1189"/>
      <c r="R125" s="1189"/>
      <c r="S125" s="1189"/>
      <c r="T125" s="1100"/>
      <c r="U125" s="922" t="s">
        <v>1968</v>
      </c>
      <c r="V125" s="1189"/>
      <c r="W125" s="1100"/>
      <c r="X125" s="922" t="s">
        <v>1969</v>
      </c>
      <c r="Y125" s="1189"/>
      <c r="Z125" s="1100"/>
      <c r="AA125" s="922" t="s">
        <v>22</v>
      </c>
      <c r="AB125" s="1189"/>
      <c r="AC125" s="1100"/>
      <c r="AD125" s="922" t="s">
        <v>2060</v>
      </c>
      <c r="AE125" s="1189"/>
      <c r="AF125" s="1189"/>
      <c r="AG125" s="1189"/>
      <c r="AH125" s="1189"/>
      <c r="AI125" s="1100"/>
      <c r="AJ125" s="922" t="s">
        <v>2061</v>
      </c>
      <c r="AK125" s="1189"/>
      <c r="AL125" s="1189"/>
      <c r="AM125" s="1189"/>
      <c r="AN125" s="1189"/>
      <c r="AO125" s="1100"/>
      <c r="AP125" s="922" t="s">
        <v>2063</v>
      </c>
      <c r="AQ125" s="1189"/>
      <c r="AR125" s="1189"/>
      <c r="AS125" s="1189"/>
      <c r="AT125" s="1189"/>
      <c r="AU125" s="1100"/>
      <c r="AV125" s="199"/>
      <c r="AW125" s="199"/>
    </row>
    <row r="126" spans="2:49">
      <c r="G126" s="199"/>
      <c r="H126" s="199"/>
      <c r="I126" s="909"/>
      <c r="J126" s="1182"/>
      <c r="K126" s="909"/>
      <c r="L126" s="1067"/>
      <c r="M126" s="1067"/>
      <c r="N126" s="1067"/>
      <c r="O126" s="1067"/>
      <c r="P126" s="1067"/>
      <c r="Q126" s="1067"/>
      <c r="R126" s="1067"/>
      <c r="S126" s="1067"/>
      <c r="T126" s="1182"/>
      <c r="U126" s="909"/>
      <c r="V126" s="1067"/>
      <c r="W126" s="1182"/>
      <c r="X126" s="909"/>
      <c r="Y126" s="1067"/>
      <c r="Z126" s="1182"/>
      <c r="AA126" s="909"/>
      <c r="AB126" s="1067"/>
      <c r="AC126" s="1182"/>
      <c r="AD126" s="909" t="s">
        <v>2062</v>
      </c>
      <c r="AE126" s="1067"/>
      <c r="AF126" s="1067"/>
      <c r="AG126" s="1067"/>
      <c r="AH126" s="1067"/>
      <c r="AI126" s="1182"/>
      <c r="AJ126" s="909" t="s">
        <v>2065</v>
      </c>
      <c r="AK126" s="1067"/>
      <c r="AL126" s="1067"/>
      <c r="AM126" s="1067"/>
      <c r="AN126" s="1067"/>
      <c r="AO126" s="1182"/>
      <c r="AP126" s="909" t="s">
        <v>2064</v>
      </c>
      <c r="AQ126" s="1067"/>
      <c r="AR126" s="1067"/>
      <c r="AS126" s="1067"/>
      <c r="AT126" s="1067"/>
      <c r="AU126" s="1182"/>
      <c r="AV126" s="199"/>
      <c r="AW126" s="199"/>
    </row>
    <row r="127" spans="2:49" ht="33.75" customHeight="1">
      <c r="B127" s="301"/>
      <c r="C127" s="301"/>
      <c r="D127" s="301"/>
      <c r="E127" s="302"/>
      <c r="G127" s="199"/>
      <c r="H127" s="199"/>
      <c r="I127" s="987">
        <v>1</v>
      </c>
      <c r="J127" s="997"/>
      <c r="K127" s="303"/>
      <c r="L127" s="1053" t="str">
        <f>IF(基本情報入力!C21="","",基本情報入力!C21)</f>
        <v/>
      </c>
      <c r="M127" s="1053"/>
      <c r="N127" s="1053"/>
      <c r="O127" s="1053"/>
      <c r="P127" s="1053"/>
      <c r="Q127" s="1053"/>
      <c r="R127" s="1053"/>
      <c r="S127" s="1053"/>
      <c r="T127" s="197"/>
      <c r="U127" s="1052" t="str">
        <f>IF(基本情報入力!G21="","",基本情報入力!G21)</f>
        <v/>
      </c>
      <c r="V127" s="1053"/>
      <c r="W127" s="1054"/>
      <c r="X127" s="1052" t="str">
        <f>IF(基本情報入力!H21="","",基本情報入力!H21)</f>
        <v/>
      </c>
      <c r="Y127" s="1053"/>
      <c r="Z127" s="1054"/>
      <c r="AA127" s="1052" t="str">
        <f>IF(基本情報入力!I21="","",基本情報入力!I21)</f>
        <v/>
      </c>
      <c r="AB127" s="1053"/>
      <c r="AC127" s="1054"/>
      <c r="AD127" s="1179"/>
      <c r="AE127" s="1180"/>
      <c r="AF127" s="1180"/>
      <c r="AG127" s="1180"/>
      <c r="AH127" s="1180"/>
      <c r="AI127" s="1181"/>
      <c r="AJ127" s="1179"/>
      <c r="AK127" s="1180"/>
      <c r="AL127" s="1180"/>
      <c r="AM127" s="1180"/>
      <c r="AN127" s="1180"/>
      <c r="AO127" s="1181"/>
      <c r="AP127" s="1179"/>
      <c r="AQ127" s="1180"/>
      <c r="AR127" s="1180"/>
      <c r="AS127" s="1180"/>
      <c r="AT127" s="1180"/>
      <c r="AU127" s="1181"/>
      <c r="AV127" s="199"/>
      <c r="AW127" s="199"/>
    </row>
    <row r="128" spans="2:49" ht="33.75" customHeight="1">
      <c r="B128" s="304"/>
      <c r="C128" s="301"/>
      <c r="D128" s="305"/>
      <c r="E128" s="305"/>
      <c r="G128" s="199"/>
      <c r="H128" s="199"/>
      <c r="I128" s="987">
        <v>2</v>
      </c>
      <c r="J128" s="997"/>
      <c r="K128" s="303"/>
      <c r="L128" s="1053" t="str">
        <f>IF(基本情報入力!C22="","",基本情報入力!C22)</f>
        <v/>
      </c>
      <c r="M128" s="1053"/>
      <c r="N128" s="1053"/>
      <c r="O128" s="1053"/>
      <c r="P128" s="1053"/>
      <c r="Q128" s="1053"/>
      <c r="R128" s="1053"/>
      <c r="S128" s="1053"/>
      <c r="T128" s="197"/>
      <c r="U128" s="1052" t="str">
        <f>IF(基本情報入力!G22="","",基本情報入力!G22)</f>
        <v/>
      </c>
      <c r="V128" s="1053"/>
      <c r="W128" s="1054"/>
      <c r="X128" s="1052" t="str">
        <f>IF(基本情報入力!H22="","",基本情報入力!H22)</f>
        <v/>
      </c>
      <c r="Y128" s="1053"/>
      <c r="Z128" s="1054"/>
      <c r="AA128" s="1052" t="str">
        <f>IF(基本情報入力!I22="","",基本情報入力!I22)</f>
        <v/>
      </c>
      <c r="AB128" s="1053"/>
      <c r="AC128" s="1054"/>
      <c r="AD128" s="1179"/>
      <c r="AE128" s="1180"/>
      <c r="AF128" s="1180"/>
      <c r="AG128" s="1180"/>
      <c r="AH128" s="1180"/>
      <c r="AI128" s="1181"/>
      <c r="AJ128" s="1179"/>
      <c r="AK128" s="1180"/>
      <c r="AL128" s="1180"/>
      <c r="AM128" s="1180"/>
      <c r="AN128" s="1180"/>
      <c r="AO128" s="1181"/>
      <c r="AP128" s="1179"/>
      <c r="AQ128" s="1180"/>
      <c r="AR128" s="1180"/>
      <c r="AS128" s="1180"/>
      <c r="AT128" s="1180"/>
      <c r="AU128" s="1181"/>
      <c r="AV128" s="199"/>
      <c r="AW128" s="199"/>
    </row>
    <row r="129" spans="2:82" ht="33.75" customHeight="1">
      <c r="B129" s="304"/>
      <c r="C129" s="301"/>
      <c r="D129" s="305"/>
      <c r="E129" s="305"/>
      <c r="G129" s="199"/>
      <c r="H129" s="199"/>
      <c r="I129" s="987">
        <v>3</v>
      </c>
      <c r="J129" s="997"/>
      <c r="K129" s="303"/>
      <c r="L129" s="1053" t="str">
        <f>IF(基本情報入力!C23="","",基本情報入力!C23)</f>
        <v/>
      </c>
      <c r="M129" s="1053"/>
      <c r="N129" s="1053"/>
      <c r="O129" s="1053"/>
      <c r="P129" s="1053"/>
      <c r="Q129" s="1053"/>
      <c r="R129" s="1053"/>
      <c r="S129" s="1053"/>
      <c r="T129" s="197"/>
      <c r="U129" s="1052" t="str">
        <f>IF(基本情報入力!G23="","",基本情報入力!G23)</f>
        <v/>
      </c>
      <c r="V129" s="1053"/>
      <c r="W129" s="1054"/>
      <c r="X129" s="1052" t="str">
        <f>IF(基本情報入力!H23="","",基本情報入力!H23)</f>
        <v/>
      </c>
      <c r="Y129" s="1053"/>
      <c r="Z129" s="1054"/>
      <c r="AA129" s="1052" t="str">
        <f>IF(基本情報入力!I23="","",基本情報入力!I23)</f>
        <v/>
      </c>
      <c r="AB129" s="1053"/>
      <c r="AC129" s="1054"/>
      <c r="AD129" s="1179"/>
      <c r="AE129" s="1180"/>
      <c r="AF129" s="1180"/>
      <c r="AG129" s="1180"/>
      <c r="AH129" s="1180"/>
      <c r="AI129" s="1181"/>
      <c r="AJ129" s="1179"/>
      <c r="AK129" s="1180"/>
      <c r="AL129" s="1180"/>
      <c r="AM129" s="1180"/>
      <c r="AN129" s="1180"/>
      <c r="AO129" s="1181"/>
      <c r="AP129" s="1179"/>
      <c r="AQ129" s="1180"/>
      <c r="AR129" s="1180"/>
      <c r="AS129" s="1180"/>
      <c r="AT129" s="1180"/>
      <c r="AU129" s="1181"/>
      <c r="AV129" s="199"/>
      <c r="AW129" s="199"/>
    </row>
    <row r="130" spans="2:82" ht="33.75" customHeight="1">
      <c r="B130" s="304"/>
      <c r="C130" s="301"/>
      <c r="D130" s="305"/>
      <c r="E130" s="305"/>
      <c r="G130" s="199"/>
      <c r="H130" s="199"/>
      <c r="I130" s="987">
        <v>4</v>
      </c>
      <c r="J130" s="997"/>
      <c r="K130" s="303"/>
      <c r="L130" s="1053" t="str">
        <f>IF(基本情報入力!C24="","",基本情報入力!C24)</f>
        <v/>
      </c>
      <c r="M130" s="1053"/>
      <c r="N130" s="1053"/>
      <c r="O130" s="1053"/>
      <c r="P130" s="1053"/>
      <c r="Q130" s="1053"/>
      <c r="R130" s="1053"/>
      <c r="S130" s="1053"/>
      <c r="T130" s="197"/>
      <c r="U130" s="1052" t="str">
        <f>IF(基本情報入力!G24="","",基本情報入力!G24)</f>
        <v/>
      </c>
      <c r="V130" s="1053"/>
      <c r="W130" s="1054"/>
      <c r="X130" s="1052" t="str">
        <f>IF(基本情報入力!H24="","",基本情報入力!H24)</f>
        <v/>
      </c>
      <c r="Y130" s="1053"/>
      <c r="Z130" s="1054"/>
      <c r="AA130" s="1052" t="str">
        <f>IF(基本情報入力!I24="","",基本情報入力!I24)</f>
        <v/>
      </c>
      <c r="AB130" s="1053"/>
      <c r="AC130" s="1054"/>
      <c r="AD130" s="1179"/>
      <c r="AE130" s="1180"/>
      <c r="AF130" s="1180"/>
      <c r="AG130" s="1180"/>
      <c r="AH130" s="1180"/>
      <c r="AI130" s="1181"/>
      <c r="AJ130" s="1179"/>
      <c r="AK130" s="1180"/>
      <c r="AL130" s="1180"/>
      <c r="AM130" s="1180"/>
      <c r="AN130" s="1180"/>
      <c r="AO130" s="1181"/>
      <c r="AP130" s="1179"/>
      <c r="AQ130" s="1180"/>
      <c r="AR130" s="1180"/>
      <c r="AS130" s="1180"/>
      <c r="AT130" s="1180"/>
      <c r="AU130" s="1181"/>
      <c r="AV130" s="199"/>
      <c r="AW130" s="199"/>
    </row>
    <row r="131" spans="2:82" ht="33.75" customHeight="1">
      <c r="B131" s="304"/>
      <c r="C131" s="301"/>
      <c r="D131" s="305"/>
      <c r="E131" s="305"/>
      <c r="G131" s="199"/>
      <c r="H131" s="199"/>
      <c r="I131" s="987">
        <v>5</v>
      </c>
      <c r="J131" s="997"/>
      <c r="K131" s="303"/>
      <c r="L131" s="1053" t="str">
        <f>IF(基本情報入力!C25="","",基本情報入力!C25)</f>
        <v/>
      </c>
      <c r="M131" s="1053"/>
      <c r="N131" s="1053"/>
      <c r="O131" s="1053"/>
      <c r="P131" s="1053"/>
      <c r="Q131" s="1053"/>
      <c r="R131" s="1053"/>
      <c r="S131" s="1053"/>
      <c r="T131" s="197"/>
      <c r="U131" s="1052" t="str">
        <f>IF(基本情報入力!G25="","",基本情報入力!G25)</f>
        <v/>
      </c>
      <c r="V131" s="1053"/>
      <c r="W131" s="1054"/>
      <c r="X131" s="1052" t="str">
        <f>IF(基本情報入力!H25="","",基本情報入力!H25)</f>
        <v/>
      </c>
      <c r="Y131" s="1053"/>
      <c r="Z131" s="1054"/>
      <c r="AA131" s="1052" t="str">
        <f>IF(基本情報入力!I25="","",基本情報入力!I25)</f>
        <v/>
      </c>
      <c r="AB131" s="1053"/>
      <c r="AC131" s="1054"/>
      <c r="AD131" s="1179"/>
      <c r="AE131" s="1180"/>
      <c r="AF131" s="1180"/>
      <c r="AG131" s="1180"/>
      <c r="AH131" s="1180"/>
      <c r="AI131" s="1181"/>
      <c r="AJ131" s="1179"/>
      <c r="AK131" s="1180"/>
      <c r="AL131" s="1180"/>
      <c r="AM131" s="1180"/>
      <c r="AN131" s="1180"/>
      <c r="AO131" s="1181"/>
      <c r="AP131" s="1179"/>
      <c r="AQ131" s="1180"/>
      <c r="AR131" s="1180"/>
      <c r="AS131" s="1180"/>
      <c r="AT131" s="1180"/>
      <c r="AU131" s="1181"/>
      <c r="AV131" s="199"/>
      <c r="AW131" s="199"/>
    </row>
    <row r="132" spans="2:82" ht="17.25">
      <c r="B132" s="304"/>
      <c r="C132" s="301"/>
      <c r="D132" s="305"/>
      <c r="E132" s="305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288" t="s">
        <v>2805</v>
      </c>
      <c r="AE132" s="199"/>
      <c r="AF132" s="199"/>
      <c r="AG132" s="199"/>
      <c r="AH132" s="199"/>
      <c r="AI132" s="199"/>
      <c r="AJ132" s="288" t="s">
        <v>2805</v>
      </c>
      <c r="AK132" s="199"/>
      <c r="AL132" s="199"/>
      <c r="AM132" s="199"/>
      <c r="AN132" s="199"/>
      <c r="AO132" s="199"/>
      <c r="AP132" s="288" t="s">
        <v>2805</v>
      </c>
      <c r="AQ132" s="199"/>
      <c r="AR132" s="199"/>
      <c r="AS132" s="199"/>
      <c r="AT132" s="199"/>
      <c r="AU132" s="199"/>
      <c r="AV132" s="199"/>
      <c r="AW132" s="199"/>
    </row>
    <row r="133" spans="2:82" ht="18" customHeight="1">
      <c r="B133" s="304"/>
      <c r="C133" s="301"/>
      <c r="D133" s="305"/>
      <c r="E133" s="305"/>
      <c r="G133" s="199"/>
      <c r="H133" s="199"/>
      <c r="I133" s="1183" t="s">
        <v>1972</v>
      </c>
      <c r="J133" s="1184"/>
      <c r="K133" s="1184"/>
      <c r="L133" s="1184"/>
      <c r="M133" s="1184"/>
      <c r="N133" s="1184"/>
      <c r="O133" s="1184"/>
      <c r="P133" s="1184"/>
      <c r="Q133" s="1184"/>
      <c r="R133" s="1184"/>
      <c r="S133" s="1184"/>
      <c r="T133" s="1184"/>
      <c r="U133" s="1184"/>
      <c r="V133" s="1184"/>
      <c r="W133" s="1184"/>
      <c r="X133" s="1184"/>
      <c r="Y133" s="1184"/>
      <c r="Z133" s="1184"/>
      <c r="AA133" s="1184"/>
      <c r="AB133" s="1184"/>
      <c r="AC133" s="1185"/>
      <c r="AD133" s="1049" t="s">
        <v>1973</v>
      </c>
      <c r="AE133" s="1050"/>
      <c r="AF133" s="1050"/>
      <c r="AG133" s="1050"/>
      <c r="AH133" s="1050"/>
      <c r="AI133" s="1050"/>
      <c r="AJ133" s="1050"/>
      <c r="AK133" s="1050"/>
      <c r="AL133" s="1051"/>
      <c r="AM133" s="1049" t="s">
        <v>1973</v>
      </c>
      <c r="AN133" s="1050"/>
      <c r="AO133" s="1050"/>
      <c r="AP133" s="1050"/>
      <c r="AQ133" s="1050"/>
      <c r="AR133" s="1050"/>
      <c r="AS133" s="1050"/>
      <c r="AT133" s="1050"/>
      <c r="AU133" s="1051"/>
      <c r="AV133" s="199"/>
      <c r="AW133" s="199"/>
    </row>
    <row r="134" spans="2:82" ht="18" customHeight="1">
      <c r="B134" s="304"/>
      <c r="C134" s="301"/>
      <c r="D134" s="305"/>
      <c r="E134" s="305"/>
      <c r="G134" s="199"/>
      <c r="H134" s="199"/>
      <c r="I134" s="258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  <c r="AA134" s="257"/>
      <c r="AB134" s="257"/>
      <c r="AC134" s="257"/>
      <c r="AD134" s="258"/>
      <c r="AE134" s="257"/>
      <c r="AF134" s="257"/>
      <c r="AG134" s="257"/>
      <c r="AH134" s="257"/>
      <c r="AI134" s="257"/>
      <c r="AJ134" s="257"/>
      <c r="AK134" s="257"/>
      <c r="AL134" s="291"/>
      <c r="AM134" s="257"/>
      <c r="AN134" s="257"/>
      <c r="AO134" s="257"/>
      <c r="AP134" s="257"/>
      <c r="AQ134" s="257"/>
      <c r="AR134" s="257"/>
      <c r="AS134" s="257"/>
      <c r="AT134" s="257"/>
      <c r="AU134" s="291"/>
      <c r="AV134" s="199"/>
      <c r="AW134" s="199"/>
    </row>
    <row r="135" spans="2:82" ht="18" customHeight="1">
      <c r="G135" s="199"/>
      <c r="H135" s="199"/>
      <c r="I135" s="258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  <c r="AA135" s="257"/>
      <c r="AB135" s="257"/>
      <c r="AC135" s="257"/>
      <c r="AD135" s="258"/>
      <c r="AE135" s="257"/>
      <c r="AF135" s="257"/>
      <c r="AG135" s="257"/>
      <c r="AH135" s="257"/>
      <c r="AI135" s="257"/>
      <c r="AJ135" s="257"/>
      <c r="AK135" s="257"/>
      <c r="AL135" s="291"/>
      <c r="AM135" s="257"/>
      <c r="AN135" s="257"/>
      <c r="AO135" s="257"/>
      <c r="AP135" s="257"/>
      <c r="AQ135" s="257"/>
      <c r="AR135" s="257"/>
      <c r="AS135" s="257"/>
      <c r="AT135" s="257"/>
      <c r="AU135" s="291"/>
      <c r="AV135" s="199"/>
      <c r="AW135" s="199"/>
    </row>
    <row r="136" spans="2:82" ht="18" customHeight="1">
      <c r="G136" s="199"/>
      <c r="H136" s="199"/>
      <c r="I136" s="306"/>
      <c r="J136" s="263"/>
      <c r="K136" s="263"/>
      <c r="L136" s="263"/>
      <c r="M136" s="263"/>
      <c r="N136" s="263"/>
      <c r="O136" s="263"/>
      <c r="P136" s="263"/>
      <c r="Q136" s="263"/>
      <c r="R136" s="263"/>
      <c r="S136" s="263"/>
      <c r="T136" s="263"/>
      <c r="U136" s="263"/>
      <c r="V136" s="263"/>
      <c r="W136" s="263"/>
      <c r="X136" s="263"/>
      <c r="Y136" s="263"/>
      <c r="Z136" s="263"/>
      <c r="AA136" s="263"/>
      <c r="AB136" s="263"/>
      <c r="AC136" s="263"/>
      <c r="AD136" s="306"/>
      <c r="AE136" s="263"/>
      <c r="AF136" s="263"/>
      <c r="AG136" s="263"/>
      <c r="AH136" s="263"/>
      <c r="AI136" s="263"/>
      <c r="AJ136" s="263"/>
      <c r="AK136" s="263"/>
      <c r="AL136" s="273"/>
      <c r="AM136" s="263"/>
      <c r="AN136" s="263"/>
      <c r="AO136" s="263"/>
      <c r="AP136" s="263"/>
      <c r="AQ136" s="263"/>
      <c r="AR136" s="263"/>
      <c r="AS136" s="263"/>
      <c r="AT136" s="263"/>
      <c r="AU136" s="273"/>
      <c r="AV136" s="199"/>
      <c r="AW136" s="199"/>
    </row>
    <row r="137" spans="2:82"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</row>
    <row r="139" spans="2:82"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Z139" s="1135" t="s">
        <v>1929</v>
      </c>
      <c r="BA139" s="1135"/>
      <c r="BB139" s="1134" t="s">
        <v>2310</v>
      </c>
      <c r="BC139" s="1134"/>
      <c r="BD139" s="1134"/>
      <c r="BE139" s="1134"/>
      <c r="BF139" s="1134"/>
      <c r="BG139" s="1134"/>
      <c r="BH139" s="1134"/>
      <c r="BI139" s="1134"/>
      <c r="BJ139" s="1134"/>
      <c r="BK139" s="1134"/>
      <c r="BL139" s="1134"/>
      <c r="BM139" s="1134"/>
      <c r="BN139" s="1134"/>
      <c r="BO139" s="1134"/>
      <c r="BP139" s="1134"/>
      <c r="BQ139" s="1134"/>
      <c r="BR139" s="1134"/>
      <c r="BS139" s="1134"/>
      <c r="BT139" s="1134"/>
      <c r="BU139" s="1134"/>
      <c r="BV139" s="1134"/>
      <c r="BW139" s="1134"/>
      <c r="BX139" s="1134"/>
      <c r="BY139" s="1134"/>
      <c r="BZ139" s="1134"/>
      <c r="CA139" s="1134"/>
      <c r="CB139" s="1134"/>
      <c r="CC139" s="1134"/>
      <c r="CD139" s="1134"/>
    </row>
    <row r="140" spans="2:82" ht="14.25"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178" t="str">
        <f>$F$4</f>
        <v>②</v>
      </c>
      <c r="AM140" s="1178"/>
      <c r="AN140" s="205" t="s">
        <v>2095</v>
      </c>
      <c r="AO140" s="199"/>
      <c r="AP140" s="199"/>
      <c r="AQ140" s="199"/>
      <c r="AR140" s="199"/>
      <c r="AS140" s="199"/>
      <c r="AT140" s="199"/>
      <c r="AU140" s="199"/>
      <c r="AV140" s="199"/>
      <c r="AW140" s="199"/>
      <c r="AZ140" s="1135"/>
      <c r="BA140" s="1135"/>
      <c r="BB140" s="1134"/>
      <c r="BC140" s="1134"/>
      <c r="BD140" s="1134"/>
      <c r="BE140" s="1134"/>
      <c r="BF140" s="1134"/>
      <c r="BG140" s="1134"/>
      <c r="BH140" s="1134"/>
      <c r="BI140" s="1134"/>
      <c r="BJ140" s="1134"/>
      <c r="BK140" s="1134"/>
      <c r="BL140" s="1134"/>
      <c r="BM140" s="1134"/>
      <c r="BN140" s="1134"/>
      <c r="BO140" s="1134"/>
      <c r="BP140" s="1134"/>
      <c r="BQ140" s="1134"/>
      <c r="BR140" s="1134"/>
      <c r="BS140" s="1134"/>
      <c r="BT140" s="1134"/>
      <c r="BU140" s="1134"/>
      <c r="BV140" s="1134"/>
      <c r="BW140" s="1134"/>
      <c r="BX140" s="1134"/>
      <c r="BY140" s="1134"/>
      <c r="BZ140" s="1134"/>
      <c r="CA140" s="1134"/>
      <c r="CB140" s="1134"/>
      <c r="CC140" s="1134"/>
      <c r="CD140" s="1134"/>
    </row>
    <row r="141" spans="2:82">
      <c r="G141" s="1067" t="s">
        <v>5</v>
      </c>
      <c r="H141" s="1067"/>
      <c r="I141" s="1067"/>
      <c r="J141" s="1067"/>
      <c r="K141" s="1067"/>
      <c r="L141" s="1067"/>
      <c r="M141" s="1067"/>
      <c r="N141" s="1067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Z141" s="1135"/>
      <c r="BA141" s="1135"/>
      <c r="BB141" s="1134"/>
      <c r="BC141" s="1134"/>
      <c r="BD141" s="1134"/>
      <c r="BE141" s="1134"/>
      <c r="BF141" s="1134"/>
      <c r="BG141" s="1134"/>
      <c r="BH141" s="1134"/>
      <c r="BI141" s="1134"/>
      <c r="BJ141" s="1134"/>
      <c r="BK141" s="1134"/>
      <c r="BL141" s="1134"/>
      <c r="BM141" s="1134"/>
      <c r="BN141" s="1134"/>
      <c r="BO141" s="1134"/>
      <c r="BP141" s="1134"/>
      <c r="BQ141" s="1134"/>
      <c r="BR141" s="1134"/>
      <c r="BS141" s="1134"/>
      <c r="BT141" s="1134"/>
      <c r="BU141" s="1134"/>
      <c r="BV141" s="1134"/>
      <c r="BW141" s="1134"/>
      <c r="BX141" s="1134"/>
      <c r="BY141" s="1134"/>
      <c r="BZ141" s="1134"/>
      <c r="CA141" s="1134"/>
      <c r="CB141" s="1134"/>
      <c r="CC141" s="1134"/>
      <c r="CD141" s="1134"/>
    </row>
    <row r="142" spans="2:82">
      <c r="G142" s="1061">
        <f>基本情報入力!$B$3</f>
        <v>0</v>
      </c>
      <c r="H142" s="1062"/>
      <c r="I142" s="1062"/>
      <c r="J142" s="1068" t="s">
        <v>6</v>
      </c>
      <c r="K142" s="1062">
        <f>基本情報入力!$D$3</f>
        <v>0</v>
      </c>
      <c r="L142" s="1062"/>
      <c r="M142" s="1062"/>
      <c r="N142" s="1065"/>
      <c r="O142" s="199"/>
      <c r="P142" s="199"/>
      <c r="Q142" s="199"/>
      <c r="R142" s="199"/>
      <c r="S142" s="199"/>
      <c r="T142" s="199"/>
      <c r="U142" s="199"/>
      <c r="V142" s="1007" t="s">
        <v>8</v>
      </c>
      <c r="W142" s="1007"/>
      <c r="X142" s="1007"/>
      <c r="Y142" s="1070">
        <f>$E$6</f>
        <v>4</v>
      </c>
      <c r="Z142" s="1070"/>
      <c r="AA142" s="199" t="s">
        <v>3</v>
      </c>
      <c r="AB142" s="1070">
        <f>$E$7</f>
        <v>12</v>
      </c>
      <c r="AC142" s="1070"/>
      <c r="AD142" s="199" t="s">
        <v>4</v>
      </c>
      <c r="AE142" s="458" t="s">
        <v>1872</v>
      </c>
      <c r="AF142" s="463" t="str">
        <f>$E$8</f>
        <v>火</v>
      </c>
      <c r="AG142" s="199" t="s">
        <v>1873</v>
      </c>
      <c r="AH142" s="1007" t="s">
        <v>1874</v>
      </c>
      <c r="AI142" s="1007"/>
      <c r="AJ142" s="1007"/>
      <c r="AK142" s="1007"/>
      <c r="AL142" s="1007"/>
      <c r="AM142" s="1007"/>
      <c r="AN142" s="1007"/>
      <c r="AO142" s="1006"/>
      <c r="AP142" s="1006"/>
      <c r="AQ142" s="1006"/>
      <c r="AR142" s="1007" t="s">
        <v>9</v>
      </c>
      <c r="AS142" s="1007"/>
      <c r="AT142" s="1007"/>
      <c r="AU142" s="1007"/>
      <c r="AV142" s="1007"/>
      <c r="AW142" s="199"/>
      <c r="BB142" s="1134"/>
      <c r="BC142" s="1134"/>
      <c r="BD142" s="1134"/>
      <c r="BE142" s="1134"/>
      <c r="BF142" s="1134"/>
      <c r="BG142" s="1134"/>
      <c r="BH142" s="1134"/>
      <c r="BI142" s="1134"/>
      <c r="BJ142" s="1134"/>
      <c r="BK142" s="1134"/>
      <c r="BL142" s="1134"/>
      <c r="BM142" s="1134"/>
      <c r="BN142" s="1134"/>
      <c r="BO142" s="1134"/>
      <c r="BP142" s="1134"/>
      <c r="BQ142" s="1134"/>
      <c r="BR142" s="1134"/>
      <c r="BS142" s="1134"/>
      <c r="BT142" s="1134"/>
      <c r="BU142" s="1134"/>
      <c r="BV142" s="1134"/>
      <c r="BW142" s="1134"/>
      <c r="BX142" s="1134"/>
      <c r="BY142" s="1134"/>
      <c r="BZ142" s="1134"/>
      <c r="CA142" s="1134"/>
      <c r="CB142" s="1134"/>
      <c r="CC142" s="1134"/>
      <c r="CD142" s="1134"/>
    </row>
    <row r="143" spans="2:82">
      <c r="G143" s="1063"/>
      <c r="H143" s="1064"/>
      <c r="I143" s="1064"/>
      <c r="J143" s="1069"/>
      <c r="K143" s="1064"/>
      <c r="L143" s="1064"/>
      <c r="M143" s="1064"/>
      <c r="N143" s="1066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</row>
    <row r="144" spans="2:82"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</row>
    <row r="145" spans="1:49" ht="17.25">
      <c r="G145" s="199"/>
      <c r="H145" s="199"/>
      <c r="J145" s="270"/>
      <c r="K145" s="270"/>
      <c r="L145" s="270"/>
      <c r="M145" s="270"/>
      <c r="N145" s="270" t="str">
        <f>$E$4</f>
        <v>関東高等学校剣道大会個人戦都予選</v>
      </c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  <c r="AA145" s="270"/>
      <c r="AB145" s="270"/>
      <c r="AC145" s="270"/>
      <c r="AD145" s="237"/>
      <c r="AE145" s="199"/>
      <c r="AF145" s="199"/>
      <c r="AG145" s="199"/>
      <c r="AH145" s="237" t="s">
        <v>2010</v>
      </c>
      <c r="AI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</row>
    <row r="146" spans="1:49"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</row>
    <row r="147" spans="1:49" ht="25.5" customHeight="1">
      <c r="G147" s="199"/>
      <c r="H147" s="199"/>
      <c r="I147" s="199"/>
      <c r="J147" s="199"/>
      <c r="K147" s="199"/>
      <c r="L147" s="1037" t="s">
        <v>10</v>
      </c>
      <c r="M147" s="1038"/>
      <c r="N147" s="1038"/>
      <c r="O147" s="1038"/>
      <c r="P147" s="1038"/>
      <c r="Q147" s="1038"/>
      <c r="R147" s="1039"/>
      <c r="S147" s="987" t="str">
        <f>基本情報入力!$B$5</f>
        <v/>
      </c>
      <c r="T147" s="996"/>
      <c r="U147" s="996"/>
      <c r="V147" s="996"/>
      <c r="W147" s="996"/>
      <c r="X147" s="996"/>
      <c r="Y147" s="996"/>
      <c r="Z147" s="996"/>
      <c r="AA147" s="996"/>
      <c r="AB147" s="996"/>
      <c r="AC147" s="996"/>
      <c r="AD147" s="996"/>
      <c r="AE147" s="996"/>
      <c r="AF147" s="996"/>
      <c r="AG147" s="996"/>
      <c r="AH147" s="996"/>
      <c r="AI147" s="996"/>
      <c r="AJ147" s="996"/>
      <c r="AK147" s="997"/>
      <c r="AL147" s="922" t="s">
        <v>11</v>
      </c>
      <c r="AM147" s="923"/>
      <c r="AN147" s="923"/>
      <c r="AO147" s="924"/>
      <c r="AP147" s="199"/>
      <c r="AQ147" s="199"/>
      <c r="AR147" s="199"/>
      <c r="AS147" s="199"/>
      <c r="AT147" s="199"/>
      <c r="AU147" s="199"/>
      <c r="AV147" s="199"/>
      <c r="AW147" s="199"/>
    </row>
    <row r="148" spans="1:49" ht="25.5" customHeight="1">
      <c r="G148" s="199"/>
      <c r="H148" s="199"/>
      <c r="I148" s="199"/>
      <c r="J148" s="199"/>
      <c r="K148" s="199"/>
      <c r="L148" s="1037" t="s">
        <v>12</v>
      </c>
      <c r="M148" s="1038"/>
      <c r="N148" s="1038"/>
      <c r="O148" s="1038"/>
      <c r="P148" s="1038"/>
      <c r="Q148" s="1038"/>
      <c r="R148" s="1039"/>
      <c r="S148" s="987">
        <f>基本情報入力!$B$9</f>
        <v>0</v>
      </c>
      <c r="T148" s="996"/>
      <c r="U148" s="996"/>
      <c r="V148" s="996"/>
      <c r="W148" s="996"/>
      <c r="X148" s="996"/>
      <c r="Y148" s="996"/>
      <c r="Z148" s="996"/>
      <c r="AA148" s="996"/>
      <c r="AB148" s="996"/>
      <c r="AC148" s="996"/>
      <c r="AD148" s="996"/>
      <c r="AE148" s="996"/>
      <c r="AF148" s="996"/>
      <c r="AG148" s="996"/>
      <c r="AH148" s="996"/>
      <c r="AI148" s="996"/>
      <c r="AJ148" s="996"/>
      <c r="AK148" s="997"/>
      <c r="AL148" s="925"/>
      <c r="AM148" s="912"/>
      <c r="AN148" s="912"/>
      <c r="AO148" s="911"/>
      <c r="AP148" s="199"/>
      <c r="AQ148" s="199"/>
      <c r="AR148" s="199"/>
      <c r="AS148" s="199"/>
      <c r="AT148" s="199"/>
      <c r="AU148" s="199"/>
      <c r="AV148" s="199"/>
      <c r="AW148" s="199"/>
    </row>
    <row r="149" spans="1:49" ht="25.5" customHeight="1">
      <c r="G149" s="199"/>
      <c r="H149" s="199"/>
      <c r="I149" s="199"/>
      <c r="J149" s="199"/>
      <c r="K149" s="199"/>
      <c r="L149" s="1037" t="s">
        <v>1802</v>
      </c>
      <c r="M149" s="1038"/>
      <c r="N149" s="1038"/>
      <c r="O149" s="1038"/>
      <c r="P149" s="1038"/>
      <c r="Q149" s="1038"/>
      <c r="R149" s="1039"/>
      <c r="S149" s="987">
        <f>基本情報入力!$E$12</f>
        <v>0</v>
      </c>
      <c r="T149" s="996"/>
      <c r="U149" s="996"/>
      <c r="V149" s="996"/>
      <c r="W149" s="996"/>
      <c r="X149" s="996">
        <f>基本情報入力!$B$12</f>
        <v>0</v>
      </c>
      <c r="Y149" s="996"/>
      <c r="Z149" s="996"/>
      <c r="AA149" s="996"/>
      <c r="AB149" s="996"/>
      <c r="AC149" s="996"/>
      <c r="AD149" s="996"/>
      <c r="AE149" s="996"/>
      <c r="AF149" s="996"/>
      <c r="AG149" s="996"/>
      <c r="AH149" s="996"/>
      <c r="AI149" s="996"/>
      <c r="AJ149" s="996"/>
      <c r="AK149" s="996"/>
      <c r="AL149" s="996"/>
      <c r="AM149" s="196" t="s">
        <v>13</v>
      </c>
      <c r="AN149" s="196"/>
      <c r="AO149" s="197"/>
      <c r="AP149" s="199"/>
      <c r="AQ149" s="199"/>
      <c r="AR149" s="199"/>
      <c r="AS149" s="199"/>
      <c r="AT149" s="199"/>
      <c r="AU149" s="199"/>
      <c r="AV149" s="199"/>
      <c r="AW149" s="199"/>
    </row>
    <row r="150" spans="1:49" ht="25.5" customHeight="1">
      <c r="G150" s="199"/>
      <c r="H150" s="199"/>
      <c r="I150" s="199"/>
      <c r="J150" s="199"/>
      <c r="K150" s="199"/>
      <c r="L150" s="1091" t="s">
        <v>14</v>
      </c>
      <c r="M150" s="1092"/>
      <c r="N150" s="1092"/>
      <c r="O150" s="1092"/>
      <c r="P150" s="1092"/>
      <c r="Q150" s="1092"/>
      <c r="R150" s="1093"/>
      <c r="S150" s="987">
        <f>基本情報入力!$E$15</f>
        <v>0</v>
      </c>
      <c r="T150" s="996"/>
      <c r="U150" s="996"/>
      <c r="V150" s="996"/>
      <c r="W150" s="996"/>
      <c r="X150" s="996">
        <f>基本情報入力!$B$15</f>
        <v>0</v>
      </c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272" t="s">
        <v>13</v>
      </c>
      <c r="AN150" s="263"/>
      <c r="AO150" s="273"/>
      <c r="AP150" s="199"/>
      <c r="AQ150" s="199"/>
      <c r="AR150" s="199"/>
      <c r="AS150" s="199"/>
      <c r="AT150" s="199"/>
      <c r="AU150" s="199"/>
      <c r="AV150" s="199"/>
      <c r="AW150" s="199"/>
    </row>
    <row r="151" spans="1:49" ht="25.5" customHeight="1">
      <c r="G151" s="199"/>
      <c r="H151" s="199"/>
      <c r="I151" s="199"/>
      <c r="J151" s="199"/>
      <c r="K151" s="199"/>
      <c r="L151" s="1091" t="s">
        <v>2066</v>
      </c>
      <c r="M151" s="1092"/>
      <c r="N151" s="1092"/>
      <c r="O151" s="1092"/>
      <c r="P151" s="1092"/>
      <c r="Q151" s="1092"/>
      <c r="R151" s="1093"/>
      <c r="S151" s="987">
        <f>基本情報入力!$B$18</f>
        <v>0</v>
      </c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263"/>
      <c r="AM151" s="272"/>
      <c r="AN151" s="263"/>
      <c r="AO151" s="273"/>
      <c r="AP151" s="199"/>
      <c r="AQ151" s="199"/>
      <c r="AR151" s="199"/>
      <c r="AS151" s="199"/>
      <c r="AT151" s="199"/>
      <c r="AU151" s="199"/>
      <c r="AV151" s="199"/>
      <c r="AW151" s="199"/>
    </row>
    <row r="152" spans="1:49" ht="21" customHeight="1">
      <c r="G152" s="199"/>
      <c r="H152" s="199"/>
      <c r="I152" s="199"/>
      <c r="J152" s="199"/>
      <c r="K152" s="199"/>
      <c r="L152" s="199" t="s">
        <v>17</v>
      </c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</row>
    <row r="153" spans="1:49" ht="21" customHeight="1">
      <c r="B153" s="1190" t="s">
        <v>2763</v>
      </c>
      <c r="C153" s="1191"/>
      <c r="D153" s="1191"/>
      <c r="E153" s="1192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</row>
    <row r="154" spans="1:49" ht="18" customHeight="1">
      <c r="B154" s="1193"/>
      <c r="C154" s="1194"/>
      <c r="D154" s="1194"/>
      <c r="E154" s="1195"/>
      <c r="G154" s="1094" t="s">
        <v>2067</v>
      </c>
      <c r="H154" s="1095"/>
      <c r="I154" s="922" t="s">
        <v>2068</v>
      </c>
      <c r="J154" s="1100"/>
      <c r="K154" s="922" t="s">
        <v>2069</v>
      </c>
      <c r="L154" s="924"/>
      <c r="M154" s="922" t="s">
        <v>2070</v>
      </c>
      <c r="N154" s="927"/>
      <c r="O154" s="927"/>
      <c r="P154" s="927"/>
      <c r="Q154" s="927"/>
      <c r="R154" s="927"/>
      <c r="S154" s="927"/>
      <c r="T154" s="927"/>
      <c r="U154" s="927"/>
      <c r="V154" s="928"/>
      <c r="W154" s="922" t="s">
        <v>1966</v>
      </c>
      <c r="X154" s="923"/>
      <c r="Y154" s="923"/>
      <c r="Z154" s="923"/>
      <c r="AA154" s="923"/>
      <c r="AB154" s="923"/>
      <c r="AC154" s="923"/>
      <c r="AD154" s="924"/>
      <c r="AE154" s="922" t="s">
        <v>21</v>
      </c>
      <c r="AF154" s="923"/>
      <c r="AG154" s="924"/>
      <c r="AH154" s="922" t="s">
        <v>2071</v>
      </c>
      <c r="AI154" s="923"/>
      <c r="AJ154" s="924"/>
      <c r="AK154" s="922" t="s">
        <v>2072</v>
      </c>
      <c r="AL154" s="923"/>
      <c r="AM154" s="923"/>
      <c r="AN154" s="1083" t="s">
        <v>24</v>
      </c>
      <c r="AO154" s="1084"/>
      <c r="AP154" s="1084"/>
      <c r="AQ154" s="1084"/>
      <c r="AR154" s="1084"/>
      <c r="AS154" s="1084"/>
      <c r="AT154" s="1084"/>
      <c r="AU154" s="1084"/>
      <c r="AV154" s="257"/>
      <c r="AW154" s="257"/>
    </row>
    <row r="155" spans="1:49" ht="18" customHeight="1">
      <c r="A155" s="461"/>
      <c r="B155" s="307" t="s">
        <v>19</v>
      </c>
      <c r="C155" s="307" t="s">
        <v>3141</v>
      </c>
      <c r="D155" s="307" t="s">
        <v>22</v>
      </c>
      <c r="E155" s="308" t="s">
        <v>24</v>
      </c>
      <c r="F155" s="200" t="s">
        <v>3056</v>
      </c>
      <c r="G155" s="1096"/>
      <c r="H155" s="1097"/>
      <c r="I155" s="1085" t="s">
        <v>2073</v>
      </c>
      <c r="J155" s="1086"/>
      <c r="K155" s="1085" t="s">
        <v>2074</v>
      </c>
      <c r="L155" s="1087"/>
      <c r="M155" s="1101"/>
      <c r="N155" s="1102"/>
      <c r="O155" s="1102"/>
      <c r="P155" s="1102"/>
      <c r="Q155" s="1102"/>
      <c r="R155" s="1102"/>
      <c r="S155" s="1102"/>
      <c r="T155" s="1102"/>
      <c r="U155" s="1102"/>
      <c r="V155" s="1103"/>
      <c r="W155" s="925"/>
      <c r="X155" s="912"/>
      <c r="Y155" s="912"/>
      <c r="Z155" s="912"/>
      <c r="AA155" s="912"/>
      <c r="AB155" s="912"/>
      <c r="AC155" s="912"/>
      <c r="AD155" s="911"/>
      <c r="AE155" s="1104"/>
      <c r="AF155" s="1088"/>
      <c r="AG155" s="1087"/>
      <c r="AH155" s="1104"/>
      <c r="AI155" s="1088"/>
      <c r="AJ155" s="1087"/>
      <c r="AK155" s="1085" t="s">
        <v>25</v>
      </c>
      <c r="AL155" s="1088"/>
      <c r="AM155" s="1088"/>
      <c r="AN155" s="1089" t="s">
        <v>2075</v>
      </c>
      <c r="AO155" s="1090"/>
      <c r="AP155" s="1090"/>
      <c r="AQ155" s="1090"/>
      <c r="AR155" s="1090"/>
      <c r="AS155" s="1090"/>
      <c r="AT155" s="1090"/>
      <c r="AU155" s="1090"/>
      <c r="AV155" s="257"/>
      <c r="AW155" s="257"/>
    </row>
    <row r="156" spans="1:49" ht="18" customHeight="1">
      <c r="A156" s="1200"/>
      <c r="B156" s="1017"/>
      <c r="C156" s="1017" t="e">
        <f>VLOOKUP(B156,生徒情報入力!$A$9:$AD$158,29)</f>
        <v>#N/A</v>
      </c>
      <c r="D156" s="1019" t="e">
        <f t="shared" ref="D156:D163" si="8">DATEDIF(C156,$D$12,"y")</f>
        <v>#N/A</v>
      </c>
      <c r="E156" s="1019"/>
      <c r="F156" s="200">
        <f>B156</f>
        <v>0</v>
      </c>
      <c r="G156" s="1096"/>
      <c r="H156" s="1097"/>
      <c r="I156" s="309"/>
      <c r="J156" s="290"/>
      <c r="K156" s="1033" t="str">
        <f>IF(B156="","",B156)</f>
        <v/>
      </c>
      <c r="L156" s="1034"/>
      <c r="M156" s="281"/>
      <c r="N156" s="1028" t="str">
        <f>IF(K156="","",IF(OR(B156=B$22,B156=B$23,B156=B$24,B156=B$25,B156=B$26,B156=B$27,B156=B$28),DGET(生徒情報入力!$A$8:$L$158,"氏名",春季大会①4.12!F155:F156),"エラー"))</f>
        <v/>
      </c>
      <c r="O156" s="1028"/>
      <c r="P156" s="1028"/>
      <c r="Q156" s="1028"/>
      <c r="R156" s="1028"/>
      <c r="S156" s="1028"/>
      <c r="T156" s="1028"/>
      <c r="U156" s="1028"/>
      <c r="V156" s="310"/>
      <c r="W156" s="1021" t="str">
        <f>IF(B156="","",基本情報入力!$I$5)</f>
        <v/>
      </c>
      <c r="X156" s="1022"/>
      <c r="Y156" s="1022"/>
      <c r="Z156" s="1022"/>
      <c r="AA156" s="1022"/>
      <c r="AB156" s="1022"/>
      <c r="AC156" s="1022"/>
      <c r="AD156" s="1023"/>
      <c r="AE156" s="1027" t="str">
        <f>IF(B156="","",VLOOKUP(K156,生徒情報入力!$A$9:$AD$158,11))</f>
        <v/>
      </c>
      <c r="AF156" s="1028"/>
      <c r="AG156" s="1029"/>
      <c r="AH156" s="1027" t="str">
        <f>IF(B156="","",D156)</f>
        <v/>
      </c>
      <c r="AI156" s="1028"/>
      <c r="AJ156" s="1029"/>
      <c r="AK156" s="1027" t="str">
        <f>IF(B156="","",VLOOKUP(K156,生徒情報入力!$A$9:$AD$158,12))</f>
        <v/>
      </c>
      <c r="AL156" s="1028"/>
      <c r="AM156" s="1029"/>
      <c r="AN156" s="1059" t="str">
        <f>IF(B156="","",E156)</f>
        <v/>
      </c>
      <c r="AO156" s="1060"/>
      <c r="AP156" s="1060"/>
      <c r="AQ156" s="1060"/>
      <c r="AR156" s="1060"/>
      <c r="AS156" s="1060"/>
      <c r="AT156" s="1060"/>
      <c r="AU156" s="1060"/>
      <c r="AV156" s="1105" t="s">
        <v>2076</v>
      </c>
      <c r="AW156" s="1106"/>
    </row>
    <row r="157" spans="1:49" ht="18" customHeight="1">
      <c r="A157" s="1200"/>
      <c r="B157" s="1018"/>
      <c r="C157" s="1018" t="e">
        <f>VLOOKUP(B157,生徒情報入力!$A$9:$AD$158,29)</f>
        <v>#N/A</v>
      </c>
      <c r="D157" s="1020" t="e">
        <f t="shared" si="8"/>
        <v>#N/A</v>
      </c>
      <c r="E157" s="1020"/>
      <c r="F157" s="200" t="s">
        <v>3056</v>
      </c>
      <c r="G157" s="1096"/>
      <c r="H157" s="1097"/>
      <c r="I157" s="306"/>
      <c r="J157" s="273"/>
      <c r="K157" s="1035"/>
      <c r="L157" s="1036"/>
      <c r="M157" s="311"/>
      <c r="N157" s="1031"/>
      <c r="O157" s="1031"/>
      <c r="P157" s="1031"/>
      <c r="Q157" s="1031"/>
      <c r="R157" s="1031"/>
      <c r="S157" s="1031"/>
      <c r="T157" s="1031"/>
      <c r="U157" s="1031"/>
      <c r="V157" s="312"/>
      <c r="W157" s="1024"/>
      <c r="X157" s="1025"/>
      <c r="Y157" s="1025"/>
      <c r="Z157" s="1025"/>
      <c r="AA157" s="1025"/>
      <c r="AB157" s="1025"/>
      <c r="AC157" s="1025"/>
      <c r="AD157" s="1026"/>
      <c r="AE157" s="1030"/>
      <c r="AF157" s="1031"/>
      <c r="AG157" s="1032"/>
      <c r="AH157" s="1030"/>
      <c r="AI157" s="1031"/>
      <c r="AJ157" s="1032"/>
      <c r="AK157" s="1030"/>
      <c r="AL157" s="1031"/>
      <c r="AM157" s="1032"/>
      <c r="AN157" s="1059"/>
      <c r="AO157" s="1060"/>
      <c r="AP157" s="1060"/>
      <c r="AQ157" s="1060"/>
      <c r="AR157" s="1060"/>
      <c r="AS157" s="1060"/>
      <c r="AT157" s="1060"/>
      <c r="AU157" s="1060"/>
      <c r="AV157" s="1105"/>
      <c r="AW157" s="1106"/>
    </row>
    <row r="158" spans="1:49" ht="18" customHeight="1">
      <c r="A158" s="1200"/>
      <c r="B158" s="1017"/>
      <c r="C158" s="1017" t="e">
        <f>VLOOKUP(B158,生徒情報入力!$A$9:$AD$158,29)</f>
        <v>#N/A</v>
      </c>
      <c r="D158" s="1019" t="e">
        <f t="shared" si="8"/>
        <v>#N/A</v>
      </c>
      <c r="E158" s="1019"/>
      <c r="F158" s="200">
        <f>B158</f>
        <v>0</v>
      </c>
      <c r="G158" s="1096"/>
      <c r="H158" s="1097"/>
      <c r="I158" s="309"/>
      <c r="J158" s="290"/>
      <c r="K158" s="1033" t="str">
        <f t="shared" ref="K158" si="9">IF(B158="","",B158)</f>
        <v/>
      </c>
      <c r="L158" s="1034"/>
      <c r="M158" s="281"/>
      <c r="N158" s="1028" t="str">
        <f>IF(K158="","",IF(OR(B158=B$22,B158=B$23,B158=B$24,B158=B$25,B158=B$26,B158=B$27,B158=B$28),DGET(生徒情報入力!$A$8:$L$158,"氏名",春季大会①4.12!F157:F158),"エラー"))</f>
        <v/>
      </c>
      <c r="O158" s="1028"/>
      <c r="P158" s="1028"/>
      <c r="Q158" s="1028"/>
      <c r="R158" s="1028"/>
      <c r="S158" s="1028"/>
      <c r="T158" s="1028"/>
      <c r="U158" s="1028"/>
      <c r="V158" s="310"/>
      <c r="W158" s="1021" t="str">
        <f>IF(B158="","",基本情報入力!$I$5)</f>
        <v/>
      </c>
      <c r="X158" s="1022"/>
      <c r="Y158" s="1022"/>
      <c r="Z158" s="1022"/>
      <c r="AA158" s="1022"/>
      <c r="AB158" s="1022"/>
      <c r="AC158" s="1022"/>
      <c r="AD158" s="1023"/>
      <c r="AE158" s="1027" t="str">
        <f>IF(B158="","",VLOOKUP(K158,生徒情報入力!$A$9:$AD$158,11))</f>
        <v/>
      </c>
      <c r="AF158" s="1028"/>
      <c r="AG158" s="1029"/>
      <c r="AH158" s="1027" t="str">
        <f t="shared" ref="AH158" si="10">IF(B158="","",D158)</f>
        <v/>
      </c>
      <c r="AI158" s="1028"/>
      <c r="AJ158" s="1029"/>
      <c r="AK158" s="1027" t="str">
        <f>IF(B158="","",VLOOKUP(K158,生徒情報入力!$A$9:$AD$158,12))</f>
        <v/>
      </c>
      <c r="AL158" s="1028"/>
      <c r="AM158" s="1029"/>
      <c r="AN158" s="1059" t="str">
        <f t="shared" ref="AN158" si="11">IF(B158="","",E158)</f>
        <v/>
      </c>
      <c r="AO158" s="1060"/>
      <c r="AP158" s="1060"/>
      <c r="AQ158" s="1060"/>
      <c r="AR158" s="1060"/>
      <c r="AS158" s="1060"/>
      <c r="AT158" s="1060"/>
      <c r="AU158" s="1060"/>
      <c r="AV158" s="1105" t="s">
        <v>2076</v>
      </c>
      <c r="AW158" s="1106"/>
    </row>
    <row r="159" spans="1:49" ht="18" customHeight="1">
      <c r="A159" s="1200"/>
      <c r="B159" s="1018"/>
      <c r="C159" s="1018" t="e">
        <f>VLOOKUP(B159,生徒情報入力!$A$9:$AD$158,29)</f>
        <v>#N/A</v>
      </c>
      <c r="D159" s="1020" t="e">
        <f t="shared" si="8"/>
        <v>#N/A</v>
      </c>
      <c r="E159" s="1020"/>
      <c r="F159" s="200" t="s">
        <v>3056</v>
      </c>
      <c r="G159" s="1096"/>
      <c r="H159" s="1097"/>
      <c r="I159" s="306"/>
      <c r="J159" s="273"/>
      <c r="K159" s="1035"/>
      <c r="L159" s="1036"/>
      <c r="M159" s="311"/>
      <c r="N159" s="1031"/>
      <c r="O159" s="1031"/>
      <c r="P159" s="1031"/>
      <c r="Q159" s="1031"/>
      <c r="R159" s="1031"/>
      <c r="S159" s="1031"/>
      <c r="T159" s="1031"/>
      <c r="U159" s="1031"/>
      <c r="V159" s="312"/>
      <c r="W159" s="1024"/>
      <c r="X159" s="1025"/>
      <c r="Y159" s="1025"/>
      <c r="Z159" s="1025"/>
      <c r="AA159" s="1025"/>
      <c r="AB159" s="1025"/>
      <c r="AC159" s="1025"/>
      <c r="AD159" s="1026"/>
      <c r="AE159" s="1030"/>
      <c r="AF159" s="1031"/>
      <c r="AG159" s="1032"/>
      <c r="AH159" s="1030"/>
      <c r="AI159" s="1031"/>
      <c r="AJ159" s="1032"/>
      <c r="AK159" s="1030"/>
      <c r="AL159" s="1031"/>
      <c r="AM159" s="1032"/>
      <c r="AN159" s="1059"/>
      <c r="AO159" s="1060"/>
      <c r="AP159" s="1060"/>
      <c r="AQ159" s="1060"/>
      <c r="AR159" s="1060"/>
      <c r="AS159" s="1060"/>
      <c r="AT159" s="1060"/>
      <c r="AU159" s="1060"/>
      <c r="AV159" s="1105"/>
      <c r="AW159" s="1106"/>
    </row>
    <row r="160" spans="1:49" ht="18" customHeight="1">
      <c r="A160" s="1200"/>
      <c r="B160" s="1017"/>
      <c r="C160" s="1017" t="e">
        <f>VLOOKUP(B160,生徒情報入力!$A$9:$AD$158,29)</f>
        <v>#N/A</v>
      </c>
      <c r="D160" s="1019" t="e">
        <f t="shared" si="8"/>
        <v>#N/A</v>
      </c>
      <c r="E160" s="1019"/>
      <c r="F160" s="200">
        <f>B160</f>
        <v>0</v>
      </c>
      <c r="G160" s="1096"/>
      <c r="H160" s="1097"/>
      <c r="I160" s="309"/>
      <c r="J160" s="290"/>
      <c r="K160" s="1033" t="str">
        <f t="shared" ref="K160" si="12">IF(B160="","",B160)</f>
        <v/>
      </c>
      <c r="L160" s="1034"/>
      <c r="M160" s="281"/>
      <c r="N160" s="1028" t="str">
        <f>IF(K160="","",IF(OR(B160=B$22,B160=B$23,B160=B$24,B160=B$25,B160=B$26,B160=B$27,B160=B$28),DGET(生徒情報入力!$A$8:$L$158,"氏名",春季大会①4.12!F159:F160),"エラー"))</f>
        <v/>
      </c>
      <c r="O160" s="1028"/>
      <c r="P160" s="1028"/>
      <c r="Q160" s="1028"/>
      <c r="R160" s="1028"/>
      <c r="S160" s="1028"/>
      <c r="T160" s="1028"/>
      <c r="U160" s="1028"/>
      <c r="V160" s="310"/>
      <c r="W160" s="1021" t="str">
        <f>IF(B160="","",基本情報入力!$I$5)</f>
        <v/>
      </c>
      <c r="X160" s="1022"/>
      <c r="Y160" s="1022"/>
      <c r="Z160" s="1022"/>
      <c r="AA160" s="1022"/>
      <c r="AB160" s="1022"/>
      <c r="AC160" s="1022"/>
      <c r="AD160" s="1023"/>
      <c r="AE160" s="1027" t="str">
        <f>IF(B160="","",VLOOKUP(K160,生徒情報入力!$A$9:$AD$158,11))</f>
        <v/>
      </c>
      <c r="AF160" s="1028"/>
      <c r="AG160" s="1029"/>
      <c r="AH160" s="1027" t="str">
        <f t="shared" ref="AH160" si="13">IF(B160="","",D160)</f>
        <v/>
      </c>
      <c r="AI160" s="1028"/>
      <c r="AJ160" s="1029"/>
      <c r="AK160" s="1027" t="str">
        <f>IF(B160="","",VLOOKUP(K160,生徒情報入力!$A$9:$AD$158,12))</f>
        <v/>
      </c>
      <c r="AL160" s="1028"/>
      <c r="AM160" s="1029"/>
      <c r="AN160" s="1059" t="str">
        <f t="shared" ref="AN160" si="14">IF(B160="","",E160)</f>
        <v/>
      </c>
      <c r="AO160" s="1060"/>
      <c r="AP160" s="1060"/>
      <c r="AQ160" s="1060"/>
      <c r="AR160" s="1060"/>
      <c r="AS160" s="1060"/>
      <c r="AT160" s="1060"/>
      <c r="AU160" s="1060"/>
      <c r="AV160" s="1105" t="s">
        <v>2076</v>
      </c>
      <c r="AW160" s="1106"/>
    </row>
    <row r="161" spans="1:49" ht="18" customHeight="1">
      <c r="A161" s="1200"/>
      <c r="B161" s="1018"/>
      <c r="C161" s="1018" t="e">
        <f>VLOOKUP(B161,生徒情報入力!$A$9:$AD$158,29)</f>
        <v>#N/A</v>
      </c>
      <c r="D161" s="1020" t="e">
        <f t="shared" si="8"/>
        <v>#N/A</v>
      </c>
      <c r="E161" s="1020"/>
      <c r="F161" s="200" t="s">
        <v>3056</v>
      </c>
      <c r="G161" s="1096"/>
      <c r="H161" s="1097"/>
      <c r="I161" s="306"/>
      <c r="J161" s="273"/>
      <c r="K161" s="1035"/>
      <c r="L161" s="1036"/>
      <c r="M161" s="311"/>
      <c r="N161" s="1031"/>
      <c r="O161" s="1031"/>
      <c r="P161" s="1031"/>
      <c r="Q161" s="1031"/>
      <c r="R161" s="1031"/>
      <c r="S161" s="1031"/>
      <c r="T161" s="1031"/>
      <c r="U161" s="1031"/>
      <c r="V161" s="312"/>
      <c r="W161" s="1024"/>
      <c r="X161" s="1025"/>
      <c r="Y161" s="1025"/>
      <c r="Z161" s="1025"/>
      <c r="AA161" s="1025"/>
      <c r="AB161" s="1025"/>
      <c r="AC161" s="1025"/>
      <c r="AD161" s="1026"/>
      <c r="AE161" s="1030"/>
      <c r="AF161" s="1031"/>
      <c r="AG161" s="1032"/>
      <c r="AH161" s="1030"/>
      <c r="AI161" s="1031"/>
      <c r="AJ161" s="1032"/>
      <c r="AK161" s="1030"/>
      <c r="AL161" s="1031"/>
      <c r="AM161" s="1032"/>
      <c r="AN161" s="1059"/>
      <c r="AO161" s="1060"/>
      <c r="AP161" s="1060"/>
      <c r="AQ161" s="1060"/>
      <c r="AR161" s="1060"/>
      <c r="AS161" s="1060"/>
      <c r="AT161" s="1060"/>
      <c r="AU161" s="1060"/>
      <c r="AV161" s="1105"/>
      <c r="AW161" s="1106"/>
    </row>
    <row r="162" spans="1:49" ht="18" customHeight="1">
      <c r="A162" s="1200"/>
      <c r="B162" s="1017"/>
      <c r="C162" s="1017" t="e">
        <f>VLOOKUP(B162,生徒情報入力!$A$9:$AD$158,29)</f>
        <v>#N/A</v>
      </c>
      <c r="D162" s="1019" t="e">
        <f t="shared" si="8"/>
        <v>#N/A</v>
      </c>
      <c r="E162" s="1019"/>
      <c r="F162" s="200">
        <f>B162</f>
        <v>0</v>
      </c>
      <c r="G162" s="1096"/>
      <c r="H162" s="1097"/>
      <c r="I162" s="309"/>
      <c r="J162" s="290"/>
      <c r="K162" s="1033" t="str">
        <f t="shared" ref="K162" si="15">IF(B162="","",B162)</f>
        <v/>
      </c>
      <c r="L162" s="1034"/>
      <c r="M162" s="281"/>
      <c r="N162" s="1028" t="str">
        <f>IF(K162="","",IF(OR(B162=B$22,B162=B$23,B162=B$24,B162=B$25,B162=B$26,B162=B$27,B162=B$28),DGET(生徒情報入力!$A$8:$L$158,"氏名",春季大会①4.12!F161:F162),"エラー"))</f>
        <v/>
      </c>
      <c r="O162" s="1028"/>
      <c r="P162" s="1028"/>
      <c r="Q162" s="1028"/>
      <c r="R162" s="1028"/>
      <c r="S162" s="1028"/>
      <c r="T162" s="1028"/>
      <c r="U162" s="1028"/>
      <c r="V162" s="310"/>
      <c r="W162" s="1021" t="str">
        <f>IF(B162="","",基本情報入力!$I$5)</f>
        <v/>
      </c>
      <c r="X162" s="1022"/>
      <c r="Y162" s="1022"/>
      <c r="Z162" s="1022"/>
      <c r="AA162" s="1022"/>
      <c r="AB162" s="1022"/>
      <c r="AC162" s="1022"/>
      <c r="AD162" s="1023"/>
      <c r="AE162" s="1027" t="str">
        <f>IF(B162="","",VLOOKUP(K162,生徒情報入力!$A$9:$AD$158,11))</f>
        <v/>
      </c>
      <c r="AF162" s="1028"/>
      <c r="AG162" s="1029"/>
      <c r="AH162" s="1027" t="str">
        <f t="shared" ref="AH162" si="16">IF(B162="","",D162)</f>
        <v/>
      </c>
      <c r="AI162" s="1028"/>
      <c r="AJ162" s="1029"/>
      <c r="AK162" s="1027" t="str">
        <f>IF(B162="","",VLOOKUP(K162,生徒情報入力!$A$9:$AD$158,12))</f>
        <v/>
      </c>
      <c r="AL162" s="1028"/>
      <c r="AM162" s="1029"/>
      <c r="AN162" s="1059" t="str">
        <f t="shared" ref="AN162" si="17">IF(B162="","",E162)</f>
        <v/>
      </c>
      <c r="AO162" s="1060"/>
      <c r="AP162" s="1060"/>
      <c r="AQ162" s="1060"/>
      <c r="AR162" s="1060"/>
      <c r="AS162" s="1060"/>
      <c r="AT162" s="1060"/>
      <c r="AU162" s="1060"/>
      <c r="AV162" s="1105" t="s">
        <v>2076</v>
      </c>
      <c r="AW162" s="1106"/>
    </row>
    <row r="163" spans="1:49" ht="18" customHeight="1">
      <c r="A163" s="1200"/>
      <c r="B163" s="1018"/>
      <c r="C163" s="1018" t="e">
        <f>VLOOKUP(B163,生徒情報入力!$A$9:$AD$158,29)</f>
        <v>#N/A</v>
      </c>
      <c r="D163" s="1020" t="e">
        <f t="shared" si="8"/>
        <v>#N/A</v>
      </c>
      <c r="E163" s="1020"/>
      <c r="G163" s="1098"/>
      <c r="H163" s="1099"/>
      <c r="I163" s="306"/>
      <c r="J163" s="273"/>
      <c r="K163" s="1035"/>
      <c r="L163" s="1036"/>
      <c r="M163" s="311"/>
      <c r="N163" s="1031"/>
      <c r="O163" s="1031"/>
      <c r="P163" s="1031"/>
      <c r="Q163" s="1031"/>
      <c r="R163" s="1031"/>
      <c r="S163" s="1031"/>
      <c r="T163" s="1031"/>
      <c r="U163" s="1031"/>
      <c r="V163" s="312"/>
      <c r="W163" s="1024"/>
      <c r="X163" s="1025"/>
      <c r="Y163" s="1025"/>
      <c r="Z163" s="1025"/>
      <c r="AA163" s="1025"/>
      <c r="AB163" s="1025"/>
      <c r="AC163" s="1025"/>
      <c r="AD163" s="1026"/>
      <c r="AE163" s="1030"/>
      <c r="AF163" s="1031"/>
      <c r="AG163" s="1032"/>
      <c r="AH163" s="1030"/>
      <c r="AI163" s="1031"/>
      <c r="AJ163" s="1032"/>
      <c r="AK163" s="1030"/>
      <c r="AL163" s="1031"/>
      <c r="AM163" s="1032"/>
      <c r="AN163" s="1059"/>
      <c r="AO163" s="1060"/>
      <c r="AP163" s="1060"/>
      <c r="AQ163" s="1060"/>
      <c r="AR163" s="1060"/>
      <c r="AS163" s="1060"/>
      <c r="AT163" s="1060"/>
      <c r="AU163" s="1060"/>
      <c r="AV163" s="1105"/>
      <c r="AW163" s="1106"/>
    </row>
    <row r="164" spans="1:49">
      <c r="B164" s="287" t="s">
        <v>2803</v>
      </c>
      <c r="E164" s="288" t="s">
        <v>2805</v>
      </c>
      <c r="G164" s="199"/>
      <c r="H164" s="199"/>
      <c r="I164" s="199" t="s">
        <v>2077</v>
      </c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</row>
    <row r="165" spans="1:49">
      <c r="G165" s="199"/>
      <c r="H165" s="199"/>
      <c r="I165" s="199" t="s">
        <v>2078</v>
      </c>
      <c r="J165" s="199"/>
      <c r="K165" s="199"/>
      <c r="L165" s="199"/>
      <c r="M165" s="199"/>
      <c r="N165" s="199"/>
      <c r="O165" s="199"/>
      <c r="P165" s="199"/>
      <c r="Q165" s="199"/>
      <c r="R165" s="199"/>
      <c r="S165" s="199"/>
      <c r="T165" s="199"/>
      <c r="U165" s="199"/>
      <c r="V165" s="199"/>
      <c r="W165" s="199"/>
      <c r="X165" s="199"/>
      <c r="Y165" s="199"/>
      <c r="Z165" s="199"/>
      <c r="AA165" s="199"/>
      <c r="AB165" s="199"/>
      <c r="AC165" s="199"/>
      <c r="AD165" s="199"/>
      <c r="AE165" s="199"/>
      <c r="AF165" s="199"/>
      <c r="AG165" s="199"/>
      <c r="AH165" s="199"/>
      <c r="AI165" s="199"/>
      <c r="AJ165" s="199"/>
      <c r="AK165" s="199"/>
      <c r="AL165" s="199"/>
      <c r="AM165" s="199"/>
      <c r="AN165" s="199"/>
      <c r="AO165" s="199"/>
      <c r="AP165" s="199"/>
      <c r="AQ165" s="199"/>
      <c r="AR165" s="199"/>
      <c r="AS165" s="199"/>
      <c r="AT165" s="199"/>
      <c r="AU165" s="199"/>
      <c r="AV165" s="199"/>
      <c r="AW165" s="199"/>
    </row>
    <row r="166" spans="1:49">
      <c r="G166" s="199"/>
      <c r="H166" s="199"/>
      <c r="I166" s="199" t="s">
        <v>2079</v>
      </c>
      <c r="J166" s="199"/>
      <c r="K166" s="199"/>
      <c r="L166" s="199"/>
      <c r="M166" s="199"/>
      <c r="N166" s="199"/>
      <c r="O166" s="199"/>
      <c r="P166" s="199"/>
      <c r="Q166" s="199"/>
      <c r="R166" s="199"/>
      <c r="S166" s="199"/>
      <c r="T166" s="199"/>
      <c r="U166" s="199"/>
      <c r="V166" s="199"/>
      <c r="W166" s="199"/>
      <c r="X166" s="199"/>
      <c r="Y166" s="199"/>
      <c r="Z166" s="199"/>
      <c r="AA166" s="199"/>
      <c r="AB166" s="199"/>
      <c r="AC166" s="199"/>
      <c r="AD166" s="199"/>
      <c r="AE166" s="199"/>
      <c r="AF166" s="199"/>
      <c r="AG166" s="199"/>
      <c r="AH166" s="199"/>
      <c r="AI166" s="199"/>
      <c r="AJ166" s="199"/>
      <c r="AK166" s="199"/>
      <c r="AL166" s="199"/>
      <c r="AM166" s="199"/>
      <c r="AN166" s="199"/>
      <c r="AO166" s="199"/>
      <c r="AP166" s="199"/>
      <c r="AQ166" s="199"/>
      <c r="AR166" s="199"/>
      <c r="AS166" s="199"/>
      <c r="AT166" s="199"/>
      <c r="AU166" s="199"/>
      <c r="AV166" s="199"/>
      <c r="AW166" s="199"/>
    </row>
    <row r="167" spans="1:49">
      <c r="G167" s="199"/>
      <c r="H167" s="199"/>
      <c r="I167" s="313" t="s">
        <v>2080</v>
      </c>
      <c r="J167" s="313"/>
      <c r="K167" s="313"/>
      <c r="L167" s="313"/>
      <c r="M167" s="313"/>
      <c r="N167" s="313"/>
      <c r="O167" s="313"/>
      <c r="P167" s="313"/>
      <c r="Q167" s="313"/>
      <c r="R167" s="313"/>
      <c r="S167" s="313"/>
      <c r="T167" s="313"/>
      <c r="U167" s="313"/>
      <c r="V167" s="199"/>
      <c r="W167" s="199"/>
      <c r="X167" s="199"/>
      <c r="Y167" s="199"/>
      <c r="Z167" s="199"/>
      <c r="AA167" s="199"/>
      <c r="AB167" s="199"/>
      <c r="AC167" s="199"/>
      <c r="AD167" s="199"/>
      <c r="AE167" s="199"/>
      <c r="AF167" s="199"/>
      <c r="AG167" s="199"/>
      <c r="AH167" s="199"/>
      <c r="AI167" s="199"/>
      <c r="AJ167" s="199"/>
      <c r="AK167" s="199"/>
      <c r="AL167" s="199"/>
      <c r="AM167" s="199"/>
      <c r="AN167" s="314"/>
      <c r="AO167" s="315"/>
      <c r="AP167" s="315"/>
      <c r="AQ167" s="313"/>
      <c r="AR167" s="315"/>
      <c r="AS167" s="315"/>
      <c r="AT167" s="313"/>
      <c r="AU167" s="313"/>
      <c r="AV167" s="313"/>
      <c r="AW167" s="313"/>
    </row>
    <row r="168" spans="1:49">
      <c r="G168" s="199"/>
      <c r="H168" s="199"/>
      <c r="I168" s="313" t="s">
        <v>2081</v>
      </c>
      <c r="J168" s="199"/>
      <c r="K168" s="199"/>
      <c r="L168" s="199"/>
      <c r="M168" s="199"/>
      <c r="N168" s="199"/>
      <c r="O168" s="199"/>
      <c r="P168" s="199"/>
      <c r="Q168" s="199"/>
      <c r="R168" s="199"/>
      <c r="S168" s="199"/>
      <c r="T168" s="199"/>
      <c r="U168" s="199"/>
      <c r="V168" s="199"/>
      <c r="W168" s="199"/>
      <c r="X168" s="199"/>
      <c r="Y168" s="199"/>
      <c r="Z168" s="199"/>
      <c r="AA168" s="199"/>
      <c r="AB168" s="199"/>
      <c r="AC168" s="199"/>
      <c r="AD168" s="199"/>
      <c r="AE168" s="199"/>
      <c r="AF168" s="199"/>
      <c r="AG168" s="199"/>
      <c r="AH168" s="199"/>
      <c r="AI168" s="199"/>
      <c r="AJ168" s="199"/>
      <c r="AK168" s="199"/>
      <c r="AL168" s="199"/>
      <c r="AM168" s="199"/>
      <c r="AN168" s="199"/>
      <c r="AO168" s="199"/>
      <c r="AP168" s="199"/>
      <c r="AQ168" s="199"/>
      <c r="AR168" s="199"/>
      <c r="AS168" s="199"/>
      <c r="AT168" s="199"/>
      <c r="AU168" s="199"/>
      <c r="AV168" s="199"/>
      <c r="AW168" s="199"/>
    </row>
    <row r="169" spans="1:49">
      <c r="G169" s="199"/>
      <c r="H169" s="199"/>
      <c r="I169" s="313"/>
      <c r="J169" s="199"/>
      <c r="K169" s="199"/>
      <c r="L169" s="199"/>
      <c r="M169" s="199"/>
      <c r="N169" s="199"/>
      <c r="O169" s="199"/>
      <c r="P169" s="199"/>
      <c r="Q169" s="199"/>
      <c r="R169" s="199"/>
      <c r="S169" s="199"/>
      <c r="T169" s="199"/>
      <c r="U169" s="199"/>
      <c r="V169" s="199"/>
      <c r="W169" s="199"/>
      <c r="X169" s="199"/>
      <c r="Y169" s="199"/>
      <c r="Z169" s="199"/>
      <c r="AA169" s="199"/>
      <c r="AB169" s="199"/>
      <c r="AC169" s="199"/>
      <c r="AD169" s="199"/>
      <c r="AE169" s="199"/>
      <c r="AF169" s="199"/>
      <c r="AG169" s="199"/>
      <c r="AH169" s="199"/>
      <c r="AI169" s="199"/>
      <c r="AJ169" s="199"/>
      <c r="AK169" s="199"/>
      <c r="AL169" s="199"/>
      <c r="AM169" s="199"/>
      <c r="AN169" s="199"/>
      <c r="AO169" s="199"/>
      <c r="AP169" s="199"/>
      <c r="AQ169" s="199"/>
      <c r="AR169" s="199"/>
      <c r="AS169" s="199"/>
      <c r="AT169" s="199"/>
      <c r="AU169" s="199"/>
      <c r="AV169" s="199"/>
      <c r="AW169" s="199"/>
    </row>
    <row r="170" spans="1:49"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199"/>
      <c r="T170" s="199"/>
      <c r="U170" s="199"/>
      <c r="V170" s="199"/>
      <c r="W170" s="199"/>
      <c r="X170" s="199"/>
      <c r="Y170" s="199"/>
      <c r="Z170" s="199"/>
      <c r="AA170" s="199"/>
      <c r="AB170" s="199"/>
      <c r="AC170" s="199"/>
      <c r="AD170" s="199"/>
      <c r="AE170" s="199"/>
      <c r="AF170" s="199"/>
      <c r="AG170" s="199"/>
      <c r="AH170" s="199"/>
      <c r="AI170" s="199"/>
      <c r="AJ170" s="199"/>
      <c r="AK170" s="199"/>
      <c r="AL170" s="199"/>
      <c r="AM170" s="199"/>
      <c r="AN170" s="199"/>
      <c r="AO170" s="199"/>
      <c r="AP170" s="199"/>
      <c r="AQ170" s="199"/>
      <c r="AR170" s="199"/>
      <c r="AS170" s="199"/>
      <c r="AT170" s="199"/>
      <c r="AU170" s="199"/>
      <c r="AV170" s="199"/>
      <c r="AW170" s="199"/>
    </row>
    <row r="171" spans="1:49">
      <c r="G171" s="199"/>
      <c r="H171" s="199"/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  <c r="S171" s="199"/>
      <c r="T171" s="199"/>
      <c r="U171" s="199"/>
      <c r="V171" s="199"/>
      <c r="W171" s="199"/>
      <c r="X171" s="199"/>
      <c r="Y171" s="199"/>
      <c r="Z171" s="199"/>
      <c r="AA171" s="199"/>
      <c r="AB171" s="199"/>
      <c r="AC171" s="199"/>
      <c r="AD171" s="199"/>
      <c r="AE171" s="199"/>
      <c r="AF171" s="199"/>
      <c r="AG171" s="199"/>
      <c r="AH171" s="199"/>
      <c r="AI171" s="199"/>
      <c r="AJ171" s="199"/>
      <c r="AK171" s="199"/>
      <c r="AL171" s="199"/>
      <c r="AM171" s="199"/>
      <c r="AN171" s="199"/>
      <c r="AO171" s="199"/>
      <c r="AP171" s="199"/>
      <c r="AQ171" s="199"/>
      <c r="AR171" s="199"/>
      <c r="AS171" s="199"/>
      <c r="AT171" s="199"/>
      <c r="AU171" s="199"/>
      <c r="AV171" s="199"/>
      <c r="AW171" s="199"/>
    </row>
    <row r="172" spans="1:49"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99"/>
      <c r="T172" s="199"/>
      <c r="U172" s="199"/>
      <c r="V172" s="199"/>
      <c r="W172" s="199"/>
      <c r="X172" s="199"/>
      <c r="Y172" s="199"/>
      <c r="Z172" s="199"/>
      <c r="AA172" s="199"/>
      <c r="AB172" s="199"/>
      <c r="AC172" s="199"/>
      <c r="AD172" s="199"/>
      <c r="AE172" s="199"/>
      <c r="AF172" s="199"/>
      <c r="AG172" s="199"/>
      <c r="AH172" s="199"/>
      <c r="AI172" s="199"/>
      <c r="AJ172" s="199"/>
      <c r="AK172" s="199"/>
      <c r="AL172" s="199"/>
      <c r="AM172" s="199"/>
      <c r="AN172" s="199"/>
      <c r="AO172" s="199"/>
      <c r="AP172" s="199"/>
      <c r="AQ172" s="199"/>
      <c r="AR172" s="199"/>
      <c r="AS172" s="199"/>
      <c r="AT172" s="199"/>
      <c r="AU172" s="199"/>
      <c r="AV172" s="199"/>
      <c r="AW172" s="199"/>
    </row>
    <row r="173" spans="1:49">
      <c r="G173" s="199"/>
      <c r="H173" s="199"/>
      <c r="I173" s="199"/>
      <c r="J173" s="1071" t="s">
        <v>26</v>
      </c>
      <c r="K173" s="1072"/>
      <c r="L173" s="1072"/>
      <c r="M173" s="1073"/>
      <c r="N173" s="289"/>
      <c r="O173" s="289"/>
      <c r="P173" s="289"/>
      <c r="Q173" s="289"/>
      <c r="R173" s="289"/>
      <c r="S173" s="289"/>
      <c r="T173" s="289"/>
      <c r="U173" s="289"/>
      <c r="V173" s="289"/>
      <c r="W173" s="289"/>
      <c r="X173" s="289"/>
      <c r="Y173" s="289"/>
      <c r="Z173" s="289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9"/>
      <c r="AL173" s="289"/>
      <c r="AM173" s="289"/>
      <c r="AN173" s="289"/>
      <c r="AO173" s="289"/>
      <c r="AP173" s="289"/>
      <c r="AQ173" s="289"/>
      <c r="AR173" s="289"/>
      <c r="AS173" s="290"/>
      <c r="AT173" s="199"/>
      <c r="AU173" s="199"/>
      <c r="AV173" s="199"/>
      <c r="AW173" s="199"/>
    </row>
    <row r="174" spans="1:49">
      <c r="G174" s="199"/>
      <c r="H174" s="199"/>
      <c r="I174" s="199"/>
      <c r="J174" s="1074"/>
      <c r="K174" s="1075"/>
      <c r="L174" s="1075"/>
      <c r="M174" s="1076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  <c r="AA174" s="257"/>
      <c r="AB174" s="257"/>
      <c r="AC174" s="257"/>
      <c r="AD174" s="257"/>
      <c r="AE174" s="257"/>
      <c r="AF174" s="257"/>
      <c r="AG174" s="257" t="s">
        <v>0</v>
      </c>
      <c r="AH174" s="199"/>
      <c r="AI174" s="199"/>
      <c r="AJ174" s="1070">
        <v>28</v>
      </c>
      <c r="AK174" s="1080"/>
      <c r="AL174" s="257" t="s">
        <v>2</v>
      </c>
      <c r="AM174" s="1070"/>
      <c r="AN174" s="1080"/>
      <c r="AO174" s="257" t="s">
        <v>3</v>
      </c>
      <c r="AP174" s="1070"/>
      <c r="AQ174" s="1080"/>
      <c r="AR174" s="257" t="s">
        <v>4</v>
      </c>
      <c r="AS174" s="291"/>
      <c r="AT174" s="199"/>
      <c r="AU174" s="199"/>
      <c r="AV174" s="199"/>
      <c r="AW174" s="199"/>
    </row>
    <row r="175" spans="1:49" ht="14.25" customHeight="1">
      <c r="G175" s="199"/>
      <c r="H175" s="199"/>
      <c r="I175" s="199"/>
      <c r="J175" s="1074"/>
      <c r="K175" s="1075"/>
      <c r="L175" s="1075"/>
      <c r="M175" s="1076"/>
      <c r="N175" s="257"/>
      <c r="O175" s="257"/>
      <c r="P175" s="257"/>
      <c r="Q175" s="1082" t="str">
        <f>基本情報入力!$B$5</f>
        <v/>
      </c>
      <c r="R175" s="1082"/>
      <c r="S175" s="1082"/>
      <c r="T175" s="1082"/>
      <c r="U175" s="1082"/>
      <c r="V175" s="1082"/>
      <c r="W175" s="1082"/>
      <c r="X175" s="1082"/>
      <c r="Y175" s="1082"/>
      <c r="Z175" s="1082"/>
      <c r="AA175" s="1082"/>
      <c r="AB175" s="257"/>
      <c r="AC175" s="257" t="s">
        <v>2312</v>
      </c>
      <c r="AD175" s="257"/>
      <c r="AE175" s="257"/>
      <c r="AF175" s="257"/>
      <c r="AG175" s="257"/>
      <c r="AH175" s="257"/>
      <c r="AI175" s="257"/>
      <c r="AJ175" s="257"/>
      <c r="AK175" s="257"/>
      <c r="AL175" s="257"/>
      <c r="AM175" s="257"/>
      <c r="AN175" s="257"/>
      <c r="AO175" s="257"/>
      <c r="AP175" s="257"/>
      <c r="AQ175" s="257"/>
      <c r="AR175" s="257"/>
      <c r="AS175" s="291"/>
      <c r="AT175" s="199"/>
      <c r="AU175" s="199"/>
      <c r="AV175" s="199"/>
      <c r="AW175" s="199"/>
    </row>
    <row r="176" spans="1:49">
      <c r="G176" s="199"/>
      <c r="H176" s="199"/>
      <c r="I176" s="199"/>
      <c r="J176" s="1074"/>
      <c r="K176" s="1075"/>
      <c r="L176" s="1075"/>
      <c r="M176" s="1076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57"/>
      <c r="AD176" s="257"/>
      <c r="AE176" s="257"/>
      <c r="AF176" s="257"/>
      <c r="AG176" s="257"/>
      <c r="AH176" s="257"/>
      <c r="AI176" s="257"/>
      <c r="AJ176" s="257"/>
      <c r="AK176" s="257"/>
      <c r="AL176" s="257"/>
      <c r="AM176" s="257"/>
      <c r="AN176" s="257"/>
      <c r="AO176" s="257"/>
      <c r="AP176" s="257"/>
      <c r="AQ176" s="257"/>
      <c r="AR176" s="257"/>
      <c r="AS176" s="291"/>
      <c r="AT176" s="199"/>
      <c r="AU176" s="199"/>
      <c r="AV176" s="199"/>
      <c r="AW176" s="199"/>
    </row>
    <row r="177" spans="7:82" ht="14.25">
      <c r="G177" s="199"/>
      <c r="H177" s="199"/>
      <c r="I177" s="199"/>
      <c r="J177" s="1074"/>
      <c r="K177" s="1075"/>
      <c r="L177" s="1075"/>
      <c r="M177" s="1076"/>
      <c r="N177" s="257"/>
      <c r="O177" s="257"/>
      <c r="P177" s="292" t="s">
        <v>2082</v>
      </c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  <c r="AA177" s="257"/>
      <c r="AB177" s="257"/>
      <c r="AC177" s="257"/>
      <c r="AD177" s="257"/>
      <c r="AE177" s="257"/>
      <c r="AF177" s="257"/>
      <c r="AG177" s="257"/>
      <c r="AH177" s="257"/>
      <c r="AI177" s="257"/>
      <c r="AJ177" s="257"/>
      <c r="AK177" s="257"/>
      <c r="AL177" s="257"/>
      <c r="AM177" s="257"/>
      <c r="AN177" s="257"/>
      <c r="AO177" s="257"/>
      <c r="AP177" s="257"/>
      <c r="AQ177" s="257"/>
      <c r="AR177" s="257"/>
      <c r="AS177" s="291"/>
      <c r="AT177" s="199"/>
      <c r="AU177" s="199"/>
      <c r="AV177" s="199"/>
      <c r="AW177" s="199"/>
    </row>
    <row r="178" spans="7:82">
      <c r="G178" s="199"/>
      <c r="H178" s="199"/>
      <c r="I178" s="199"/>
      <c r="J178" s="1074"/>
      <c r="K178" s="1075"/>
      <c r="L178" s="1075"/>
      <c r="M178" s="1076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  <c r="AA178" s="257"/>
      <c r="AB178" s="257"/>
      <c r="AC178" s="257"/>
      <c r="AD178" s="257"/>
      <c r="AE178" s="257"/>
      <c r="AF178" s="257"/>
      <c r="AG178" s="257"/>
      <c r="AH178" s="257"/>
      <c r="AI178" s="257"/>
      <c r="AJ178" s="257"/>
      <c r="AK178" s="257"/>
      <c r="AL178" s="257"/>
      <c r="AM178" s="257"/>
      <c r="AN178" s="257"/>
      <c r="AO178" s="257"/>
      <c r="AP178" s="257"/>
      <c r="AQ178" s="257"/>
      <c r="AR178" s="257"/>
      <c r="AS178" s="291"/>
      <c r="AT178" s="199"/>
      <c r="AU178" s="199"/>
      <c r="AV178" s="199"/>
      <c r="AW178" s="199"/>
    </row>
    <row r="179" spans="7:82" ht="14.25">
      <c r="G179" s="199"/>
      <c r="H179" s="199"/>
      <c r="I179" s="199"/>
      <c r="J179" s="1074"/>
      <c r="K179" s="1075"/>
      <c r="L179" s="1075"/>
      <c r="M179" s="1076"/>
      <c r="N179" s="257"/>
      <c r="O179" s="257"/>
      <c r="P179" s="257"/>
      <c r="Q179" s="292" t="s">
        <v>2012</v>
      </c>
      <c r="R179" s="257"/>
      <c r="S179" s="257"/>
      <c r="T179" s="292" t="str">
        <f>$E$4</f>
        <v>関東高等学校剣道大会個人戦都予選</v>
      </c>
      <c r="U179" s="257"/>
      <c r="V179" s="257"/>
      <c r="W179" s="257"/>
      <c r="X179" s="257"/>
      <c r="Y179" s="257"/>
      <c r="Z179" s="257"/>
      <c r="AA179" s="257"/>
      <c r="AB179" s="257"/>
      <c r="AC179" s="257"/>
      <c r="AD179" s="257"/>
      <c r="AE179" s="257"/>
      <c r="AF179" s="257"/>
      <c r="AG179" s="257"/>
      <c r="AH179" s="257"/>
      <c r="AI179" s="257"/>
      <c r="AJ179" s="257"/>
      <c r="AK179" s="257"/>
      <c r="AL179" s="257"/>
      <c r="AM179" s="257"/>
      <c r="AN179" s="257"/>
      <c r="AO179" s="257"/>
      <c r="AP179" s="257"/>
      <c r="AQ179" s="257"/>
      <c r="AR179" s="257"/>
      <c r="AS179" s="291"/>
      <c r="AT179" s="199"/>
      <c r="AU179" s="199"/>
      <c r="AV179" s="199"/>
      <c r="AW179" s="199"/>
    </row>
    <row r="180" spans="7:82" ht="14.25">
      <c r="G180" s="199"/>
      <c r="H180" s="199"/>
      <c r="I180" s="199"/>
      <c r="J180" s="1074"/>
      <c r="K180" s="1075"/>
      <c r="L180" s="1075"/>
      <c r="M180" s="1076"/>
      <c r="N180" s="257"/>
      <c r="O180" s="257"/>
      <c r="P180" s="292" t="s">
        <v>2089</v>
      </c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  <c r="AA180" s="257"/>
      <c r="AB180" s="257"/>
      <c r="AC180" s="257"/>
      <c r="AD180" s="257"/>
      <c r="AE180" s="257"/>
      <c r="AF180" s="257"/>
      <c r="AG180" s="257"/>
      <c r="AH180" s="257"/>
      <c r="AI180" s="257"/>
      <c r="AJ180" s="257"/>
      <c r="AK180" s="257"/>
      <c r="AL180" s="257"/>
      <c r="AM180" s="257"/>
      <c r="AN180" s="257"/>
      <c r="AO180" s="257"/>
      <c r="AP180" s="257"/>
      <c r="AQ180" s="257"/>
      <c r="AR180" s="257"/>
      <c r="AS180" s="291"/>
      <c r="AT180" s="199"/>
      <c r="AU180" s="199"/>
      <c r="AV180" s="199"/>
      <c r="AW180" s="199"/>
    </row>
    <row r="181" spans="7:82">
      <c r="G181" s="199"/>
      <c r="H181" s="199"/>
      <c r="I181" s="199"/>
      <c r="J181" s="1074"/>
      <c r="K181" s="1075"/>
      <c r="L181" s="1075"/>
      <c r="M181" s="1076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  <c r="AA181" s="257"/>
      <c r="AB181" s="257"/>
      <c r="AC181" s="257"/>
      <c r="AD181" s="257"/>
      <c r="AE181" s="257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91"/>
      <c r="AT181" s="199"/>
      <c r="AU181" s="199"/>
      <c r="AV181" s="199"/>
      <c r="AW181" s="199"/>
    </row>
    <row r="182" spans="7:82">
      <c r="G182" s="199"/>
      <c r="H182" s="199"/>
      <c r="I182" s="199"/>
      <c r="J182" s="1074"/>
      <c r="K182" s="1075"/>
      <c r="L182" s="1075"/>
      <c r="M182" s="1076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1081" t="s">
        <v>1</v>
      </c>
      <c r="Z182" s="1081"/>
      <c r="AA182" s="1081"/>
      <c r="AB182" s="1081"/>
      <c r="AC182" s="1081"/>
      <c r="AD182" s="1081"/>
      <c r="AE182" s="1081"/>
      <c r="AF182" s="1081"/>
      <c r="AG182" s="1081"/>
      <c r="AH182" s="1081"/>
      <c r="AI182" s="1081"/>
      <c r="AJ182" s="1081"/>
      <c r="AK182" s="1081"/>
      <c r="AL182" s="1081"/>
      <c r="AM182" s="1081"/>
      <c r="AN182" s="1081"/>
      <c r="AO182" s="257"/>
      <c r="AP182" s="257"/>
      <c r="AQ182" s="257"/>
      <c r="AR182" s="257"/>
      <c r="AS182" s="291"/>
      <c r="AT182" s="199"/>
      <c r="AU182" s="199"/>
      <c r="AV182" s="199"/>
      <c r="AW182" s="199"/>
    </row>
    <row r="183" spans="7:82">
      <c r="G183" s="199"/>
      <c r="H183" s="199"/>
      <c r="I183" s="199"/>
      <c r="J183" s="1074"/>
      <c r="K183" s="1075"/>
      <c r="L183" s="1075"/>
      <c r="M183" s="1076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199"/>
      <c r="Z183" s="257"/>
      <c r="AA183" s="257"/>
      <c r="AB183" s="199"/>
      <c r="AC183" s="257"/>
      <c r="AD183" s="1081" t="s">
        <v>2083</v>
      </c>
      <c r="AE183" s="1006"/>
      <c r="AF183" s="1006"/>
      <c r="AG183" s="1006"/>
      <c r="AH183" s="1006"/>
      <c r="AI183" s="1006"/>
      <c r="AJ183" s="1006"/>
      <c r="AK183" s="1006"/>
      <c r="AL183" s="1006"/>
      <c r="AM183" s="1006"/>
      <c r="AN183" s="1006"/>
      <c r="AO183" s="257"/>
      <c r="AP183" s="257" t="s">
        <v>13</v>
      </c>
      <c r="AQ183" s="257"/>
      <c r="AR183" s="257"/>
      <c r="AS183" s="291"/>
      <c r="AT183" s="199"/>
      <c r="AU183" s="199"/>
      <c r="AV183" s="199"/>
      <c r="AW183" s="199"/>
    </row>
    <row r="184" spans="7:82">
      <c r="G184" s="199"/>
      <c r="H184" s="199"/>
      <c r="I184" s="199"/>
      <c r="J184" s="1074"/>
      <c r="K184" s="1075"/>
      <c r="L184" s="1075"/>
      <c r="M184" s="1076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199"/>
      <c r="Z184" s="257"/>
      <c r="AA184" s="257"/>
      <c r="AB184" s="257"/>
      <c r="AC184" s="199"/>
      <c r="AD184" s="1081" t="s">
        <v>28</v>
      </c>
      <c r="AE184" s="1081"/>
      <c r="AF184" s="1081"/>
      <c r="AG184" s="1081"/>
      <c r="AH184" s="1081"/>
      <c r="AI184" s="1081"/>
      <c r="AJ184" s="1081"/>
      <c r="AK184" s="1081"/>
      <c r="AL184" s="1081"/>
      <c r="AM184" s="1081"/>
      <c r="AN184" s="1081"/>
      <c r="AO184" s="257"/>
      <c r="AP184" s="257" t="s">
        <v>13</v>
      </c>
      <c r="AQ184" s="257"/>
      <c r="AR184" s="257"/>
      <c r="AS184" s="291"/>
      <c r="AT184" s="199"/>
      <c r="AU184" s="199"/>
      <c r="AV184" s="199"/>
      <c r="AW184" s="199"/>
    </row>
    <row r="185" spans="7:82">
      <c r="G185" s="199"/>
      <c r="H185" s="199"/>
      <c r="I185" s="199"/>
      <c r="J185" s="1077"/>
      <c r="K185" s="1078"/>
      <c r="L185" s="1078"/>
      <c r="M185" s="1079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A185" s="263"/>
      <c r="AB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73"/>
      <c r="AT185" s="199"/>
      <c r="AU185" s="199"/>
      <c r="AV185" s="199"/>
      <c r="AW185" s="199"/>
    </row>
    <row r="186" spans="7:82"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</row>
    <row r="188" spans="7:82"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  <c r="Y188" s="199"/>
      <c r="Z188" s="199"/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199"/>
      <c r="AM188" s="199"/>
      <c r="AN188" s="199"/>
      <c r="AO188" s="199"/>
      <c r="AP188" s="199"/>
      <c r="AQ188" s="199"/>
      <c r="AR188" s="199"/>
      <c r="AS188" s="199"/>
      <c r="AT188" s="199"/>
      <c r="AU188" s="199"/>
      <c r="AV188" s="199"/>
      <c r="AW188" s="199"/>
    </row>
    <row r="189" spans="7:82" ht="14.25" customHeight="1"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199"/>
      <c r="Z189" s="199"/>
      <c r="AA189" s="199"/>
      <c r="AB189" s="199"/>
      <c r="AC189" s="199"/>
      <c r="AD189" s="199"/>
      <c r="AE189" s="199"/>
      <c r="AF189" s="199"/>
      <c r="AG189" s="199"/>
      <c r="AH189" s="199"/>
      <c r="AI189" s="199"/>
      <c r="AJ189" s="199"/>
      <c r="AK189" s="199"/>
      <c r="AL189" s="1178" t="str">
        <f>$F$4</f>
        <v>②</v>
      </c>
      <c r="AM189" s="1178"/>
      <c r="AN189" s="205" t="s">
        <v>2097</v>
      </c>
      <c r="AO189" s="199"/>
      <c r="AP189" s="199"/>
      <c r="AQ189" s="199"/>
      <c r="AR189" s="199"/>
      <c r="AS189" s="199"/>
      <c r="AT189" s="199"/>
      <c r="AU189" s="199"/>
      <c r="AV189" s="199"/>
      <c r="AW189" s="199"/>
      <c r="AZ189" s="1135" t="s">
        <v>1929</v>
      </c>
      <c r="BA189" s="1135"/>
      <c r="BB189" s="1134" t="s">
        <v>2310</v>
      </c>
      <c r="BC189" s="1134"/>
      <c r="BD189" s="1134"/>
      <c r="BE189" s="1134"/>
      <c r="BF189" s="1134"/>
      <c r="BG189" s="1134"/>
      <c r="BH189" s="1134"/>
      <c r="BI189" s="1134"/>
      <c r="BJ189" s="1134"/>
      <c r="BK189" s="1134"/>
      <c r="BL189" s="1134"/>
      <c r="BM189" s="1134"/>
      <c r="BN189" s="1134"/>
      <c r="BO189" s="1134"/>
      <c r="BP189" s="1134"/>
      <c r="BQ189" s="1134"/>
      <c r="BR189" s="1134"/>
      <c r="BS189" s="1134"/>
      <c r="BT189" s="1134"/>
      <c r="BU189" s="1134"/>
      <c r="BV189" s="1134"/>
      <c r="BW189" s="1134"/>
      <c r="BX189" s="1134"/>
      <c r="BY189" s="1134"/>
      <c r="BZ189" s="1134"/>
      <c r="CA189" s="1134"/>
      <c r="CB189" s="1134"/>
      <c r="CC189" s="1134"/>
      <c r="CD189" s="1134"/>
    </row>
    <row r="190" spans="7:82">
      <c r="G190" s="1067" t="s">
        <v>5</v>
      </c>
      <c r="H190" s="1067"/>
      <c r="I190" s="1067"/>
      <c r="J190" s="1067"/>
      <c r="K190" s="1067"/>
      <c r="L190" s="1067"/>
      <c r="M190" s="1067"/>
      <c r="N190" s="1067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  <c r="Z190" s="199"/>
      <c r="AA190" s="199"/>
      <c r="AB190" s="199"/>
      <c r="AC190" s="199"/>
      <c r="AD190" s="199"/>
      <c r="AE190" s="199"/>
      <c r="AF190" s="199"/>
      <c r="AG190" s="199"/>
      <c r="AH190" s="199"/>
      <c r="AI190" s="199"/>
      <c r="AJ190" s="199"/>
      <c r="AK190" s="199"/>
      <c r="AL190" s="199"/>
      <c r="AM190" s="199"/>
      <c r="AN190" s="199"/>
      <c r="AO190" s="199"/>
      <c r="AP190" s="199"/>
      <c r="AQ190" s="199"/>
      <c r="AR190" s="199"/>
      <c r="AS190" s="199"/>
      <c r="AT190" s="199"/>
      <c r="AU190" s="199"/>
      <c r="AV190" s="199"/>
      <c r="AW190" s="199"/>
      <c r="AZ190" s="1135"/>
      <c r="BA190" s="1135"/>
      <c r="BB190" s="1134"/>
      <c r="BC190" s="1134"/>
      <c r="BD190" s="1134"/>
      <c r="BE190" s="1134"/>
      <c r="BF190" s="1134"/>
      <c r="BG190" s="1134"/>
      <c r="BH190" s="1134"/>
      <c r="BI190" s="1134"/>
      <c r="BJ190" s="1134"/>
      <c r="BK190" s="1134"/>
      <c r="BL190" s="1134"/>
      <c r="BM190" s="1134"/>
      <c r="BN190" s="1134"/>
      <c r="BO190" s="1134"/>
      <c r="BP190" s="1134"/>
      <c r="BQ190" s="1134"/>
      <c r="BR190" s="1134"/>
      <c r="BS190" s="1134"/>
      <c r="BT190" s="1134"/>
      <c r="BU190" s="1134"/>
      <c r="BV190" s="1134"/>
      <c r="BW190" s="1134"/>
      <c r="BX190" s="1134"/>
      <c r="BY190" s="1134"/>
      <c r="BZ190" s="1134"/>
      <c r="CA190" s="1134"/>
      <c r="CB190" s="1134"/>
      <c r="CC190" s="1134"/>
      <c r="CD190" s="1134"/>
    </row>
    <row r="191" spans="7:82">
      <c r="G191" s="1061">
        <f>基本情報入力!$B$3</f>
        <v>0</v>
      </c>
      <c r="H191" s="1062"/>
      <c r="I191" s="1062"/>
      <c r="J191" s="1068" t="s">
        <v>6</v>
      </c>
      <c r="K191" s="1062">
        <f>基本情報入力!$D$3</f>
        <v>0</v>
      </c>
      <c r="L191" s="1062"/>
      <c r="M191" s="1062"/>
      <c r="N191" s="1065"/>
      <c r="O191" s="199"/>
      <c r="P191" s="199"/>
      <c r="Q191" s="199"/>
      <c r="R191" s="199"/>
      <c r="S191" s="199"/>
      <c r="T191" s="199"/>
      <c r="U191" s="199"/>
      <c r="V191" s="1007" t="s">
        <v>8</v>
      </c>
      <c r="W191" s="1007"/>
      <c r="X191" s="1007"/>
      <c r="Y191" s="1070">
        <f>$E$6</f>
        <v>4</v>
      </c>
      <c r="Z191" s="1070"/>
      <c r="AA191" s="199" t="s">
        <v>3</v>
      </c>
      <c r="AB191" s="1070">
        <f>$E$7</f>
        <v>12</v>
      </c>
      <c r="AC191" s="1070"/>
      <c r="AD191" s="199" t="s">
        <v>4</v>
      </c>
      <c r="AE191" s="458" t="s">
        <v>1872</v>
      </c>
      <c r="AF191" s="463" t="str">
        <f>$E$8</f>
        <v>火</v>
      </c>
      <c r="AG191" s="199" t="s">
        <v>1873</v>
      </c>
      <c r="AH191" s="1007" t="s">
        <v>1874</v>
      </c>
      <c r="AI191" s="1007"/>
      <c r="AJ191" s="1007"/>
      <c r="AK191" s="1007"/>
      <c r="AL191" s="1007"/>
      <c r="AM191" s="1007"/>
      <c r="AN191" s="1007"/>
      <c r="AO191" s="1006"/>
      <c r="AP191" s="1006"/>
      <c r="AQ191" s="1006"/>
      <c r="AR191" s="1007" t="s">
        <v>9</v>
      </c>
      <c r="AS191" s="1007"/>
      <c r="AT191" s="1007"/>
      <c r="AU191" s="1007"/>
      <c r="AV191" s="1007"/>
      <c r="AW191" s="199"/>
      <c r="AZ191" s="1135"/>
      <c r="BA191" s="1135"/>
      <c r="BB191" s="1134"/>
      <c r="BC191" s="1134"/>
      <c r="BD191" s="1134"/>
      <c r="BE191" s="1134"/>
      <c r="BF191" s="1134"/>
      <c r="BG191" s="1134"/>
      <c r="BH191" s="1134"/>
      <c r="BI191" s="1134"/>
      <c r="BJ191" s="1134"/>
      <c r="BK191" s="1134"/>
      <c r="BL191" s="1134"/>
      <c r="BM191" s="1134"/>
      <c r="BN191" s="1134"/>
      <c r="BO191" s="1134"/>
      <c r="BP191" s="1134"/>
      <c r="BQ191" s="1134"/>
      <c r="BR191" s="1134"/>
      <c r="BS191" s="1134"/>
      <c r="BT191" s="1134"/>
      <c r="BU191" s="1134"/>
      <c r="BV191" s="1134"/>
      <c r="BW191" s="1134"/>
      <c r="BX191" s="1134"/>
      <c r="BY191" s="1134"/>
      <c r="BZ191" s="1134"/>
      <c r="CA191" s="1134"/>
      <c r="CB191" s="1134"/>
      <c r="CC191" s="1134"/>
      <c r="CD191" s="1134"/>
    </row>
    <row r="192" spans="7:82">
      <c r="G192" s="1063"/>
      <c r="H192" s="1064"/>
      <c r="I192" s="1064"/>
      <c r="J192" s="1069"/>
      <c r="K192" s="1064"/>
      <c r="L192" s="1064"/>
      <c r="M192" s="1064"/>
      <c r="N192" s="1066"/>
      <c r="O192" s="199"/>
      <c r="P192" s="199"/>
      <c r="Q192" s="199"/>
      <c r="R192" s="199"/>
      <c r="S192" s="199"/>
      <c r="T192" s="199"/>
      <c r="U192" s="199"/>
      <c r="V192" s="199"/>
      <c r="W192" s="199"/>
      <c r="X192" s="199"/>
      <c r="Y192" s="199"/>
      <c r="Z192" s="199"/>
      <c r="AA192" s="199"/>
      <c r="AB192" s="199"/>
      <c r="AC192" s="199"/>
      <c r="AD192" s="199"/>
      <c r="AE192" s="199"/>
      <c r="AF192" s="199"/>
      <c r="AG192" s="199"/>
      <c r="AH192" s="199"/>
      <c r="AI192" s="199"/>
      <c r="AJ192" s="199"/>
      <c r="AK192" s="199"/>
      <c r="AL192" s="199"/>
      <c r="AM192" s="199"/>
      <c r="AN192" s="199"/>
      <c r="AO192" s="199"/>
      <c r="AP192" s="199"/>
      <c r="AQ192" s="199"/>
      <c r="AR192" s="199"/>
      <c r="AS192" s="199"/>
      <c r="AT192" s="199"/>
      <c r="AU192" s="199"/>
      <c r="AV192" s="199"/>
      <c r="AW192" s="199"/>
      <c r="BB192" s="1134"/>
      <c r="BC192" s="1134"/>
      <c r="BD192" s="1134"/>
      <c r="BE192" s="1134"/>
      <c r="BF192" s="1134"/>
      <c r="BG192" s="1134"/>
      <c r="BH192" s="1134"/>
      <c r="BI192" s="1134"/>
      <c r="BJ192" s="1134"/>
      <c r="BK192" s="1134"/>
      <c r="BL192" s="1134"/>
      <c r="BM192" s="1134"/>
      <c r="BN192" s="1134"/>
      <c r="BO192" s="1134"/>
      <c r="BP192" s="1134"/>
      <c r="BQ192" s="1134"/>
      <c r="BR192" s="1134"/>
      <c r="BS192" s="1134"/>
      <c r="BT192" s="1134"/>
      <c r="BU192" s="1134"/>
      <c r="BV192" s="1134"/>
      <c r="BW192" s="1134"/>
      <c r="BX192" s="1134"/>
      <c r="BY192" s="1134"/>
      <c r="BZ192" s="1134"/>
      <c r="CA192" s="1134"/>
      <c r="CB192" s="1134"/>
      <c r="CC192" s="1134"/>
      <c r="CD192" s="1134"/>
    </row>
    <row r="193" spans="2:49">
      <c r="G193" s="199"/>
      <c r="H193" s="199"/>
      <c r="I193" s="199"/>
      <c r="J193" s="199"/>
      <c r="K193" s="199"/>
      <c r="L193" s="199"/>
      <c r="M193" s="199"/>
      <c r="N193" s="199"/>
      <c r="O193" s="199"/>
      <c r="P193" s="199"/>
      <c r="Q193" s="199"/>
      <c r="R193" s="199"/>
      <c r="S193" s="199"/>
      <c r="T193" s="199"/>
      <c r="U193" s="199"/>
      <c r="V193" s="199"/>
      <c r="W193" s="199"/>
      <c r="X193" s="199"/>
      <c r="Y193" s="199"/>
      <c r="Z193" s="199"/>
      <c r="AA193" s="199"/>
      <c r="AB193" s="199"/>
      <c r="AC193" s="199"/>
      <c r="AD193" s="199"/>
      <c r="AE193" s="199"/>
      <c r="AF193" s="199"/>
      <c r="AG193" s="199"/>
      <c r="AH193" s="199"/>
      <c r="AI193" s="199"/>
      <c r="AJ193" s="199"/>
      <c r="AK193" s="199"/>
      <c r="AL193" s="199"/>
      <c r="AM193" s="199"/>
      <c r="AN193" s="199"/>
      <c r="AO193" s="199"/>
      <c r="AP193" s="199"/>
      <c r="AQ193" s="199"/>
      <c r="AR193" s="199"/>
      <c r="AS193" s="199"/>
      <c r="AT193" s="199"/>
      <c r="AU193" s="199"/>
      <c r="AV193" s="199"/>
      <c r="AW193" s="199"/>
    </row>
    <row r="194" spans="2:49" ht="17.25">
      <c r="G194" s="199"/>
      <c r="H194" s="199"/>
      <c r="I194" s="199"/>
      <c r="J194" s="199"/>
      <c r="K194" s="199"/>
      <c r="L194" s="199"/>
      <c r="M194" s="199"/>
      <c r="N194" s="237" t="str">
        <f>$E$4</f>
        <v>関東高等学校剣道大会個人戦都予選</v>
      </c>
      <c r="O194" s="199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  <c r="AA194" s="270"/>
      <c r="AB194" s="270"/>
      <c r="AC194" s="270"/>
      <c r="AE194" s="199"/>
      <c r="AF194" s="199"/>
      <c r="AG194" s="199"/>
      <c r="AH194" s="199"/>
      <c r="AI194" s="237" t="s">
        <v>2084</v>
      </c>
      <c r="AJ194" s="199"/>
      <c r="AK194" s="199"/>
      <c r="AL194" s="199"/>
      <c r="AM194" s="199"/>
      <c r="AN194" s="199"/>
      <c r="AO194" s="199"/>
      <c r="AP194" s="199"/>
      <c r="AQ194" s="199"/>
      <c r="AR194" s="199"/>
      <c r="AS194" s="199"/>
      <c r="AT194" s="199"/>
      <c r="AU194" s="199"/>
      <c r="AV194" s="199"/>
      <c r="AW194" s="199"/>
    </row>
    <row r="195" spans="2:49" ht="25.5" customHeight="1">
      <c r="G195" s="199"/>
      <c r="H195" s="199"/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199"/>
      <c r="T195" s="199"/>
      <c r="U195" s="199"/>
      <c r="V195" s="199"/>
      <c r="W195" s="199"/>
      <c r="X195" s="199"/>
      <c r="Y195" s="199"/>
      <c r="Z195" s="199"/>
      <c r="AA195" s="199"/>
      <c r="AB195" s="199"/>
      <c r="AC195" s="199"/>
      <c r="AD195" s="199"/>
      <c r="AE195" s="199"/>
      <c r="AF195" s="199"/>
      <c r="AG195" s="199"/>
      <c r="AH195" s="199"/>
      <c r="AI195" s="199"/>
      <c r="AJ195" s="199"/>
      <c r="AK195" s="199"/>
      <c r="AL195" s="199"/>
      <c r="AM195" s="199"/>
      <c r="AN195" s="199"/>
      <c r="AO195" s="199"/>
      <c r="AP195" s="199"/>
      <c r="AQ195" s="199"/>
      <c r="AR195" s="199"/>
      <c r="AS195" s="199"/>
      <c r="AT195" s="199"/>
      <c r="AU195" s="199"/>
      <c r="AV195" s="199"/>
      <c r="AW195" s="199"/>
    </row>
    <row r="196" spans="2:49" ht="25.5" customHeight="1">
      <c r="G196" s="199"/>
      <c r="H196" s="199"/>
      <c r="I196" s="199"/>
      <c r="J196" s="199"/>
      <c r="K196" s="199"/>
      <c r="L196" s="1037" t="s">
        <v>10</v>
      </c>
      <c r="M196" s="1038"/>
      <c r="N196" s="1038"/>
      <c r="O196" s="1038"/>
      <c r="P196" s="1038"/>
      <c r="Q196" s="1038"/>
      <c r="R196" s="1039"/>
      <c r="S196" s="987" t="str">
        <f>基本情報入力!$B$5</f>
        <v/>
      </c>
      <c r="T196" s="996"/>
      <c r="U196" s="996"/>
      <c r="V196" s="996"/>
      <c r="W196" s="996"/>
      <c r="X196" s="996"/>
      <c r="Y196" s="996"/>
      <c r="Z196" s="996"/>
      <c r="AA196" s="996"/>
      <c r="AB196" s="996"/>
      <c r="AC196" s="996"/>
      <c r="AD196" s="996"/>
      <c r="AE196" s="996"/>
      <c r="AF196" s="996"/>
      <c r="AG196" s="996"/>
      <c r="AH196" s="996"/>
      <c r="AI196" s="996"/>
      <c r="AJ196" s="996"/>
      <c r="AK196" s="997"/>
      <c r="AL196" s="922" t="s">
        <v>11</v>
      </c>
      <c r="AM196" s="923"/>
      <c r="AN196" s="923"/>
      <c r="AO196" s="924"/>
      <c r="AP196" s="199"/>
      <c r="AQ196" s="199"/>
      <c r="AR196" s="199"/>
      <c r="AS196" s="199"/>
      <c r="AT196" s="199"/>
      <c r="AU196" s="199"/>
      <c r="AV196" s="199"/>
      <c r="AW196" s="199"/>
    </row>
    <row r="197" spans="2:49" ht="25.5" customHeight="1">
      <c r="G197" s="199"/>
      <c r="H197" s="199"/>
      <c r="I197" s="199"/>
      <c r="J197" s="199"/>
      <c r="K197" s="199"/>
      <c r="L197" s="1037" t="s">
        <v>12</v>
      </c>
      <c r="M197" s="1038"/>
      <c r="N197" s="1038"/>
      <c r="O197" s="1038"/>
      <c r="P197" s="1038"/>
      <c r="Q197" s="1038"/>
      <c r="R197" s="1039"/>
      <c r="S197" s="987">
        <f>基本情報入力!$B$9</f>
        <v>0</v>
      </c>
      <c r="T197" s="996"/>
      <c r="U197" s="996"/>
      <c r="V197" s="996"/>
      <c r="W197" s="996"/>
      <c r="X197" s="996"/>
      <c r="Y197" s="996"/>
      <c r="Z197" s="996"/>
      <c r="AA197" s="996"/>
      <c r="AB197" s="996"/>
      <c r="AC197" s="996"/>
      <c r="AD197" s="996"/>
      <c r="AE197" s="996"/>
      <c r="AF197" s="996"/>
      <c r="AG197" s="996"/>
      <c r="AH197" s="996"/>
      <c r="AI197" s="996"/>
      <c r="AJ197" s="996"/>
      <c r="AK197" s="997"/>
      <c r="AL197" s="925"/>
      <c r="AM197" s="912"/>
      <c r="AN197" s="912"/>
      <c r="AO197" s="911"/>
      <c r="AP197" s="199"/>
      <c r="AQ197" s="199"/>
      <c r="AR197" s="199"/>
      <c r="AS197" s="199"/>
      <c r="AT197" s="199"/>
      <c r="AU197" s="199"/>
      <c r="AV197" s="199"/>
      <c r="AW197" s="199"/>
    </row>
    <row r="198" spans="2:49" ht="25.5" customHeight="1">
      <c r="G198" s="199"/>
      <c r="H198" s="199"/>
      <c r="I198" s="199"/>
      <c r="J198" s="199"/>
      <c r="K198" s="199"/>
      <c r="L198" s="1037" t="s">
        <v>1802</v>
      </c>
      <c r="M198" s="1038"/>
      <c r="N198" s="1038"/>
      <c r="O198" s="1038"/>
      <c r="P198" s="1038"/>
      <c r="Q198" s="1038"/>
      <c r="R198" s="1039"/>
      <c r="S198" s="987">
        <f>基本情報入力!$E$12</f>
        <v>0</v>
      </c>
      <c r="T198" s="996"/>
      <c r="U198" s="996"/>
      <c r="V198" s="996"/>
      <c r="W198" s="996"/>
      <c r="X198" s="996">
        <f>基本情報入力!$B$12</f>
        <v>0</v>
      </c>
      <c r="Y198" s="996"/>
      <c r="Z198" s="996"/>
      <c r="AA198" s="996"/>
      <c r="AB198" s="996"/>
      <c r="AC198" s="996"/>
      <c r="AD198" s="996"/>
      <c r="AE198" s="996"/>
      <c r="AF198" s="996"/>
      <c r="AG198" s="996"/>
      <c r="AH198" s="996"/>
      <c r="AI198" s="996"/>
      <c r="AJ198" s="996"/>
      <c r="AK198" s="996"/>
      <c r="AL198" s="996"/>
      <c r="AM198" s="196" t="s">
        <v>13</v>
      </c>
      <c r="AN198" s="196"/>
      <c r="AO198" s="197"/>
      <c r="AP198" s="199"/>
      <c r="AQ198" s="199"/>
      <c r="AR198" s="199"/>
      <c r="AS198" s="199"/>
      <c r="AT198" s="199"/>
      <c r="AU198" s="199"/>
      <c r="AV198" s="199"/>
      <c r="AW198" s="199"/>
    </row>
    <row r="199" spans="2:49" ht="25.5" customHeight="1">
      <c r="G199" s="199"/>
      <c r="H199" s="199"/>
      <c r="I199" s="199"/>
      <c r="J199" s="199"/>
      <c r="K199" s="199"/>
      <c r="L199" s="1091" t="s">
        <v>14</v>
      </c>
      <c r="M199" s="1092"/>
      <c r="N199" s="1092"/>
      <c r="O199" s="1092"/>
      <c r="P199" s="1092"/>
      <c r="Q199" s="1092"/>
      <c r="R199" s="1093"/>
      <c r="S199" s="987">
        <f>基本情報入力!$I$15</f>
        <v>0</v>
      </c>
      <c r="T199" s="996"/>
      <c r="U199" s="996"/>
      <c r="V199" s="996"/>
      <c r="W199" s="996"/>
      <c r="X199" s="996">
        <f>基本情報入力!$F$15</f>
        <v>0</v>
      </c>
      <c r="Y199" s="996"/>
      <c r="Z199" s="996"/>
      <c r="AA199" s="996"/>
      <c r="AB199" s="996"/>
      <c r="AC199" s="996"/>
      <c r="AD199" s="996"/>
      <c r="AE199" s="996"/>
      <c r="AF199" s="996"/>
      <c r="AG199" s="996"/>
      <c r="AH199" s="996"/>
      <c r="AI199" s="996"/>
      <c r="AJ199" s="996"/>
      <c r="AK199" s="996"/>
      <c r="AL199" s="996"/>
      <c r="AM199" s="272" t="s">
        <v>13</v>
      </c>
      <c r="AN199" s="263"/>
      <c r="AO199" s="273"/>
      <c r="AP199" s="199"/>
      <c r="AQ199" s="199"/>
      <c r="AR199" s="199"/>
      <c r="AS199" s="199"/>
      <c r="AT199" s="199"/>
      <c r="AU199" s="199"/>
      <c r="AV199" s="199"/>
      <c r="AW199" s="199"/>
    </row>
    <row r="200" spans="2:49" ht="25.5" customHeight="1">
      <c r="G200" s="199"/>
      <c r="H200" s="199"/>
      <c r="I200" s="199"/>
      <c r="J200" s="199"/>
      <c r="K200" s="199"/>
      <c r="L200" s="1091" t="s">
        <v>2066</v>
      </c>
      <c r="M200" s="1092"/>
      <c r="N200" s="1092"/>
      <c r="O200" s="1092"/>
      <c r="P200" s="1092"/>
      <c r="Q200" s="1092"/>
      <c r="R200" s="1093"/>
      <c r="S200" s="987">
        <f>基本情報入力!$F$18</f>
        <v>0</v>
      </c>
      <c r="T200" s="996"/>
      <c r="U200" s="996"/>
      <c r="V200" s="996"/>
      <c r="W200" s="996"/>
      <c r="X200" s="996"/>
      <c r="Y200" s="996"/>
      <c r="Z200" s="996"/>
      <c r="AA200" s="996"/>
      <c r="AB200" s="996"/>
      <c r="AC200" s="996"/>
      <c r="AD200" s="996"/>
      <c r="AE200" s="996"/>
      <c r="AF200" s="996"/>
      <c r="AG200" s="996"/>
      <c r="AH200" s="996"/>
      <c r="AI200" s="996"/>
      <c r="AJ200" s="996"/>
      <c r="AK200" s="996"/>
      <c r="AL200" s="263"/>
      <c r="AM200" s="272"/>
      <c r="AN200" s="263"/>
      <c r="AO200" s="273"/>
      <c r="AP200" s="199"/>
      <c r="AQ200" s="199"/>
      <c r="AR200" s="199"/>
      <c r="AS200" s="199"/>
      <c r="AT200" s="199"/>
      <c r="AU200" s="199"/>
      <c r="AV200" s="199"/>
      <c r="AW200" s="199"/>
    </row>
    <row r="201" spans="2:49">
      <c r="G201" s="199"/>
      <c r="H201" s="199"/>
      <c r="I201" s="199"/>
      <c r="J201" s="199"/>
      <c r="K201" s="199"/>
      <c r="L201" s="199" t="s">
        <v>17</v>
      </c>
      <c r="M201" s="199"/>
      <c r="N201" s="199"/>
      <c r="O201" s="199"/>
      <c r="P201" s="199"/>
      <c r="Q201" s="199"/>
      <c r="R201" s="199"/>
      <c r="S201" s="199"/>
      <c r="T201" s="199"/>
      <c r="U201" s="199"/>
      <c r="V201" s="199"/>
      <c r="W201" s="199"/>
      <c r="X201" s="199"/>
      <c r="Y201" s="199"/>
      <c r="Z201" s="199"/>
      <c r="AA201" s="199"/>
      <c r="AB201" s="199"/>
      <c r="AC201" s="199"/>
      <c r="AD201" s="199"/>
      <c r="AE201" s="199"/>
      <c r="AF201" s="199"/>
      <c r="AG201" s="199"/>
      <c r="AH201" s="199"/>
      <c r="AI201" s="199"/>
      <c r="AJ201" s="199"/>
      <c r="AK201" s="199"/>
      <c r="AL201" s="199"/>
      <c r="AM201" s="199"/>
      <c r="AN201" s="199"/>
      <c r="AO201" s="199"/>
      <c r="AP201" s="199"/>
      <c r="AQ201" s="199"/>
      <c r="AR201" s="199"/>
      <c r="AS201" s="199"/>
      <c r="AT201" s="199"/>
      <c r="AU201" s="199"/>
      <c r="AV201" s="199"/>
      <c r="AW201" s="199"/>
    </row>
    <row r="202" spans="2:49" ht="21.75" customHeight="1">
      <c r="G202" s="199"/>
      <c r="H202" s="199"/>
      <c r="I202" s="199"/>
      <c r="J202" s="199"/>
      <c r="K202" s="199"/>
      <c r="L202" s="199"/>
      <c r="M202" s="199"/>
      <c r="N202" s="199"/>
      <c r="O202" s="199"/>
      <c r="P202" s="199"/>
      <c r="Q202" s="199"/>
      <c r="R202" s="199"/>
      <c r="S202" s="199"/>
      <c r="T202" s="199"/>
      <c r="U202" s="199"/>
      <c r="V202" s="199"/>
      <c r="W202" s="199"/>
      <c r="X202" s="199"/>
      <c r="Y202" s="199"/>
      <c r="Z202" s="199"/>
      <c r="AA202" s="199"/>
      <c r="AB202" s="199"/>
      <c r="AC202" s="199"/>
      <c r="AD202" s="199"/>
      <c r="AE202" s="199"/>
      <c r="AF202" s="199"/>
      <c r="AG202" s="199"/>
      <c r="AH202" s="199"/>
      <c r="AI202" s="199"/>
      <c r="AJ202" s="199"/>
      <c r="AK202" s="199"/>
      <c r="AL202" s="199"/>
      <c r="AM202" s="199"/>
      <c r="AN202" s="199"/>
      <c r="AO202" s="199"/>
      <c r="AP202" s="199"/>
      <c r="AQ202" s="199"/>
      <c r="AR202" s="199"/>
      <c r="AS202" s="199"/>
      <c r="AT202" s="199"/>
      <c r="AU202" s="199"/>
      <c r="AV202" s="199"/>
      <c r="AW202" s="199"/>
    </row>
    <row r="203" spans="2:49" ht="18" customHeight="1">
      <c r="B203" s="1190" t="s">
        <v>2764</v>
      </c>
      <c r="C203" s="1191"/>
      <c r="D203" s="1191"/>
      <c r="E203" s="1192"/>
      <c r="G203" s="1094" t="s">
        <v>2092</v>
      </c>
      <c r="H203" s="1095"/>
      <c r="I203" s="922" t="s">
        <v>2068</v>
      </c>
      <c r="J203" s="1100"/>
      <c r="K203" s="922" t="s">
        <v>2069</v>
      </c>
      <c r="L203" s="924"/>
      <c r="M203" s="922" t="s">
        <v>2070</v>
      </c>
      <c r="N203" s="927"/>
      <c r="O203" s="927"/>
      <c r="P203" s="927"/>
      <c r="Q203" s="927"/>
      <c r="R203" s="927"/>
      <c r="S203" s="927"/>
      <c r="T203" s="927"/>
      <c r="U203" s="927"/>
      <c r="V203" s="928"/>
      <c r="W203" s="922" t="s">
        <v>1966</v>
      </c>
      <c r="X203" s="923"/>
      <c r="Y203" s="923"/>
      <c r="Z203" s="923"/>
      <c r="AA203" s="923"/>
      <c r="AB203" s="923"/>
      <c r="AC203" s="923"/>
      <c r="AD203" s="924"/>
      <c r="AE203" s="922" t="s">
        <v>21</v>
      </c>
      <c r="AF203" s="923"/>
      <c r="AG203" s="924"/>
      <c r="AH203" s="922" t="s">
        <v>2071</v>
      </c>
      <c r="AI203" s="923"/>
      <c r="AJ203" s="924"/>
      <c r="AK203" s="922" t="s">
        <v>2072</v>
      </c>
      <c r="AL203" s="923"/>
      <c r="AM203" s="923"/>
      <c r="AN203" s="1083" t="s">
        <v>24</v>
      </c>
      <c r="AO203" s="1084"/>
      <c r="AP203" s="1084"/>
      <c r="AQ203" s="1084"/>
      <c r="AR203" s="1084"/>
      <c r="AS203" s="1084"/>
      <c r="AT203" s="1084"/>
      <c r="AU203" s="1084"/>
      <c r="AV203" s="257"/>
      <c r="AW203" s="257"/>
    </row>
    <row r="204" spans="2:49" ht="18" customHeight="1">
      <c r="B204" s="1193"/>
      <c r="C204" s="1194"/>
      <c r="D204" s="1194"/>
      <c r="E204" s="1195"/>
      <c r="F204" s="200" t="s">
        <v>3056</v>
      </c>
      <c r="G204" s="1096"/>
      <c r="H204" s="1097"/>
      <c r="I204" s="1085" t="s">
        <v>2073</v>
      </c>
      <c r="J204" s="1086"/>
      <c r="K204" s="1085" t="s">
        <v>2074</v>
      </c>
      <c r="L204" s="1087"/>
      <c r="M204" s="1101"/>
      <c r="N204" s="1102"/>
      <c r="O204" s="1102"/>
      <c r="P204" s="1102"/>
      <c r="Q204" s="1102"/>
      <c r="R204" s="1102"/>
      <c r="S204" s="1102"/>
      <c r="T204" s="1102"/>
      <c r="U204" s="1102"/>
      <c r="V204" s="1103"/>
      <c r="W204" s="925"/>
      <c r="X204" s="912"/>
      <c r="Y204" s="912"/>
      <c r="Z204" s="912"/>
      <c r="AA204" s="912"/>
      <c r="AB204" s="912"/>
      <c r="AC204" s="912"/>
      <c r="AD204" s="911"/>
      <c r="AE204" s="1104"/>
      <c r="AF204" s="1088"/>
      <c r="AG204" s="1087"/>
      <c r="AH204" s="1104"/>
      <c r="AI204" s="1088"/>
      <c r="AJ204" s="1087"/>
      <c r="AK204" s="1085" t="s">
        <v>25</v>
      </c>
      <c r="AL204" s="1088"/>
      <c r="AM204" s="1088"/>
      <c r="AN204" s="1089" t="s">
        <v>2075</v>
      </c>
      <c r="AO204" s="1090"/>
      <c r="AP204" s="1090"/>
      <c r="AQ204" s="1090"/>
      <c r="AR204" s="1090"/>
      <c r="AS204" s="1090"/>
      <c r="AT204" s="1090"/>
      <c r="AU204" s="1090"/>
      <c r="AV204" s="257"/>
      <c r="AW204" s="257"/>
    </row>
    <row r="205" spans="2:49" ht="18" customHeight="1">
      <c r="B205" s="1017"/>
      <c r="C205" s="1017" t="e">
        <f>VLOOKUP(B205,生徒情報入力!$A$9:$AD$158,29)</f>
        <v>#N/A</v>
      </c>
      <c r="D205" s="1019" t="e">
        <f t="shared" ref="D205:D212" si="18">DATEDIF(C205,$D$12,"y")</f>
        <v>#N/A</v>
      </c>
      <c r="E205" s="1019"/>
      <c r="F205" s="200">
        <f>B205</f>
        <v>0</v>
      </c>
      <c r="G205" s="1096"/>
      <c r="H205" s="1097"/>
      <c r="I205" s="309"/>
      <c r="J205" s="290"/>
      <c r="K205" s="1033" t="str">
        <f>IF(B205="","",B205)</f>
        <v/>
      </c>
      <c r="L205" s="1034"/>
      <c r="M205" s="281"/>
      <c r="N205" s="1028" t="str">
        <f>IF(K205="","",IF(OR(B205=B$68,B205=B$69,B205=B$70,B205=B$71,B205=B$72,B205=B$73,B205=B$74),DGET(生徒情報入力!$A$8:$L$158,"氏名",春季大会①4.12!F204:F205),"エラー"))</f>
        <v/>
      </c>
      <c r="O205" s="1028"/>
      <c r="P205" s="1028"/>
      <c r="Q205" s="1028"/>
      <c r="R205" s="1028"/>
      <c r="S205" s="1028"/>
      <c r="T205" s="1028"/>
      <c r="U205" s="1028"/>
      <c r="V205" s="310"/>
      <c r="W205" s="1021" t="str">
        <f>IF(B205="","",基本情報入力!$I$5)</f>
        <v/>
      </c>
      <c r="X205" s="1022"/>
      <c r="Y205" s="1022"/>
      <c r="Z205" s="1022"/>
      <c r="AA205" s="1022"/>
      <c r="AB205" s="1022"/>
      <c r="AC205" s="1022"/>
      <c r="AD205" s="1023"/>
      <c r="AE205" s="1027" t="str">
        <f>IF(B205="","",VLOOKUP(K205,生徒情報入力!$A$9:$AD$158,11))</f>
        <v/>
      </c>
      <c r="AF205" s="1028"/>
      <c r="AG205" s="1029"/>
      <c r="AH205" s="1027" t="str">
        <f>IF(B205="","",D205)</f>
        <v/>
      </c>
      <c r="AI205" s="1028"/>
      <c r="AJ205" s="1029"/>
      <c r="AK205" s="1027" t="str">
        <f>IF(B205="","",VLOOKUP(K205,生徒情報入力!$A$9:$AD$158,12))</f>
        <v/>
      </c>
      <c r="AL205" s="1028"/>
      <c r="AM205" s="1029"/>
      <c r="AN205" s="1059" t="str">
        <f>IF(B205="","",E205)</f>
        <v/>
      </c>
      <c r="AO205" s="1060"/>
      <c r="AP205" s="1060"/>
      <c r="AQ205" s="1060"/>
      <c r="AR205" s="1060"/>
      <c r="AS205" s="1060"/>
      <c r="AT205" s="1060"/>
      <c r="AU205" s="1060"/>
      <c r="AV205" s="1057" t="s">
        <v>2085</v>
      </c>
      <c r="AW205" s="1058"/>
    </row>
    <row r="206" spans="2:49" ht="18" customHeight="1">
      <c r="B206" s="1018"/>
      <c r="C206" s="1018" t="e">
        <f>VLOOKUP(B206,生徒情報入力!$A$9:$AD$158,29)</f>
        <v>#N/A</v>
      </c>
      <c r="D206" s="1020" t="e">
        <f t="shared" si="18"/>
        <v>#N/A</v>
      </c>
      <c r="E206" s="1020"/>
      <c r="F206" s="200" t="s">
        <v>3056</v>
      </c>
      <c r="G206" s="1096"/>
      <c r="H206" s="1097"/>
      <c r="I206" s="306"/>
      <c r="J206" s="273"/>
      <c r="K206" s="1035"/>
      <c r="L206" s="1036"/>
      <c r="M206" s="311"/>
      <c r="N206" s="1031"/>
      <c r="O206" s="1031"/>
      <c r="P206" s="1031"/>
      <c r="Q206" s="1031"/>
      <c r="R206" s="1031"/>
      <c r="S206" s="1031"/>
      <c r="T206" s="1031"/>
      <c r="U206" s="1031"/>
      <c r="V206" s="312"/>
      <c r="W206" s="1024"/>
      <c r="X206" s="1025"/>
      <c r="Y206" s="1025"/>
      <c r="Z206" s="1025"/>
      <c r="AA206" s="1025"/>
      <c r="AB206" s="1025"/>
      <c r="AC206" s="1025"/>
      <c r="AD206" s="1026"/>
      <c r="AE206" s="1030"/>
      <c r="AF206" s="1031"/>
      <c r="AG206" s="1032"/>
      <c r="AH206" s="1030"/>
      <c r="AI206" s="1031"/>
      <c r="AJ206" s="1032"/>
      <c r="AK206" s="1030"/>
      <c r="AL206" s="1031"/>
      <c r="AM206" s="1032"/>
      <c r="AN206" s="1059"/>
      <c r="AO206" s="1060"/>
      <c r="AP206" s="1060"/>
      <c r="AQ206" s="1060"/>
      <c r="AR206" s="1060"/>
      <c r="AS206" s="1060"/>
      <c r="AT206" s="1060"/>
      <c r="AU206" s="1060"/>
      <c r="AV206" s="1057"/>
      <c r="AW206" s="1058"/>
    </row>
    <row r="207" spans="2:49" ht="18" customHeight="1">
      <c r="B207" s="1017"/>
      <c r="C207" s="1017" t="e">
        <f>VLOOKUP(B207,生徒情報入力!$A$9:$AD$158,29)</f>
        <v>#N/A</v>
      </c>
      <c r="D207" s="1019" t="e">
        <f t="shared" si="18"/>
        <v>#N/A</v>
      </c>
      <c r="E207" s="1019"/>
      <c r="F207" s="200">
        <f>B207</f>
        <v>0</v>
      </c>
      <c r="G207" s="1096"/>
      <c r="H207" s="1097"/>
      <c r="I207" s="309"/>
      <c r="J207" s="290"/>
      <c r="K207" s="1033" t="str">
        <f>IF(B207="","",B207)</f>
        <v/>
      </c>
      <c r="L207" s="1034"/>
      <c r="M207" s="281"/>
      <c r="N207" s="1028" t="str">
        <f>IF(K207="","",IF(OR(B207=B$68,B207=B$69,B207=B$70,B207=B$71,B207=B$72,B207=B$73,B207=B$74),DGET(生徒情報入力!$A$8:$L$158,"氏名",春季大会①4.12!F206:F207),"エラー"))</f>
        <v/>
      </c>
      <c r="O207" s="1028"/>
      <c r="P207" s="1028"/>
      <c r="Q207" s="1028"/>
      <c r="R207" s="1028"/>
      <c r="S207" s="1028"/>
      <c r="T207" s="1028"/>
      <c r="U207" s="1028"/>
      <c r="V207" s="310"/>
      <c r="W207" s="1021" t="str">
        <f>IF(B207="","",基本情報入力!$I$5)</f>
        <v/>
      </c>
      <c r="X207" s="1022"/>
      <c r="Y207" s="1022"/>
      <c r="Z207" s="1022"/>
      <c r="AA207" s="1022"/>
      <c r="AB207" s="1022"/>
      <c r="AC207" s="1022"/>
      <c r="AD207" s="1023"/>
      <c r="AE207" s="1027" t="str">
        <f>IF(B207="","",VLOOKUP(K207,生徒情報入力!$A$9:$AD$158,11))</f>
        <v/>
      </c>
      <c r="AF207" s="1028"/>
      <c r="AG207" s="1029"/>
      <c r="AH207" s="1027" t="str">
        <f t="shared" ref="AH207" si="19">IF(B207="","",D207)</f>
        <v/>
      </c>
      <c r="AI207" s="1028"/>
      <c r="AJ207" s="1029"/>
      <c r="AK207" s="1027" t="str">
        <f>IF(B207="","",VLOOKUP(K207,生徒情報入力!$A$9:$AD$158,12))</f>
        <v/>
      </c>
      <c r="AL207" s="1028"/>
      <c r="AM207" s="1029"/>
      <c r="AN207" s="1059" t="str">
        <f t="shared" ref="AN207" si="20">IF(B207="","",E207)</f>
        <v/>
      </c>
      <c r="AO207" s="1060"/>
      <c r="AP207" s="1060"/>
      <c r="AQ207" s="1060"/>
      <c r="AR207" s="1060"/>
      <c r="AS207" s="1060"/>
      <c r="AT207" s="1060"/>
      <c r="AU207" s="1060"/>
      <c r="AV207" s="1057" t="s">
        <v>2085</v>
      </c>
      <c r="AW207" s="1058"/>
    </row>
    <row r="208" spans="2:49" ht="18" customHeight="1">
      <c r="B208" s="1018"/>
      <c r="C208" s="1018" t="e">
        <f>VLOOKUP(B208,生徒情報入力!$A$9:$AD$158,29)</f>
        <v>#N/A</v>
      </c>
      <c r="D208" s="1020" t="e">
        <f t="shared" si="18"/>
        <v>#N/A</v>
      </c>
      <c r="E208" s="1020"/>
      <c r="F208" s="200" t="s">
        <v>3056</v>
      </c>
      <c r="G208" s="1096"/>
      <c r="H208" s="1097"/>
      <c r="I208" s="306"/>
      <c r="J208" s="273"/>
      <c r="K208" s="1035"/>
      <c r="L208" s="1036"/>
      <c r="M208" s="311"/>
      <c r="N208" s="1031"/>
      <c r="O208" s="1031"/>
      <c r="P208" s="1031"/>
      <c r="Q208" s="1031"/>
      <c r="R208" s="1031"/>
      <c r="S208" s="1031"/>
      <c r="T208" s="1031"/>
      <c r="U208" s="1031"/>
      <c r="V208" s="312"/>
      <c r="W208" s="1024"/>
      <c r="X208" s="1025"/>
      <c r="Y208" s="1025"/>
      <c r="Z208" s="1025"/>
      <c r="AA208" s="1025"/>
      <c r="AB208" s="1025"/>
      <c r="AC208" s="1025"/>
      <c r="AD208" s="1026"/>
      <c r="AE208" s="1030"/>
      <c r="AF208" s="1031"/>
      <c r="AG208" s="1032"/>
      <c r="AH208" s="1030"/>
      <c r="AI208" s="1031"/>
      <c r="AJ208" s="1032"/>
      <c r="AK208" s="1030"/>
      <c r="AL208" s="1031"/>
      <c r="AM208" s="1032"/>
      <c r="AN208" s="1059"/>
      <c r="AO208" s="1060"/>
      <c r="AP208" s="1060"/>
      <c r="AQ208" s="1060"/>
      <c r="AR208" s="1060"/>
      <c r="AS208" s="1060"/>
      <c r="AT208" s="1060"/>
      <c r="AU208" s="1060"/>
      <c r="AV208" s="1057"/>
      <c r="AW208" s="1058"/>
    </row>
    <row r="209" spans="2:49" ht="18" customHeight="1">
      <c r="B209" s="1017"/>
      <c r="C209" s="1017" t="e">
        <f>VLOOKUP(B209,生徒情報入力!$A$9:$AD$158,29)</f>
        <v>#N/A</v>
      </c>
      <c r="D209" s="1019" t="e">
        <f t="shared" si="18"/>
        <v>#N/A</v>
      </c>
      <c r="E209" s="1019"/>
      <c r="F209" s="200">
        <f>B209</f>
        <v>0</v>
      </c>
      <c r="G209" s="1096"/>
      <c r="H209" s="1097"/>
      <c r="I209" s="309"/>
      <c r="J209" s="290"/>
      <c r="K209" s="1033" t="str">
        <f>IF(B209="","",B209)</f>
        <v/>
      </c>
      <c r="L209" s="1034"/>
      <c r="M209" s="281"/>
      <c r="N209" s="1028" t="str">
        <f>IF(K209="","",IF(OR(B209=B$68,B209=B$69,B209=B$70,B209=B$71,B209=B$72,B209=B$73,B209=B$74),DGET(生徒情報入力!$A$8:$L$158,"氏名",春季大会①4.12!F208:F209),"エラー"))</f>
        <v/>
      </c>
      <c r="O209" s="1028"/>
      <c r="P209" s="1028"/>
      <c r="Q209" s="1028"/>
      <c r="R209" s="1028"/>
      <c r="S209" s="1028"/>
      <c r="T209" s="1028"/>
      <c r="U209" s="1028"/>
      <c r="V209" s="310"/>
      <c r="W209" s="1021" t="str">
        <f>IF(B209="","",基本情報入力!$I$5)</f>
        <v/>
      </c>
      <c r="X209" s="1022"/>
      <c r="Y209" s="1022"/>
      <c r="Z209" s="1022"/>
      <c r="AA209" s="1022"/>
      <c r="AB209" s="1022"/>
      <c r="AC209" s="1022"/>
      <c r="AD209" s="1023"/>
      <c r="AE209" s="1027" t="str">
        <f>IF(B209="","",VLOOKUP(K209,生徒情報入力!$A$9:$AD$158,11))</f>
        <v/>
      </c>
      <c r="AF209" s="1028"/>
      <c r="AG209" s="1029"/>
      <c r="AH209" s="1027" t="str">
        <f t="shared" ref="AH209" si="21">IF(B209="","",D209)</f>
        <v/>
      </c>
      <c r="AI209" s="1028"/>
      <c r="AJ209" s="1029"/>
      <c r="AK209" s="1027" t="str">
        <f>IF(B209="","",VLOOKUP(K209,生徒情報入力!$A$9:$AD$158,12))</f>
        <v/>
      </c>
      <c r="AL209" s="1028"/>
      <c r="AM209" s="1029"/>
      <c r="AN209" s="1059" t="str">
        <f t="shared" ref="AN209" si="22">IF(B209="","",E209)</f>
        <v/>
      </c>
      <c r="AO209" s="1060"/>
      <c r="AP209" s="1060"/>
      <c r="AQ209" s="1060"/>
      <c r="AR209" s="1060"/>
      <c r="AS209" s="1060"/>
      <c r="AT209" s="1060"/>
      <c r="AU209" s="1060"/>
      <c r="AV209" s="1057" t="s">
        <v>2085</v>
      </c>
      <c r="AW209" s="1058"/>
    </row>
    <row r="210" spans="2:49" ht="18" customHeight="1">
      <c r="B210" s="1018"/>
      <c r="C210" s="1018" t="e">
        <f>VLOOKUP(B210,生徒情報入力!$A$9:$AD$158,29)</f>
        <v>#N/A</v>
      </c>
      <c r="D210" s="1020" t="e">
        <f t="shared" si="18"/>
        <v>#N/A</v>
      </c>
      <c r="E210" s="1020"/>
      <c r="F210" s="200" t="s">
        <v>3056</v>
      </c>
      <c r="G210" s="1096"/>
      <c r="H210" s="1097"/>
      <c r="I210" s="306"/>
      <c r="J210" s="273"/>
      <c r="K210" s="1035"/>
      <c r="L210" s="1036"/>
      <c r="M210" s="311"/>
      <c r="N210" s="1031"/>
      <c r="O210" s="1031"/>
      <c r="P210" s="1031"/>
      <c r="Q210" s="1031"/>
      <c r="R210" s="1031"/>
      <c r="S210" s="1031"/>
      <c r="T210" s="1031"/>
      <c r="U210" s="1031"/>
      <c r="V210" s="312"/>
      <c r="W210" s="1024"/>
      <c r="X210" s="1025"/>
      <c r="Y210" s="1025"/>
      <c r="Z210" s="1025"/>
      <c r="AA210" s="1025"/>
      <c r="AB210" s="1025"/>
      <c r="AC210" s="1025"/>
      <c r="AD210" s="1026"/>
      <c r="AE210" s="1030"/>
      <c r="AF210" s="1031"/>
      <c r="AG210" s="1032"/>
      <c r="AH210" s="1030"/>
      <c r="AI210" s="1031"/>
      <c r="AJ210" s="1032"/>
      <c r="AK210" s="1030"/>
      <c r="AL210" s="1031"/>
      <c r="AM210" s="1032"/>
      <c r="AN210" s="1059"/>
      <c r="AO210" s="1060"/>
      <c r="AP210" s="1060"/>
      <c r="AQ210" s="1060"/>
      <c r="AR210" s="1060"/>
      <c r="AS210" s="1060"/>
      <c r="AT210" s="1060"/>
      <c r="AU210" s="1060"/>
      <c r="AV210" s="1057"/>
      <c r="AW210" s="1058"/>
    </row>
    <row r="211" spans="2:49" ht="18" customHeight="1">
      <c r="B211" s="1017"/>
      <c r="C211" s="1017" t="e">
        <f>VLOOKUP(B211,生徒情報入力!$A$9:$AD$158,29)</f>
        <v>#N/A</v>
      </c>
      <c r="D211" s="1019" t="e">
        <f t="shared" si="18"/>
        <v>#N/A</v>
      </c>
      <c r="E211" s="1019"/>
      <c r="F211" s="200">
        <f>B211</f>
        <v>0</v>
      </c>
      <c r="G211" s="1096"/>
      <c r="H211" s="1097"/>
      <c r="I211" s="309"/>
      <c r="J211" s="290"/>
      <c r="K211" s="1033" t="str">
        <f>IF(B211="","",B211)</f>
        <v/>
      </c>
      <c r="L211" s="1034"/>
      <c r="M211" s="281"/>
      <c r="N211" s="1028" t="str">
        <f>IF(K211="","",IF(OR(B211=B$68,B211=B$69,B211=B$70,B211=B$71,B211=B$72,B211=B$73,B211=B$74),DGET(生徒情報入力!$A$8:$L$158,"氏名",春季大会①4.12!F210:F211),"エラー"))</f>
        <v/>
      </c>
      <c r="O211" s="1028"/>
      <c r="P211" s="1028"/>
      <c r="Q211" s="1028"/>
      <c r="R211" s="1028"/>
      <c r="S211" s="1028"/>
      <c r="T211" s="1028"/>
      <c r="U211" s="1028"/>
      <c r="V211" s="310"/>
      <c r="W211" s="1021" t="str">
        <f>IF(B211="","",基本情報入力!$I$5)</f>
        <v/>
      </c>
      <c r="X211" s="1022"/>
      <c r="Y211" s="1022"/>
      <c r="Z211" s="1022"/>
      <c r="AA211" s="1022"/>
      <c r="AB211" s="1022"/>
      <c r="AC211" s="1022"/>
      <c r="AD211" s="1023"/>
      <c r="AE211" s="1027" t="str">
        <f>IF(B211="","",VLOOKUP(K211,生徒情報入力!$A$9:$AD$158,11))</f>
        <v/>
      </c>
      <c r="AF211" s="1028"/>
      <c r="AG211" s="1029"/>
      <c r="AH211" s="1027" t="str">
        <f t="shared" ref="AH211" si="23">IF(B211="","",D211)</f>
        <v/>
      </c>
      <c r="AI211" s="1028"/>
      <c r="AJ211" s="1029"/>
      <c r="AK211" s="1027" t="str">
        <f>IF(B211="","",VLOOKUP(K211,生徒情報入力!$A$9:$AD$158,12))</f>
        <v/>
      </c>
      <c r="AL211" s="1028"/>
      <c r="AM211" s="1029"/>
      <c r="AN211" s="1059" t="str">
        <f t="shared" ref="AN211" si="24">IF(B211="","",E211)</f>
        <v/>
      </c>
      <c r="AO211" s="1060"/>
      <c r="AP211" s="1060"/>
      <c r="AQ211" s="1060"/>
      <c r="AR211" s="1060"/>
      <c r="AS211" s="1060"/>
      <c r="AT211" s="1060"/>
      <c r="AU211" s="1060"/>
      <c r="AV211" s="1057" t="s">
        <v>2085</v>
      </c>
      <c r="AW211" s="1058"/>
    </row>
    <row r="212" spans="2:49" ht="18.75">
      <c r="B212" s="1018"/>
      <c r="C212" s="1018" t="e">
        <f>VLOOKUP(B212,生徒情報入力!$A$9:$AD$158,29)</f>
        <v>#N/A</v>
      </c>
      <c r="D212" s="1020" t="e">
        <f t="shared" si="18"/>
        <v>#N/A</v>
      </c>
      <c r="E212" s="1020"/>
      <c r="G212" s="1098"/>
      <c r="H212" s="1099"/>
      <c r="I212" s="306"/>
      <c r="J212" s="273"/>
      <c r="K212" s="1035"/>
      <c r="L212" s="1036"/>
      <c r="M212" s="311"/>
      <c r="N212" s="1031"/>
      <c r="O212" s="1031"/>
      <c r="P212" s="1031"/>
      <c r="Q212" s="1031"/>
      <c r="R212" s="1031"/>
      <c r="S212" s="1031"/>
      <c r="T212" s="1031"/>
      <c r="U212" s="1031"/>
      <c r="V212" s="312"/>
      <c r="W212" s="1024"/>
      <c r="X212" s="1025"/>
      <c r="Y212" s="1025"/>
      <c r="Z212" s="1025"/>
      <c r="AA212" s="1025"/>
      <c r="AB212" s="1025"/>
      <c r="AC212" s="1025"/>
      <c r="AD212" s="1026"/>
      <c r="AE212" s="1030"/>
      <c r="AF212" s="1031"/>
      <c r="AG212" s="1032"/>
      <c r="AH212" s="1030"/>
      <c r="AI212" s="1031"/>
      <c r="AJ212" s="1032"/>
      <c r="AK212" s="1030"/>
      <c r="AL212" s="1031"/>
      <c r="AM212" s="1032"/>
      <c r="AN212" s="1059"/>
      <c r="AO212" s="1060"/>
      <c r="AP212" s="1060"/>
      <c r="AQ212" s="1060"/>
      <c r="AR212" s="1060"/>
      <c r="AS212" s="1060"/>
      <c r="AT212" s="1060"/>
      <c r="AU212" s="1060"/>
      <c r="AV212" s="1057"/>
      <c r="AW212" s="1058"/>
    </row>
    <row r="213" spans="2:49">
      <c r="B213" s="287" t="s">
        <v>2803</v>
      </c>
      <c r="E213" s="288" t="s">
        <v>2805</v>
      </c>
      <c r="G213" s="199"/>
      <c r="H213" s="199"/>
      <c r="I213" s="199" t="s">
        <v>2077</v>
      </c>
      <c r="J213" s="199"/>
      <c r="K213" s="199"/>
      <c r="L213" s="199"/>
      <c r="M213" s="199"/>
      <c r="N213" s="199"/>
      <c r="O213" s="199"/>
      <c r="P213" s="199"/>
      <c r="Q213" s="199"/>
      <c r="R213" s="199"/>
      <c r="S213" s="199"/>
      <c r="T213" s="199"/>
      <c r="U213" s="199"/>
      <c r="V213" s="199"/>
      <c r="W213" s="199"/>
      <c r="X213" s="199"/>
      <c r="Y213" s="199"/>
      <c r="Z213" s="199"/>
      <c r="AA213" s="199"/>
      <c r="AB213" s="199"/>
      <c r="AC213" s="199"/>
      <c r="AD213" s="199"/>
      <c r="AE213" s="199"/>
      <c r="AF213" s="199"/>
      <c r="AG213" s="199"/>
      <c r="AH213" s="199"/>
      <c r="AI213" s="199"/>
      <c r="AJ213" s="199"/>
      <c r="AK213" s="199"/>
      <c r="AL213" s="199"/>
      <c r="AM213" s="199"/>
      <c r="AN213" s="199"/>
      <c r="AO213" s="199"/>
      <c r="AP213" s="199"/>
      <c r="AQ213" s="199"/>
      <c r="AR213" s="199"/>
      <c r="AS213" s="199"/>
      <c r="AT213" s="199"/>
      <c r="AU213" s="199"/>
      <c r="AV213" s="199"/>
      <c r="AW213" s="199"/>
    </row>
    <row r="214" spans="2:49">
      <c r="G214" s="199"/>
      <c r="H214" s="199"/>
      <c r="I214" s="199" t="s">
        <v>2078</v>
      </c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  <c r="X214" s="199"/>
      <c r="Y214" s="199"/>
      <c r="Z214" s="199"/>
      <c r="AA214" s="199"/>
      <c r="AB214" s="199"/>
      <c r="AC214" s="199"/>
      <c r="AD214" s="199"/>
      <c r="AE214" s="199"/>
      <c r="AF214" s="199"/>
      <c r="AG214" s="199"/>
      <c r="AH214" s="199"/>
      <c r="AI214" s="199"/>
      <c r="AJ214" s="199"/>
      <c r="AK214" s="199"/>
      <c r="AL214" s="199"/>
      <c r="AM214" s="199"/>
      <c r="AN214" s="199"/>
      <c r="AO214" s="199"/>
      <c r="AP214" s="199"/>
      <c r="AQ214" s="199"/>
      <c r="AR214" s="199"/>
      <c r="AS214" s="199"/>
      <c r="AT214" s="199"/>
      <c r="AU214" s="199"/>
      <c r="AV214" s="199"/>
      <c r="AW214" s="199"/>
    </row>
    <row r="215" spans="2:49">
      <c r="G215" s="199"/>
      <c r="H215" s="199"/>
      <c r="I215" s="199" t="s">
        <v>2079</v>
      </c>
      <c r="J215" s="199"/>
      <c r="K215" s="199"/>
      <c r="L215" s="199"/>
      <c r="M215" s="199"/>
      <c r="N215" s="199"/>
      <c r="O215" s="199"/>
      <c r="P215" s="199"/>
      <c r="Q215" s="199"/>
      <c r="R215" s="199"/>
      <c r="S215" s="199"/>
      <c r="T215" s="199"/>
      <c r="U215" s="199"/>
      <c r="V215" s="199"/>
      <c r="W215" s="199"/>
      <c r="X215" s="199"/>
      <c r="Y215" s="199"/>
      <c r="Z215" s="199"/>
      <c r="AA215" s="199"/>
      <c r="AB215" s="199"/>
      <c r="AC215" s="199"/>
      <c r="AD215" s="199"/>
      <c r="AE215" s="199"/>
      <c r="AF215" s="199"/>
      <c r="AG215" s="199"/>
      <c r="AH215" s="199"/>
      <c r="AI215" s="199"/>
      <c r="AJ215" s="199"/>
      <c r="AK215" s="199"/>
      <c r="AL215" s="199"/>
      <c r="AM215" s="199"/>
      <c r="AN215" s="199"/>
      <c r="AO215" s="199"/>
      <c r="AP215" s="199"/>
      <c r="AQ215" s="199"/>
      <c r="AR215" s="199"/>
      <c r="AS215" s="199"/>
      <c r="AT215" s="199"/>
      <c r="AU215" s="199"/>
      <c r="AV215" s="199"/>
      <c r="AW215" s="199"/>
    </row>
    <row r="216" spans="2:49">
      <c r="G216" s="199"/>
      <c r="H216" s="199"/>
      <c r="I216" s="313" t="s">
        <v>2080</v>
      </c>
      <c r="J216" s="313"/>
      <c r="K216" s="313"/>
      <c r="L216" s="313"/>
      <c r="M216" s="313"/>
      <c r="N216" s="313"/>
      <c r="O216" s="313"/>
      <c r="P216" s="313"/>
      <c r="Q216" s="313"/>
      <c r="R216" s="313"/>
      <c r="S216" s="313"/>
      <c r="T216" s="313"/>
      <c r="U216" s="313"/>
      <c r="V216" s="199"/>
      <c r="W216" s="199"/>
      <c r="X216" s="199"/>
      <c r="Y216" s="199"/>
      <c r="Z216" s="199"/>
      <c r="AA216" s="199"/>
      <c r="AB216" s="199"/>
      <c r="AC216" s="199"/>
      <c r="AD216" s="199"/>
      <c r="AE216" s="199"/>
      <c r="AF216" s="199"/>
      <c r="AG216" s="199"/>
      <c r="AH216" s="199"/>
      <c r="AI216" s="199"/>
      <c r="AJ216" s="199"/>
      <c r="AK216" s="199"/>
      <c r="AL216" s="199"/>
      <c r="AM216" s="199"/>
      <c r="AN216" s="314"/>
      <c r="AO216" s="315"/>
      <c r="AP216" s="315"/>
      <c r="AQ216" s="313"/>
      <c r="AR216" s="315"/>
      <c r="AS216" s="315"/>
      <c r="AT216" s="313"/>
      <c r="AU216" s="313"/>
      <c r="AV216" s="313"/>
      <c r="AW216" s="313"/>
    </row>
    <row r="217" spans="2:49">
      <c r="G217" s="199"/>
      <c r="H217" s="199"/>
      <c r="I217" s="313" t="s">
        <v>2081</v>
      </c>
      <c r="J217" s="199"/>
      <c r="K217" s="199"/>
      <c r="L217" s="199"/>
      <c r="M217" s="199"/>
      <c r="N217" s="199"/>
      <c r="O217" s="199"/>
      <c r="P217" s="199"/>
      <c r="Q217" s="199"/>
      <c r="R217" s="199"/>
      <c r="S217" s="199"/>
      <c r="T217" s="199"/>
      <c r="U217" s="199"/>
      <c r="V217" s="199"/>
      <c r="W217" s="199"/>
      <c r="X217" s="199"/>
      <c r="Y217" s="199"/>
      <c r="Z217" s="199"/>
      <c r="AA217" s="199"/>
      <c r="AB217" s="199"/>
      <c r="AC217" s="199"/>
      <c r="AD217" s="199"/>
      <c r="AE217" s="199"/>
      <c r="AF217" s="199"/>
      <c r="AG217" s="199"/>
      <c r="AH217" s="199"/>
      <c r="AI217" s="199"/>
      <c r="AJ217" s="199"/>
      <c r="AK217" s="199"/>
      <c r="AL217" s="199"/>
      <c r="AM217" s="199"/>
      <c r="AN217" s="199"/>
      <c r="AO217" s="199"/>
      <c r="AP217" s="199"/>
      <c r="AQ217" s="199"/>
      <c r="AR217" s="199"/>
      <c r="AS217" s="199"/>
      <c r="AT217" s="199"/>
      <c r="AU217" s="199"/>
      <c r="AV217" s="199"/>
      <c r="AW217" s="199"/>
    </row>
    <row r="218" spans="2:49">
      <c r="G218" s="199"/>
      <c r="H218" s="199"/>
      <c r="I218" s="313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9"/>
      <c r="AA218" s="199"/>
      <c r="AB218" s="199"/>
      <c r="AC218" s="199"/>
      <c r="AD218" s="199"/>
      <c r="AE218" s="199"/>
      <c r="AF218" s="199"/>
      <c r="AG218" s="199"/>
      <c r="AH218" s="199"/>
      <c r="AI218" s="199"/>
      <c r="AJ218" s="199"/>
      <c r="AK218" s="199"/>
      <c r="AL218" s="199"/>
      <c r="AM218" s="199"/>
      <c r="AN218" s="199"/>
      <c r="AO218" s="199"/>
      <c r="AP218" s="199"/>
      <c r="AQ218" s="199"/>
      <c r="AR218" s="199"/>
      <c r="AS218" s="199"/>
      <c r="AT218" s="199"/>
      <c r="AU218" s="199"/>
      <c r="AV218" s="199"/>
      <c r="AW218" s="199"/>
    </row>
    <row r="219" spans="2:49"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  <c r="Y219" s="199"/>
      <c r="Z219" s="199"/>
      <c r="AA219" s="199"/>
      <c r="AB219" s="199"/>
      <c r="AC219" s="199"/>
      <c r="AD219" s="199"/>
      <c r="AE219" s="199"/>
      <c r="AF219" s="199"/>
      <c r="AG219" s="199"/>
      <c r="AH219" s="199"/>
      <c r="AI219" s="199"/>
      <c r="AJ219" s="199"/>
      <c r="AK219" s="199"/>
      <c r="AL219" s="199"/>
      <c r="AM219" s="199"/>
      <c r="AN219" s="199"/>
      <c r="AO219" s="199"/>
      <c r="AP219" s="199"/>
      <c r="AQ219" s="199"/>
      <c r="AR219" s="199"/>
      <c r="AS219" s="199"/>
      <c r="AT219" s="199"/>
      <c r="AU219" s="199"/>
      <c r="AV219" s="199"/>
      <c r="AW219" s="199"/>
    </row>
    <row r="220" spans="2:49"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9"/>
      <c r="AA220" s="199"/>
      <c r="AB220" s="199"/>
      <c r="AC220" s="199"/>
      <c r="AD220" s="199"/>
      <c r="AE220" s="199"/>
      <c r="AF220" s="199"/>
      <c r="AG220" s="199"/>
      <c r="AH220" s="199"/>
      <c r="AI220" s="199"/>
      <c r="AJ220" s="199"/>
      <c r="AK220" s="199"/>
      <c r="AL220" s="199"/>
      <c r="AM220" s="199"/>
      <c r="AN220" s="199"/>
      <c r="AO220" s="199"/>
      <c r="AP220" s="199"/>
      <c r="AQ220" s="199"/>
      <c r="AR220" s="199"/>
      <c r="AS220" s="199"/>
      <c r="AT220" s="199"/>
      <c r="AU220" s="199"/>
      <c r="AV220" s="199"/>
      <c r="AW220" s="199"/>
    </row>
    <row r="221" spans="2:49">
      <c r="G221" s="199"/>
      <c r="H221" s="199"/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99"/>
      <c r="T221" s="199"/>
      <c r="U221" s="199"/>
      <c r="V221" s="199"/>
      <c r="W221" s="199"/>
      <c r="X221" s="199"/>
      <c r="Y221" s="199"/>
      <c r="Z221" s="199"/>
      <c r="AA221" s="199"/>
      <c r="AB221" s="199"/>
      <c r="AC221" s="199"/>
      <c r="AD221" s="199"/>
      <c r="AE221" s="199"/>
      <c r="AF221" s="199"/>
      <c r="AG221" s="199"/>
      <c r="AH221" s="199"/>
      <c r="AI221" s="199"/>
      <c r="AJ221" s="199"/>
      <c r="AK221" s="199"/>
      <c r="AL221" s="199"/>
      <c r="AM221" s="199"/>
      <c r="AN221" s="199"/>
      <c r="AO221" s="199"/>
      <c r="AP221" s="199"/>
      <c r="AQ221" s="199"/>
      <c r="AR221" s="199"/>
      <c r="AS221" s="199"/>
      <c r="AT221" s="199"/>
      <c r="AU221" s="199"/>
      <c r="AV221" s="199"/>
      <c r="AW221" s="199"/>
    </row>
    <row r="222" spans="2:49">
      <c r="G222" s="199"/>
      <c r="H222" s="199"/>
      <c r="I222" s="199"/>
      <c r="J222" s="1071" t="s">
        <v>26</v>
      </c>
      <c r="K222" s="1072"/>
      <c r="L222" s="1072"/>
      <c r="M222" s="1073"/>
      <c r="N222" s="289"/>
      <c r="O222" s="289"/>
      <c r="P222" s="289"/>
      <c r="Q222" s="289"/>
      <c r="R222" s="289"/>
      <c r="S222" s="289"/>
      <c r="T222" s="289"/>
      <c r="U222" s="289"/>
      <c r="V222" s="289"/>
      <c r="W222" s="289"/>
      <c r="X222" s="289"/>
      <c r="Y222" s="289"/>
      <c r="Z222" s="289"/>
      <c r="AA222" s="289"/>
      <c r="AB222" s="289"/>
      <c r="AC222" s="289"/>
      <c r="AD222" s="289"/>
      <c r="AE222" s="289"/>
      <c r="AF222" s="289"/>
      <c r="AG222" s="289"/>
      <c r="AH222" s="289"/>
      <c r="AI222" s="289"/>
      <c r="AJ222" s="289"/>
      <c r="AK222" s="289"/>
      <c r="AL222" s="289"/>
      <c r="AM222" s="289"/>
      <c r="AN222" s="289"/>
      <c r="AO222" s="289"/>
      <c r="AP222" s="289"/>
      <c r="AQ222" s="289"/>
      <c r="AR222" s="289"/>
      <c r="AS222" s="290"/>
      <c r="AT222" s="199"/>
      <c r="AU222" s="199"/>
      <c r="AV222" s="199"/>
      <c r="AW222" s="199"/>
    </row>
    <row r="223" spans="2:49">
      <c r="G223" s="199"/>
      <c r="H223" s="199"/>
      <c r="I223" s="199"/>
      <c r="J223" s="1074"/>
      <c r="K223" s="1075"/>
      <c r="L223" s="1075"/>
      <c r="M223" s="1076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  <c r="AA223" s="257"/>
      <c r="AB223" s="257"/>
      <c r="AC223" s="257"/>
      <c r="AD223" s="257"/>
      <c r="AE223" s="257"/>
      <c r="AF223" s="257"/>
      <c r="AG223" s="257" t="s">
        <v>0</v>
      </c>
      <c r="AH223" s="199"/>
      <c r="AI223" s="199"/>
      <c r="AJ223" s="1070">
        <v>28</v>
      </c>
      <c r="AK223" s="1080"/>
      <c r="AL223" s="257" t="s">
        <v>2</v>
      </c>
      <c r="AM223" s="1070"/>
      <c r="AN223" s="1080"/>
      <c r="AO223" s="257" t="s">
        <v>3</v>
      </c>
      <c r="AP223" s="1070"/>
      <c r="AQ223" s="1080"/>
      <c r="AR223" s="257" t="s">
        <v>4</v>
      </c>
      <c r="AS223" s="291"/>
      <c r="AT223" s="199"/>
      <c r="AU223" s="199"/>
      <c r="AV223" s="199"/>
      <c r="AW223" s="199"/>
    </row>
    <row r="224" spans="2:49">
      <c r="G224" s="199"/>
      <c r="H224" s="199"/>
      <c r="I224" s="199"/>
      <c r="J224" s="1074"/>
      <c r="K224" s="1075"/>
      <c r="L224" s="1075"/>
      <c r="M224" s="1076"/>
      <c r="N224" s="257"/>
      <c r="O224" s="257"/>
      <c r="P224" s="257"/>
      <c r="Q224" s="1082" t="str">
        <f>基本情報入力!$B$5</f>
        <v/>
      </c>
      <c r="R224" s="1082"/>
      <c r="S224" s="1082"/>
      <c r="T224" s="1082"/>
      <c r="U224" s="1082"/>
      <c r="V224" s="1082"/>
      <c r="W224" s="1082"/>
      <c r="X224" s="1082"/>
      <c r="Y224" s="1082"/>
      <c r="Z224" s="1082"/>
      <c r="AA224" s="1082"/>
      <c r="AB224" s="257"/>
      <c r="AC224" s="257" t="s">
        <v>2312</v>
      </c>
      <c r="AD224" s="257"/>
      <c r="AE224" s="257"/>
      <c r="AF224" s="257"/>
      <c r="AG224" s="257"/>
      <c r="AH224" s="257"/>
      <c r="AI224" s="257"/>
      <c r="AJ224" s="257"/>
      <c r="AK224" s="257"/>
      <c r="AL224" s="257"/>
      <c r="AM224" s="257"/>
      <c r="AN224" s="257"/>
      <c r="AO224" s="257"/>
      <c r="AP224" s="257"/>
      <c r="AQ224" s="257"/>
      <c r="AR224" s="257"/>
      <c r="AS224" s="291"/>
      <c r="AT224" s="199"/>
      <c r="AU224" s="199"/>
      <c r="AV224" s="199"/>
      <c r="AW224" s="199"/>
    </row>
    <row r="225" spans="7:49">
      <c r="G225" s="199"/>
      <c r="H225" s="199"/>
      <c r="I225" s="199"/>
      <c r="J225" s="1074"/>
      <c r="K225" s="1075"/>
      <c r="L225" s="1075"/>
      <c r="M225" s="1076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  <c r="AA225" s="257"/>
      <c r="AB225" s="257"/>
      <c r="AC225" s="257"/>
      <c r="AD225" s="257"/>
      <c r="AE225" s="257"/>
      <c r="AF225" s="257"/>
      <c r="AG225" s="257"/>
      <c r="AH225" s="257"/>
      <c r="AI225" s="257"/>
      <c r="AJ225" s="257"/>
      <c r="AK225" s="257"/>
      <c r="AL225" s="257"/>
      <c r="AM225" s="257"/>
      <c r="AN225" s="257"/>
      <c r="AO225" s="257"/>
      <c r="AP225" s="257"/>
      <c r="AQ225" s="257"/>
      <c r="AR225" s="257"/>
      <c r="AS225" s="291"/>
      <c r="AT225" s="199"/>
      <c r="AU225" s="199"/>
      <c r="AV225" s="199"/>
      <c r="AW225" s="199"/>
    </row>
    <row r="226" spans="7:49" ht="14.25">
      <c r="G226" s="199"/>
      <c r="H226" s="199"/>
      <c r="I226" s="199"/>
      <c r="J226" s="1074"/>
      <c r="K226" s="1075"/>
      <c r="L226" s="1075"/>
      <c r="M226" s="1076"/>
      <c r="N226" s="257"/>
      <c r="O226" s="257"/>
      <c r="P226" s="292" t="s">
        <v>2082</v>
      </c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  <c r="AA226" s="257"/>
      <c r="AB226" s="257"/>
      <c r="AC226" s="257"/>
      <c r="AD226" s="257"/>
      <c r="AE226" s="257"/>
      <c r="AF226" s="257"/>
      <c r="AG226" s="257"/>
      <c r="AH226" s="257"/>
      <c r="AI226" s="257"/>
      <c r="AJ226" s="257"/>
      <c r="AK226" s="257"/>
      <c r="AL226" s="257"/>
      <c r="AM226" s="257"/>
      <c r="AN226" s="257"/>
      <c r="AO226" s="257"/>
      <c r="AP226" s="257"/>
      <c r="AQ226" s="257"/>
      <c r="AR226" s="257"/>
      <c r="AS226" s="291"/>
      <c r="AT226" s="199"/>
      <c r="AU226" s="199"/>
      <c r="AV226" s="199"/>
      <c r="AW226" s="199"/>
    </row>
    <row r="227" spans="7:49">
      <c r="G227" s="199"/>
      <c r="H227" s="199"/>
      <c r="I227" s="199"/>
      <c r="J227" s="1074"/>
      <c r="K227" s="1075"/>
      <c r="L227" s="1075"/>
      <c r="M227" s="1076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  <c r="AA227" s="257"/>
      <c r="AB227" s="257"/>
      <c r="AC227" s="257"/>
      <c r="AD227" s="257"/>
      <c r="AE227" s="257"/>
      <c r="AF227" s="257"/>
      <c r="AG227" s="257"/>
      <c r="AH227" s="257"/>
      <c r="AI227" s="257"/>
      <c r="AJ227" s="257"/>
      <c r="AK227" s="257"/>
      <c r="AL227" s="257"/>
      <c r="AM227" s="257"/>
      <c r="AN227" s="257"/>
      <c r="AO227" s="257"/>
      <c r="AP227" s="257"/>
      <c r="AQ227" s="257"/>
      <c r="AR227" s="257"/>
      <c r="AS227" s="291"/>
      <c r="AT227" s="199"/>
      <c r="AU227" s="199"/>
      <c r="AV227" s="199"/>
      <c r="AW227" s="199"/>
    </row>
    <row r="228" spans="7:49" ht="14.25">
      <c r="G228" s="199"/>
      <c r="H228" s="199"/>
      <c r="I228" s="199"/>
      <c r="J228" s="1074"/>
      <c r="K228" s="1075"/>
      <c r="L228" s="1075"/>
      <c r="M228" s="1076"/>
      <c r="N228" s="257"/>
      <c r="O228" s="257"/>
      <c r="P228" s="257"/>
      <c r="Q228" s="292" t="s">
        <v>2012</v>
      </c>
      <c r="R228" s="257"/>
      <c r="S228" s="257"/>
      <c r="T228" s="292" t="str">
        <f>$E$4</f>
        <v>関東高等学校剣道大会個人戦都予選</v>
      </c>
      <c r="U228" s="257"/>
      <c r="V228" s="257"/>
      <c r="W228" s="257"/>
      <c r="X228" s="257"/>
      <c r="Y228" s="257"/>
      <c r="Z228" s="257"/>
      <c r="AA228" s="257"/>
      <c r="AB228" s="257"/>
      <c r="AC228" s="257"/>
      <c r="AD228" s="257"/>
      <c r="AE228" s="257"/>
      <c r="AF228" s="257"/>
      <c r="AG228" s="257"/>
      <c r="AH228" s="257"/>
      <c r="AI228" s="257"/>
      <c r="AJ228" s="257"/>
      <c r="AK228" s="257"/>
      <c r="AL228" s="257"/>
      <c r="AM228" s="257"/>
      <c r="AN228" s="257"/>
      <c r="AO228" s="257"/>
      <c r="AP228" s="257"/>
      <c r="AQ228" s="257"/>
      <c r="AR228" s="257"/>
      <c r="AS228" s="291"/>
      <c r="AT228" s="199"/>
      <c r="AU228" s="199"/>
      <c r="AV228" s="199"/>
      <c r="AW228" s="199"/>
    </row>
    <row r="229" spans="7:49" ht="14.25">
      <c r="G229" s="199"/>
      <c r="H229" s="199"/>
      <c r="I229" s="199"/>
      <c r="J229" s="1074"/>
      <c r="K229" s="1075"/>
      <c r="L229" s="1075"/>
      <c r="M229" s="1076"/>
      <c r="N229" s="257"/>
      <c r="O229" s="257"/>
      <c r="P229" s="292" t="s">
        <v>2091</v>
      </c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  <c r="AA229" s="257"/>
      <c r="AB229" s="257"/>
      <c r="AC229" s="257"/>
      <c r="AD229" s="257"/>
      <c r="AE229" s="257"/>
      <c r="AF229" s="257"/>
      <c r="AG229" s="257"/>
      <c r="AH229" s="257"/>
      <c r="AI229" s="257"/>
      <c r="AJ229" s="257"/>
      <c r="AK229" s="257"/>
      <c r="AL229" s="257"/>
      <c r="AM229" s="257"/>
      <c r="AN229" s="257"/>
      <c r="AO229" s="257"/>
      <c r="AP229" s="257"/>
      <c r="AQ229" s="257"/>
      <c r="AR229" s="257"/>
      <c r="AS229" s="291"/>
      <c r="AT229" s="199"/>
      <c r="AU229" s="199"/>
      <c r="AV229" s="199"/>
      <c r="AW229" s="199"/>
    </row>
    <row r="230" spans="7:49">
      <c r="G230" s="199"/>
      <c r="H230" s="199"/>
      <c r="I230" s="199"/>
      <c r="J230" s="1074"/>
      <c r="K230" s="1075"/>
      <c r="L230" s="1075"/>
      <c r="M230" s="1076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  <c r="AA230" s="257"/>
      <c r="AB230" s="257"/>
      <c r="AC230" s="257"/>
      <c r="AD230" s="257"/>
      <c r="AE230" s="257"/>
      <c r="AF230" s="257"/>
      <c r="AG230" s="257"/>
      <c r="AH230" s="257"/>
      <c r="AI230" s="257"/>
      <c r="AJ230" s="257"/>
      <c r="AK230" s="257"/>
      <c r="AL230" s="257"/>
      <c r="AM230" s="257"/>
      <c r="AN230" s="257"/>
      <c r="AO230" s="257"/>
      <c r="AP230" s="257"/>
      <c r="AQ230" s="257"/>
      <c r="AR230" s="257"/>
      <c r="AS230" s="291"/>
      <c r="AT230" s="199"/>
      <c r="AU230" s="199"/>
      <c r="AV230" s="199"/>
      <c r="AW230" s="199"/>
    </row>
    <row r="231" spans="7:49">
      <c r="G231" s="199"/>
      <c r="H231" s="199"/>
      <c r="I231" s="199"/>
      <c r="J231" s="1074"/>
      <c r="K231" s="1075"/>
      <c r="L231" s="1075"/>
      <c r="M231" s="1076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1081" t="s">
        <v>1</v>
      </c>
      <c r="Z231" s="1081"/>
      <c r="AA231" s="1081"/>
      <c r="AB231" s="1081"/>
      <c r="AC231" s="1081"/>
      <c r="AD231" s="1081"/>
      <c r="AE231" s="1081"/>
      <c r="AF231" s="1081"/>
      <c r="AG231" s="1081"/>
      <c r="AH231" s="1081"/>
      <c r="AI231" s="1081"/>
      <c r="AJ231" s="1081"/>
      <c r="AK231" s="1081"/>
      <c r="AL231" s="1081"/>
      <c r="AM231" s="1081"/>
      <c r="AN231" s="1081"/>
      <c r="AO231" s="257"/>
      <c r="AP231" s="257"/>
      <c r="AQ231" s="257"/>
      <c r="AR231" s="257"/>
      <c r="AS231" s="291"/>
      <c r="AT231" s="199"/>
      <c r="AU231" s="199"/>
      <c r="AV231" s="199"/>
      <c r="AW231" s="199"/>
    </row>
    <row r="232" spans="7:49">
      <c r="G232" s="199"/>
      <c r="H232" s="199"/>
      <c r="I232" s="199"/>
      <c r="J232" s="1074"/>
      <c r="K232" s="1075"/>
      <c r="L232" s="1075"/>
      <c r="M232" s="1076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199"/>
      <c r="Z232" s="257"/>
      <c r="AA232" s="257"/>
      <c r="AB232" s="199"/>
      <c r="AC232" s="257"/>
      <c r="AD232" s="1081" t="s">
        <v>2083</v>
      </c>
      <c r="AE232" s="1006"/>
      <c r="AF232" s="1006"/>
      <c r="AG232" s="1006"/>
      <c r="AH232" s="1006"/>
      <c r="AI232" s="1006"/>
      <c r="AJ232" s="1006"/>
      <c r="AK232" s="1006"/>
      <c r="AL232" s="1006"/>
      <c r="AM232" s="1006"/>
      <c r="AN232" s="1006"/>
      <c r="AO232" s="257"/>
      <c r="AP232" s="257" t="s">
        <v>13</v>
      </c>
      <c r="AQ232" s="257"/>
      <c r="AR232" s="257"/>
      <c r="AS232" s="291"/>
      <c r="AT232" s="199"/>
      <c r="AU232" s="199"/>
      <c r="AV232" s="199"/>
      <c r="AW232" s="199"/>
    </row>
    <row r="233" spans="7:49">
      <c r="G233" s="199"/>
      <c r="H233" s="199"/>
      <c r="I233" s="199"/>
      <c r="J233" s="1074"/>
      <c r="K233" s="1075"/>
      <c r="L233" s="1075"/>
      <c r="M233" s="1076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199"/>
      <c r="Z233" s="257"/>
      <c r="AA233" s="257"/>
      <c r="AB233" s="257"/>
      <c r="AC233" s="199"/>
      <c r="AD233" s="1081" t="s">
        <v>28</v>
      </c>
      <c r="AE233" s="1081"/>
      <c r="AF233" s="1081"/>
      <c r="AG233" s="1081"/>
      <c r="AH233" s="1081"/>
      <c r="AI233" s="1081"/>
      <c r="AJ233" s="1081"/>
      <c r="AK233" s="1081"/>
      <c r="AL233" s="1081"/>
      <c r="AM233" s="1081"/>
      <c r="AN233" s="1081"/>
      <c r="AO233" s="257"/>
      <c r="AP233" s="257" t="s">
        <v>13</v>
      </c>
      <c r="AQ233" s="257"/>
      <c r="AR233" s="257"/>
      <c r="AS233" s="291"/>
      <c r="AT233" s="199"/>
      <c r="AU233" s="199"/>
      <c r="AV233" s="199"/>
      <c r="AW233" s="199"/>
    </row>
    <row r="234" spans="7:49">
      <c r="G234" s="199"/>
      <c r="H234" s="199"/>
      <c r="I234" s="199"/>
      <c r="J234" s="1077"/>
      <c r="K234" s="1078"/>
      <c r="L234" s="1078"/>
      <c r="M234" s="1079"/>
      <c r="N234" s="263"/>
      <c r="O234" s="263"/>
      <c r="P234" s="263"/>
      <c r="Q234" s="263"/>
      <c r="R234" s="263"/>
      <c r="S234" s="263"/>
      <c r="T234" s="263"/>
      <c r="U234" s="263"/>
      <c r="V234" s="263"/>
      <c r="W234" s="263"/>
      <c r="X234" s="263"/>
      <c r="Y234" s="263"/>
      <c r="Z234" s="263"/>
      <c r="AA234" s="263"/>
      <c r="AB234" s="263"/>
      <c r="AC234" s="263"/>
      <c r="AD234" s="263"/>
      <c r="AE234" s="263"/>
      <c r="AF234" s="263"/>
      <c r="AG234" s="263"/>
      <c r="AH234" s="263"/>
      <c r="AI234" s="263"/>
      <c r="AJ234" s="263"/>
      <c r="AK234" s="263"/>
      <c r="AL234" s="263"/>
      <c r="AM234" s="263"/>
      <c r="AN234" s="263"/>
      <c r="AO234" s="263"/>
      <c r="AP234" s="263"/>
      <c r="AQ234" s="263"/>
      <c r="AR234" s="263"/>
      <c r="AS234" s="273"/>
      <c r="AT234" s="199"/>
      <c r="AU234" s="199"/>
      <c r="AV234" s="199"/>
      <c r="AW234" s="199"/>
    </row>
    <row r="235" spans="7:49">
      <c r="G235" s="199"/>
      <c r="H235" s="199"/>
      <c r="I235" s="199"/>
      <c r="J235" s="199"/>
      <c r="K235" s="199"/>
      <c r="L235" s="199"/>
      <c r="M235" s="199"/>
      <c r="N235" s="199"/>
      <c r="O235" s="199"/>
      <c r="P235" s="199"/>
      <c r="Q235" s="199"/>
      <c r="R235" s="199"/>
      <c r="S235" s="199"/>
      <c r="T235" s="199"/>
      <c r="U235" s="199"/>
      <c r="V235" s="199"/>
      <c r="W235" s="199"/>
      <c r="X235" s="199"/>
      <c r="Y235" s="199"/>
      <c r="Z235" s="199"/>
      <c r="AA235" s="199"/>
      <c r="AB235" s="199"/>
      <c r="AC235" s="199"/>
      <c r="AD235" s="199"/>
      <c r="AE235" s="199"/>
      <c r="AF235" s="199"/>
      <c r="AG235" s="199"/>
      <c r="AH235" s="199"/>
      <c r="AI235" s="199"/>
      <c r="AJ235" s="199"/>
      <c r="AK235" s="199"/>
      <c r="AL235" s="199"/>
      <c r="AM235" s="199"/>
      <c r="AN235" s="199"/>
      <c r="AO235" s="199"/>
      <c r="AP235" s="199"/>
      <c r="AQ235" s="199"/>
      <c r="AR235" s="199"/>
      <c r="AS235" s="199"/>
      <c r="AT235" s="199"/>
      <c r="AU235" s="199"/>
      <c r="AV235" s="199"/>
      <c r="AW235" s="199"/>
    </row>
  </sheetData>
  <sheetProtection password="F282" sheet="1" objects="1" scenarios="1"/>
  <mergeCells count="474">
    <mergeCell ref="A1:E1"/>
    <mergeCell ref="G1:AX1"/>
    <mergeCell ref="CE1:DB1"/>
    <mergeCell ref="CE2:DB2"/>
    <mergeCell ref="A156:A157"/>
    <mergeCell ref="A158:A159"/>
    <mergeCell ref="A160:A161"/>
    <mergeCell ref="A162:A163"/>
    <mergeCell ref="A19:E20"/>
    <mergeCell ref="A65:E66"/>
    <mergeCell ref="B153:E154"/>
    <mergeCell ref="BB139:CD142"/>
    <mergeCell ref="I131:J131"/>
    <mergeCell ref="L131:S131"/>
    <mergeCell ref="U131:W131"/>
    <mergeCell ref="X131:Z131"/>
    <mergeCell ref="AA131:AC131"/>
    <mergeCell ref="AD130:AI130"/>
    <mergeCell ref="AJ130:AO130"/>
    <mergeCell ref="I130:J130"/>
    <mergeCell ref="L130:S130"/>
    <mergeCell ref="AV97:AW97"/>
    <mergeCell ref="AD121:AG121"/>
    <mergeCell ref="AK121:AO121"/>
    <mergeCell ref="B203:E204"/>
    <mergeCell ref="AZ139:BA141"/>
    <mergeCell ref="U122:AQ122"/>
    <mergeCell ref="I125:J126"/>
    <mergeCell ref="AP125:AU125"/>
    <mergeCell ref="AP127:AU127"/>
    <mergeCell ref="AD125:AI125"/>
    <mergeCell ref="AD127:AI127"/>
    <mergeCell ref="AJ125:AO125"/>
    <mergeCell ref="AP130:AU130"/>
    <mergeCell ref="I129:J129"/>
    <mergeCell ref="L129:S129"/>
    <mergeCell ref="U129:W129"/>
    <mergeCell ref="X129:Z129"/>
    <mergeCell ref="K125:T126"/>
    <mergeCell ref="U125:W126"/>
    <mergeCell ref="X125:Z126"/>
    <mergeCell ref="AZ189:BA191"/>
    <mergeCell ref="X130:Z130"/>
    <mergeCell ref="AA130:AC130"/>
    <mergeCell ref="AA127:AC127"/>
    <mergeCell ref="AD131:AI131"/>
    <mergeCell ref="AJ131:AO131"/>
    <mergeCell ref="AM133:AU133"/>
    <mergeCell ref="BB189:CD192"/>
    <mergeCell ref="AY2:BV3"/>
    <mergeCell ref="W104:AG104"/>
    <mergeCell ref="W106:AG106"/>
    <mergeCell ref="W108:AG108"/>
    <mergeCell ref="AM6:AN6"/>
    <mergeCell ref="AM52:AN52"/>
    <mergeCell ref="AL140:AM140"/>
    <mergeCell ref="AL189:AM189"/>
    <mergeCell ref="AP131:AU131"/>
    <mergeCell ref="AD128:AI128"/>
    <mergeCell ref="AJ128:AO128"/>
    <mergeCell ref="AP128:AU128"/>
    <mergeCell ref="AD129:AI129"/>
    <mergeCell ref="AJ129:AO129"/>
    <mergeCell ref="AP129:AU129"/>
    <mergeCell ref="AJ127:AO127"/>
    <mergeCell ref="AD126:AI126"/>
    <mergeCell ref="AJ126:AO126"/>
    <mergeCell ref="AP126:AU126"/>
    <mergeCell ref="I133:AC133"/>
    <mergeCell ref="M122:S122"/>
    <mergeCell ref="AA125:AC126"/>
    <mergeCell ref="U130:W130"/>
    <mergeCell ref="Q106:U106"/>
    <mergeCell ref="AE97:AK97"/>
    <mergeCell ref="AL97:AM97"/>
    <mergeCell ref="AN97:AO97"/>
    <mergeCell ref="AP97:AQ97"/>
    <mergeCell ref="AR97:AS97"/>
    <mergeCell ref="AT97:AU97"/>
    <mergeCell ref="AI106:AJ106"/>
    <mergeCell ref="Q108:U108"/>
    <mergeCell ref="AI108:AJ108"/>
    <mergeCell ref="Q104:U104"/>
    <mergeCell ref="AI104:AJ104"/>
    <mergeCell ref="AN74:AV74"/>
    <mergeCell ref="K80:N92"/>
    <mergeCell ref="AK81:AL81"/>
    <mergeCell ref="AN81:AO81"/>
    <mergeCell ref="AQ81:AR81"/>
    <mergeCell ref="P82:AB82"/>
    <mergeCell ref="U84:Z84"/>
    <mergeCell ref="Z89:AR89"/>
    <mergeCell ref="AE90:AO90"/>
    <mergeCell ref="AE91:AO91"/>
    <mergeCell ref="H74:K74"/>
    <mergeCell ref="L74:O74"/>
    <mergeCell ref="Q74:AC74"/>
    <mergeCell ref="AE74:AG74"/>
    <mergeCell ref="AH74:AJ74"/>
    <mergeCell ref="AK74:AM74"/>
    <mergeCell ref="AN72:AV72"/>
    <mergeCell ref="H73:K73"/>
    <mergeCell ref="L73:O73"/>
    <mergeCell ref="Q73:AC73"/>
    <mergeCell ref="AE73:AG73"/>
    <mergeCell ref="AH73:AJ73"/>
    <mergeCell ref="AK73:AM73"/>
    <mergeCell ref="AN73:AV73"/>
    <mergeCell ref="H72:K72"/>
    <mergeCell ref="L72:O72"/>
    <mergeCell ref="Q72:AC72"/>
    <mergeCell ref="AE72:AG72"/>
    <mergeCell ref="AH72:AJ72"/>
    <mergeCell ref="AK72:AM72"/>
    <mergeCell ref="AN70:AV70"/>
    <mergeCell ref="H71:K71"/>
    <mergeCell ref="L71:O71"/>
    <mergeCell ref="Q71:AC71"/>
    <mergeCell ref="AE71:AG71"/>
    <mergeCell ref="AH71:AJ71"/>
    <mergeCell ref="AK71:AM71"/>
    <mergeCell ref="AN71:AV71"/>
    <mergeCell ref="H70:K70"/>
    <mergeCell ref="L70:O70"/>
    <mergeCell ref="Q70:AC70"/>
    <mergeCell ref="AE70:AG70"/>
    <mergeCell ref="AH70:AJ70"/>
    <mergeCell ref="AK70:AM70"/>
    <mergeCell ref="AE66:AG67"/>
    <mergeCell ref="AH66:AJ67"/>
    <mergeCell ref="AK66:AM66"/>
    <mergeCell ref="AN66:AV67"/>
    <mergeCell ref="AK67:AM67"/>
    <mergeCell ref="AN68:AV68"/>
    <mergeCell ref="H69:K69"/>
    <mergeCell ref="L69:O69"/>
    <mergeCell ref="Q69:AC69"/>
    <mergeCell ref="AE69:AG69"/>
    <mergeCell ref="AH69:AJ69"/>
    <mergeCell ref="AK69:AM69"/>
    <mergeCell ref="AN69:AV69"/>
    <mergeCell ref="H68:K68"/>
    <mergeCell ref="L68:O68"/>
    <mergeCell ref="Q68:AC68"/>
    <mergeCell ref="AE68:AG68"/>
    <mergeCell ref="AH68:AJ68"/>
    <mergeCell ref="AK68:AM68"/>
    <mergeCell ref="Q61:U61"/>
    <mergeCell ref="V61:AJ61"/>
    <mergeCell ref="J62:P62"/>
    <mergeCell ref="Q62:U62"/>
    <mergeCell ref="V62:AJ62"/>
    <mergeCell ref="J63:P63"/>
    <mergeCell ref="Q63:AI63"/>
    <mergeCell ref="AI54:AR54"/>
    <mergeCell ref="AS54:AW54"/>
    <mergeCell ref="J59:P59"/>
    <mergeCell ref="Q59:AI59"/>
    <mergeCell ref="AJ59:AM60"/>
    <mergeCell ref="J60:P60"/>
    <mergeCell ref="Q60:AI60"/>
    <mergeCell ref="AQ60:AU62"/>
    <mergeCell ref="J61:P61"/>
    <mergeCell ref="AQ63:AU63"/>
    <mergeCell ref="BB49:CD52"/>
    <mergeCell ref="H53:O53"/>
    <mergeCell ref="H54:J55"/>
    <mergeCell ref="K54:K55"/>
    <mergeCell ref="L54:O55"/>
    <mergeCell ref="W54:Y54"/>
    <mergeCell ref="Z54:AA54"/>
    <mergeCell ref="AC54:AD54"/>
    <mergeCell ref="AP48:AR48"/>
    <mergeCell ref="AS48:AW49"/>
    <mergeCell ref="AA49:AB49"/>
    <mergeCell ref="AD49:AF49"/>
    <mergeCell ref="AG49:AR49"/>
    <mergeCell ref="AZ49:BA51"/>
    <mergeCell ref="AN28:AV28"/>
    <mergeCell ref="K34:N46"/>
    <mergeCell ref="AK35:AL35"/>
    <mergeCell ref="AN35:AO35"/>
    <mergeCell ref="AQ35:AR35"/>
    <mergeCell ref="P36:AB36"/>
    <mergeCell ref="U38:Z38"/>
    <mergeCell ref="Z43:AR43"/>
    <mergeCell ref="AE44:AO44"/>
    <mergeCell ref="AE45:AO45"/>
    <mergeCell ref="H28:K28"/>
    <mergeCell ref="L28:O28"/>
    <mergeCell ref="Q28:AC28"/>
    <mergeCell ref="AE28:AG28"/>
    <mergeCell ref="AH28:AJ28"/>
    <mergeCell ref="AK28:AM28"/>
    <mergeCell ref="AN26:AV26"/>
    <mergeCell ref="H27:K27"/>
    <mergeCell ref="L27:O27"/>
    <mergeCell ref="Q27:AC27"/>
    <mergeCell ref="AE27:AG27"/>
    <mergeCell ref="AH27:AJ27"/>
    <mergeCell ref="AK27:AM27"/>
    <mergeCell ref="AN27:AV27"/>
    <mergeCell ref="H26:K26"/>
    <mergeCell ref="L26:O26"/>
    <mergeCell ref="Q26:AC26"/>
    <mergeCell ref="AE26:AG26"/>
    <mergeCell ref="AH26:AJ26"/>
    <mergeCell ref="AK26:AM26"/>
    <mergeCell ref="AH22:AJ22"/>
    <mergeCell ref="AK22:AM22"/>
    <mergeCell ref="AN24:AV24"/>
    <mergeCell ref="H25:K25"/>
    <mergeCell ref="L25:O25"/>
    <mergeCell ref="Q25:AC25"/>
    <mergeCell ref="AE25:AG25"/>
    <mergeCell ref="AH25:AJ25"/>
    <mergeCell ref="AK25:AM25"/>
    <mergeCell ref="AN25:AV25"/>
    <mergeCell ref="H24:K24"/>
    <mergeCell ref="L24:O24"/>
    <mergeCell ref="Q24:AC24"/>
    <mergeCell ref="AE24:AG24"/>
    <mergeCell ref="AH24:AJ24"/>
    <mergeCell ref="AK24:AM24"/>
    <mergeCell ref="Q16:U16"/>
    <mergeCell ref="V16:AJ16"/>
    <mergeCell ref="BA6:CC9"/>
    <mergeCell ref="H7:O7"/>
    <mergeCell ref="H8:J9"/>
    <mergeCell ref="K8:K9"/>
    <mergeCell ref="L8:O9"/>
    <mergeCell ref="W8:Y8"/>
    <mergeCell ref="Z8:AA8"/>
    <mergeCell ref="AC8:AD8"/>
    <mergeCell ref="AI8:AR8"/>
    <mergeCell ref="AS8:AW8"/>
    <mergeCell ref="AY6:AZ8"/>
    <mergeCell ref="Q13:AI13"/>
    <mergeCell ref="AJ13:AM14"/>
    <mergeCell ref="J14:P14"/>
    <mergeCell ref="Q14:AI14"/>
    <mergeCell ref="AQ14:AU16"/>
    <mergeCell ref="J15:P15"/>
    <mergeCell ref="Q15:U15"/>
    <mergeCell ref="V15:AJ15"/>
    <mergeCell ref="J16:P16"/>
    <mergeCell ref="Q17:AI17"/>
    <mergeCell ref="AQ17:AU17"/>
    <mergeCell ref="I155:J155"/>
    <mergeCell ref="K155:L155"/>
    <mergeCell ref="AK155:AM155"/>
    <mergeCell ref="AN155:AU155"/>
    <mergeCell ref="G141:N141"/>
    <mergeCell ref="J142:J143"/>
    <mergeCell ref="V142:X142"/>
    <mergeCell ref="Y142:Z142"/>
    <mergeCell ref="AB142:AC142"/>
    <mergeCell ref="AR142:AV142"/>
    <mergeCell ref="G142:I143"/>
    <mergeCell ref="K142:N143"/>
    <mergeCell ref="G154:H163"/>
    <mergeCell ref="I154:J154"/>
    <mergeCell ref="AH23:AJ23"/>
    <mergeCell ref="AK23:AM23"/>
    <mergeCell ref="AN23:AV23"/>
    <mergeCell ref="AK21:AM21"/>
    <mergeCell ref="H22:K22"/>
    <mergeCell ref="L22:O22"/>
    <mergeCell ref="Q22:AC22"/>
    <mergeCell ref="AE22:AG22"/>
    <mergeCell ref="AN156:AU157"/>
    <mergeCell ref="AN162:AU163"/>
    <mergeCell ref="S147:AK147"/>
    <mergeCell ref="AP2:AR2"/>
    <mergeCell ref="AS2:AW3"/>
    <mergeCell ref="AA3:AB3"/>
    <mergeCell ref="AD3:AF3"/>
    <mergeCell ref="AG3:AR3"/>
    <mergeCell ref="H20:K21"/>
    <mergeCell ref="L20:O21"/>
    <mergeCell ref="P20:AD21"/>
    <mergeCell ref="AE20:AG21"/>
    <mergeCell ref="AH20:AJ21"/>
    <mergeCell ref="AK20:AM20"/>
    <mergeCell ref="AN20:AV21"/>
    <mergeCell ref="AN22:AV22"/>
    <mergeCell ref="H23:K23"/>
    <mergeCell ref="L23:O23"/>
    <mergeCell ref="Q23:AC23"/>
    <mergeCell ref="AE23:AG23"/>
    <mergeCell ref="AV156:AW157"/>
    <mergeCell ref="AN158:AU159"/>
    <mergeCell ref="AV158:AW159"/>
    <mergeCell ref="AN160:AU161"/>
    <mergeCell ref="AV160:AW161"/>
    <mergeCell ref="L147:R147"/>
    <mergeCell ref="AL147:AO148"/>
    <mergeCell ref="L148:R148"/>
    <mergeCell ref="L149:R149"/>
    <mergeCell ref="L150:R150"/>
    <mergeCell ref="L151:R151"/>
    <mergeCell ref="K154:L154"/>
    <mergeCell ref="M154:V155"/>
    <mergeCell ref="W154:AD155"/>
    <mergeCell ref="AE154:AG155"/>
    <mergeCell ref="AH154:AJ155"/>
    <mergeCell ref="AK154:AM154"/>
    <mergeCell ref="AN154:AU154"/>
    <mergeCell ref="K158:L159"/>
    <mergeCell ref="K160:L161"/>
    <mergeCell ref="AH156:AJ157"/>
    <mergeCell ref="AK156:AM157"/>
    <mergeCell ref="AE158:AG159"/>
    <mergeCell ref="AE160:AG161"/>
    <mergeCell ref="AH158:AJ159"/>
    <mergeCell ref="AH160:AJ161"/>
    <mergeCell ref="AK158:AM159"/>
    <mergeCell ref="AK160:AM161"/>
    <mergeCell ref="AR191:AV191"/>
    <mergeCell ref="L196:R196"/>
    <mergeCell ref="AL196:AO197"/>
    <mergeCell ref="L197:R197"/>
    <mergeCell ref="AV162:AW163"/>
    <mergeCell ref="J173:M185"/>
    <mergeCell ref="AJ174:AK174"/>
    <mergeCell ref="AM174:AN174"/>
    <mergeCell ref="AP174:AQ174"/>
    <mergeCell ref="Y182:AN182"/>
    <mergeCell ref="AD183:AN183"/>
    <mergeCell ref="AD184:AN184"/>
    <mergeCell ref="S196:AK196"/>
    <mergeCell ref="S197:AK197"/>
    <mergeCell ref="AB191:AC191"/>
    <mergeCell ref="K162:L163"/>
    <mergeCell ref="AE162:AG163"/>
    <mergeCell ref="AH162:AJ163"/>
    <mergeCell ref="AK162:AM163"/>
    <mergeCell ref="Q175:AA175"/>
    <mergeCell ref="G203:H212"/>
    <mergeCell ref="I203:J203"/>
    <mergeCell ref="K203:L203"/>
    <mergeCell ref="M203:V204"/>
    <mergeCell ref="W203:AD204"/>
    <mergeCell ref="AE203:AG204"/>
    <mergeCell ref="S199:W199"/>
    <mergeCell ref="X199:AL199"/>
    <mergeCell ref="S200:AK200"/>
    <mergeCell ref="K207:L208"/>
    <mergeCell ref="N207:U208"/>
    <mergeCell ref="K209:L210"/>
    <mergeCell ref="N209:U210"/>
    <mergeCell ref="AH203:AJ204"/>
    <mergeCell ref="AK203:AM203"/>
    <mergeCell ref="W207:AD208"/>
    <mergeCell ref="AE207:AG208"/>
    <mergeCell ref="AH207:AJ208"/>
    <mergeCell ref="AK207:AM208"/>
    <mergeCell ref="W209:AD210"/>
    <mergeCell ref="AE209:AG210"/>
    <mergeCell ref="AH209:AJ210"/>
    <mergeCell ref="AK209:AM210"/>
    <mergeCell ref="AN203:AU203"/>
    <mergeCell ref="I204:J204"/>
    <mergeCell ref="K204:L204"/>
    <mergeCell ref="AK204:AM204"/>
    <mergeCell ref="AN204:AU204"/>
    <mergeCell ref="AN205:AU206"/>
    <mergeCell ref="L198:R198"/>
    <mergeCell ref="L199:R199"/>
    <mergeCell ref="L200:R200"/>
    <mergeCell ref="AE205:AG206"/>
    <mergeCell ref="AH205:AJ206"/>
    <mergeCell ref="AK205:AM206"/>
    <mergeCell ref="S198:W198"/>
    <mergeCell ref="X198:AL198"/>
    <mergeCell ref="AN211:AU212"/>
    <mergeCell ref="AV211:AW212"/>
    <mergeCell ref="J222:M234"/>
    <mergeCell ref="AJ223:AK223"/>
    <mergeCell ref="AM223:AN223"/>
    <mergeCell ref="AP223:AQ223"/>
    <mergeCell ref="Y231:AN231"/>
    <mergeCell ref="AD232:AN232"/>
    <mergeCell ref="AD233:AN233"/>
    <mergeCell ref="K211:L212"/>
    <mergeCell ref="N211:U212"/>
    <mergeCell ref="W211:AD212"/>
    <mergeCell ref="AE211:AG212"/>
    <mergeCell ref="AH211:AJ212"/>
    <mergeCell ref="AK211:AM212"/>
    <mergeCell ref="Q224:AA224"/>
    <mergeCell ref="AV205:AW206"/>
    <mergeCell ref="AN207:AU208"/>
    <mergeCell ref="AV207:AW208"/>
    <mergeCell ref="AN209:AU210"/>
    <mergeCell ref="AV209:AW210"/>
    <mergeCell ref="N158:U159"/>
    <mergeCell ref="AH142:AQ142"/>
    <mergeCell ref="G191:I192"/>
    <mergeCell ref="K191:N192"/>
    <mergeCell ref="AH191:AQ191"/>
    <mergeCell ref="K156:L157"/>
    <mergeCell ref="N156:U157"/>
    <mergeCell ref="N160:U161"/>
    <mergeCell ref="N162:U163"/>
    <mergeCell ref="S148:AK148"/>
    <mergeCell ref="S149:W149"/>
    <mergeCell ref="X149:AL149"/>
    <mergeCell ref="S150:W150"/>
    <mergeCell ref="X150:AL150"/>
    <mergeCell ref="S151:AK151"/>
    <mergeCell ref="G190:N190"/>
    <mergeCell ref="J191:J192"/>
    <mergeCell ref="V191:X191"/>
    <mergeCell ref="Y191:Z191"/>
    <mergeCell ref="D11:E11"/>
    <mergeCell ref="B156:B157"/>
    <mergeCell ref="C156:C157"/>
    <mergeCell ref="D156:D157"/>
    <mergeCell ref="E156:E157"/>
    <mergeCell ref="B158:B159"/>
    <mergeCell ref="C158:C159"/>
    <mergeCell ref="D158:D159"/>
    <mergeCell ref="E158:E159"/>
    <mergeCell ref="D12:E12"/>
    <mergeCell ref="D13:E13"/>
    <mergeCell ref="B160:B161"/>
    <mergeCell ref="C160:C161"/>
    <mergeCell ref="D160:D161"/>
    <mergeCell ref="E160:E161"/>
    <mergeCell ref="B162:B163"/>
    <mergeCell ref="C162:C163"/>
    <mergeCell ref="D162:D163"/>
    <mergeCell ref="E162:E163"/>
    <mergeCell ref="J13:P13"/>
    <mergeCell ref="H66:K67"/>
    <mergeCell ref="L66:O67"/>
    <mergeCell ref="J17:P17"/>
    <mergeCell ref="P66:AD67"/>
    <mergeCell ref="AD133:AL133"/>
    <mergeCell ref="AA129:AC129"/>
    <mergeCell ref="I128:J128"/>
    <mergeCell ref="L128:S128"/>
    <mergeCell ref="U128:W128"/>
    <mergeCell ref="X128:Z128"/>
    <mergeCell ref="AA128:AC128"/>
    <mergeCell ref="I127:J127"/>
    <mergeCell ref="L127:S127"/>
    <mergeCell ref="U127:W127"/>
    <mergeCell ref="X127:Z127"/>
    <mergeCell ref="B211:B212"/>
    <mergeCell ref="C211:C212"/>
    <mergeCell ref="D211:D212"/>
    <mergeCell ref="E211:E212"/>
    <mergeCell ref="W156:AD157"/>
    <mergeCell ref="W158:AD159"/>
    <mergeCell ref="W160:AD161"/>
    <mergeCell ref="W162:AD163"/>
    <mergeCell ref="AE156:AG157"/>
    <mergeCell ref="K205:L206"/>
    <mergeCell ref="N205:U206"/>
    <mergeCell ref="W205:AD206"/>
    <mergeCell ref="B205:B206"/>
    <mergeCell ref="C205:C206"/>
    <mergeCell ref="D205:D206"/>
    <mergeCell ref="E205:E206"/>
    <mergeCell ref="B207:B208"/>
    <mergeCell ref="C207:C208"/>
    <mergeCell ref="D207:D208"/>
    <mergeCell ref="E207:E208"/>
    <mergeCell ref="B209:B210"/>
    <mergeCell ref="C209:C210"/>
    <mergeCell ref="D209:D210"/>
    <mergeCell ref="E209:E210"/>
  </mergeCells>
  <phoneticPr fontId="2"/>
  <conditionalFormatting sqref="AN22:AV28 L68:AV74 AL22:AM22 AL24:AM28 L22:AK28 AP2">
    <cfRule type="cellIs" dxfId="4" priority="2" stopIfTrue="1" operator="equal">
      <formula>0</formula>
    </cfRule>
  </conditionalFormatting>
  <conditionalFormatting sqref="AP48">
    <cfRule type="cellIs" dxfId="3" priority="1" stopIfTrue="1" operator="equal">
      <formula>0</formula>
    </cfRule>
  </conditionalFormatting>
  <dataValidations xWindow="70" yWindow="404" count="4">
    <dataValidation type="list" allowBlank="1" showInputMessage="1" showErrorMessage="1" sqref="E22:E28 E211 E209 E207 E205 E162 E160 E158 E156 E68:E74">
      <formula1>$E$14:$E$16</formula1>
    </dataValidation>
    <dataValidation type="list" allowBlank="1" showInputMessage="1" showErrorMessage="1" sqref="AD127:AD131 AJ127:AJ131 AP127:AP131">
      <formula1>$E$16:$E$18</formula1>
    </dataValidation>
    <dataValidation imeMode="off" allowBlank="1" showErrorMessage="1" sqref="B22:B28 B68:B74"/>
    <dataValidation imeMode="off" allowBlank="1" showInputMessage="1" showErrorMessage="1" sqref="B156:B163 B205:B212"/>
  </dataValidations>
  <pageMargins left="0.59055118110236227" right="0.59055118110236227" top="0.59055118110236227" bottom="0.59055118110236227" header="0.51181102362204722" footer="0.51181102362204722"/>
  <pageSetup paperSize="9" scale="98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FF99FF"/>
  </sheetPr>
  <dimension ref="A1:BT130"/>
  <sheetViews>
    <sheetView zoomScaleNormal="100" workbookViewId="0"/>
  </sheetViews>
  <sheetFormatPr defaultRowHeight="13.5"/>
  <cols>
    <col min="1" max="12" width="2.125" style="194" customWidth="1"/>
    <col min="13" max="18" width="2" style="194" customWidth="1"/>
    <col min="19" max="56" width="2.125" style="194" customWidth="1"/>
    <col min="57" max="57" width="3.5" style="194" customWidth="1"/>
    <col min="58" max="66" width="2.125" style="194" customWidth="1"/>
    <col min="67" max="69" width="2.5" style="194" customWidth="1"/>
    <col min="70" max="71" width="2.125" style="194" customWidth="1"/>
    <col min="72" max="72" width="2.125" style="200" customWidth="1"/>
    <col min="73" max="90" width="2.125" style="194" customWidth="1"/>
    <col min="91" max="214" width="9" style="194"/>
    <col min="215" max="226" width="2.125" style="194" customWidth="1"/>
    <col min="227" max="232" width="2" style="194" customWidth="1"/>
    <col min="233" max="270" width="2.125" style="194" customWidth="1"/>
    <col min="271" max="271" width="3.5" style="194" customWidth="1"/>
    <col min="272" max="346" width="2.125" style="194" customWidth="1"/>
    <col min="347" max="470" width="9" style="194"/>
    <col min="471" max="482" width="2.125" style="194" customWidth="1"/>
    <col min="483" max="488" width="2" style="194" customWidth="1"/>
    <col min="489" max="526" width="2.125" style="194" customWidth="1"/>
    <col min="527" max="527" width="3.5" style="194" customWidth="1"/>
    <col min="528" max="602" width="2.125" style="194" customWidth="1"/>
    <col min="603" max="726" width="9" style="194"/>
    <col min="727" max="738" width="2.125" style="194" customWidth="1"/>
    <col min="739" max="744" width="2" style="194" customWidth="1"/>
    <col min="745" max="782" width="2.125" style="194" customWidth="1"/>
    <col min="783" max="783" width="3.5" style="194" customWidth="1"/>
    <col min="784" max="858" width="2.125" style="194" customWidth="1"/>
    <col min="859" max="982" width="9" style="194"/>
    <col min="983" max="994" width="2.125" style="194" customWidth="1"/>
    <col min="995" max="1000" width="2" style="194" customWidth="1"/>
    <col min="1001" max="1038" width="2.125" style="194" customWidth="1"/>
    <col min="1039" max="1039" width="3.5" style="194" customWidth="1"/>
    <col min="1040" max="1114" width="2.125" style="194" customWidth="1"/>
    <col min="1115" max="1238" width="9" style="194"/>
    <col min="1239" max="1250" width="2.125" style="194" customWidth="1"/>
    <col min="1251" max="1256" width="2" style="194" customWidth="1"/>
    <col min="1257" max="1294" width="2.125" style="194" customWidth="1"/>
    <col min="1295" max="1295" width="3.5" style="194" customWidth="1"/>
    <col min="1296" max="1370" width="2.125" style="194" customWidth="1"/>
    <col min="1371" max="1494" width="9" style="194"/>
    <col min="1495" max="1506" width="2.125" style="194" customWidth="1"/>
    <col min="1507" max="1512" width="2" style="194" customWidth="1"/>
    <col min="1513" max="1550" width="2.125" style="194" customWidth="1"/>
    <col min="1551" max="1551" width="3.5" style="194" customWidth="1"/>
    <col min="1552" max="1626" width="2.125" style="194" customWidth="1"/>
    <col min="1627" max="1750" width="9" style="194"/>
    <col min="1751" max="1762" width="2.125" style="194" customWidth="1"/>
    <col min="1763" max="1768" width="2" style="194" customWidth="1"/>
    <col min="1769" max="1806" width="2.125" style="194" customWidth="1"/>
    <col min="1807" max="1807" width="3.5" style="194" customWidth="1"/>
    <col min="1808" max="1882" width="2.125" style="194" customWidth="1"/>
    <col min="1883" max="2006" width="9" style="194"/>
    <col min="2007" max="2018" width="2.125" style="194" customWidth="1"/>
    <col min="2019" max="2024" width="2" style="194" customWidth="1"/>
    <col min="2025" max="2062" width="2.125" style="194" customWidth="1"/>
    <col min="2063" max="2063" width="3.5" style="194" customWidth="1"/>
    <col min="2064" max="2138" width="2.125" style="194" customWidth="1"/>
    <col min="2139" max="2262" width="9" style="194"/>
    <col min="2263" max="2274" width="2.125" style="194" customWidth="1"/>
    <col min="2275" max="2280" width="2" style="194" customWidth="1"/>
    <col min="2281" max="2318" width="2.125" style="194" customWidth="1"/>
    <col min="2319" max="2319" width="3.5" style="194" customWidth="1"/>
    <col min="2320" max="2394" width="2.125" style="194" customWidth="1"/>
    <col min="2395" max="2518" width="9" style="194"/>
    <col min="2519" max="2530" width="2.125" style="194" customWidth="1"/>
    <col min="2531" max="2536" width="2" style="194" customWidth="1"/>
    <col min="2537" max="2574" width="2.125" style="194" customWidth="1"/>
    <col min="2575" max="2575" width="3.5" style="194" customWidth="1"/>
    <col min="2576" max="2650" width="2.125" style="194" customWidth="1"/>
    <col min="2651" max="2774" width="9" style="194"/>
    <col min="2775" max="2786" width="2.125" style="194" customWidth="1"/>
    <col min="2787" max="2792" width="2" style="194" customWidth="1"/>
    <col min="2793" max="2830" width="2.125" style="194" customWidth="1"/>
    <col min="2831" max="2831" width="3.5" style="194" customWidth="1"/>
    <col min="2832" max="2906" width="2.125" style="194" customWidth="1"/>
    <col min="2907" max="3030" width="9" style="194"/>
    <col min="3031" max="3042" width="2.125" style="194" customWidth="1"/>
    <col min="3043" max="3048" width="2" style="194" customWidth="1"/>
    <col min="3049" max="3086" width="2.125" style="194" customWidth="1"/>
    <col min="3087" max="3087" width="3.5" style="194" customWidth="1"/>
    <col min="3088" max="3162" width="2.125" style="194" customWidth="1"/>
    <col min="3163" max="3286" width="9" style="194"/>
    <col min="3287" max="3298" width="2.125" style="194" customWidth="1"/>
    <col min="3299" max="3304" width="2" style="194" customWidth="1"/>
    <col min="3305" max="3342" width="2.125" style="194" customWidth="1"/>
    <col min="3343" max="3343" width="3.5" style="194" customWidth="1"/>
    <col min="3344" max="3418" width="2.125" style="194" customWidth="1"/>
    <col min="3419" max="3542" width="9" style="194"/>
    <col min="3543" max="3554" width="2.125" style="194" customWidth="1"/>
    <col min="3555" max="3560" width="2" style="194" customWidth="1"/>
    <col min="3561" max="3598" width="2.125" style="194" customWidth="1"/>
    <col min="3599" max="3599" width="3.5" style="194" customWidth="1"/>
    <col min="3600" max="3674" width="2.125" style="194" customWidth="1"/>
    <col min="3675" max="3798" width="9" style="194"/>
    <col min="3799" max="3810" width="2.125" style="194" customWidth="1"/>
    <col min="3811" max="3816" width="2" style="194" customWidth="1"/>
    <col min="3817" max="3854" width="2.125" style="194" customWidth="1"/>
    <col min="3855" max="3855" width="3.5" style="194" customWidth="1"/>
    <col min="3856" max="3930" width="2.125" style="194" customWidth="1"/>
    <col min="3931" max="4054" width="9" style="194"/>
    <col min="4055" max="4066" width="2.125" style="194" customWidth="1"/>
    <col min="4067" max="4072" width="2" style="194" customWidth="1"/>
    <col min="4073" max="4110" width="2.125" style="194" customWidth="1"/>
    <col min="4111" max="4111" width="3.5" style="194" customWidth="1"/>
    <col min="4112" max="4186" width="2.125" style="194" customWidth="1"/>
    <col min="4187" max="4310" width="9" style="194"/>
    <col min="4311" max="4322" width="2.125" style="194" customWidth="1"/>
    <col min="4323" max="4328" width="2" style="194" customWidth="1"/>
    <col min="4329" max="4366" width="2.125" style="194" customWidth="1"/>
    <col min="4367" max="4367" width="3.5" style="194" customWidth="1"/>
    <col min="4368" max="4442" width="2.125" style="194" customWidth="1"/>
    <col min="4443" max="4566" width="9" style="194"/>
    <col min="4567" max="4578" width="2.125" style="194" customWidth="1"/>
    <col min="4579" max="4584" width="2" style="194" customWidth="1"/>
    <col min="4585" max="4622" width="2.125" style="194" customWidth="1"/>
    <col min="4623" max="4623" width="3.5" style="194" customWidth="1"/>
    <col min="4624" max="4698" width="2.125" style="194" customWidth="1"/>
    <col min="4699" max="4822" width="9" style="194"/>
    <col min="4823" max="4834" width="2.125" style="194" customWidth="1"/>
    <col min="4835" max="4840" width="2" style="194" customWidth="1"/>
    <col min="4841" max="4878" width="2.125" style="194" customWidth="1"/>
    <col min="4879" max="4879" width="3.5" style="194" customWidth="1"/>
    <col min="4880" max="4954" width="2.125" style="194" customWidth="1"/>
    <col min="4955" max="5078" width="9" style="194"/>
    <col min="5079" max="5090" width="2.125" style="194" customWidth="1"/>
    <col min="5091" max="5096" width="2" style="194" customWidth="1"/>
    <col min="5097" max="5134" width="2.125" style="194" customWidth="1"/>
    <col min="5135" max="5135" width="3.5" style="194" customWidth="1"/>
    <col min="5136" max="5210" width="2.125" style="194" customWidth="1"/>
    <col min="5211" max="5334" width="9" style="194"/>
    <col min="5335" max="5346" width="2.125" style="194" customWidth="1"/>
    <col min="5347" max="5352" width="2" style="194" customWidth="1"/>
    <col min="5353" max="5390" width="2.125" style="194" customWidth="1"/>
    <col min="5391" max="5391" width="3.5" style="194" customWidth="1"/>
    <col min="5392" max="5466" width="2.125" style="194" customWidth="1"/>
    <col min="5467" max="5590" width="9" style="194"/>
    <col min="5591" max="5602" width="2.125" style="194" customWidth="1"/>
    <col min="5603" max="5608" width="2" style="194" customWidth="1"/>
    <col min="5609" max="5646" width="2.125" style="194" customWidth="1"/>
    <col min="5647" max="5647" width="3.5" style="194" customWidth="1"/>
    <col min="5648" max="5722" width="2.125" style="194" customWidth="1"/>
    <col min="5723" max="5846" width="9" style="194"/>
    <col min="5847" max="5858" width="2.125" style="194" customWidth="1"/>
    <col min="5859" max="5864" width="2" style="194" customWidth="1"/>
    <col min="5865" max="5902" width="2.125" style="194" customWidth="1"/>
    <col min="5903" max="5903" width="3.5" style="194" customWidth="1"/>
    <col min="5904" max="5978" width="2.125" style="194" customWidth="1"/>
    <col min="5979" max="6102" width="9" style="194"/>
    <col min="6103" max="6114" width="2.125" style="194" customWidth="1"/>
    <col min="6115" max="6120" width="2" style="194" customWidth="1"/>
    <col min="6121" max="6158" width="2.125" style="194" customWidth="1"/>
    <col min="6159" max="6159" width="3.5" style="194" customWidth="1"/>
    <col min="6160" max="6234" width="2.125" style="194" customWidth="1"/>
    <col min="6235" max="6358" width="9" style="194"/>
    <col min="6359" max="6370" width="2.125" style="194" customWidth="1"/>
    <col min="6371" max="6376" width="2" style="194" customWidth="1"/>
    <col min="6377" max="6414" width="2.125" style="194" customWidth="1"/>
    <col min="6415" max="6415" width="3.5" style="194" customWidth="1"/>
    <col min="6416" max="6490" width="2.125" style="194" customWidth="1"/>
    <col min="6491" max="6614" width="9" style="194"/>
    <col min="6615" max="6626" width="2.125" style="194" customWidth="1"/>
    <col min="6627" max="6632" width="2" style="194" customWidth="1"/>
    <col min="6633" max="6670" width="2.125" style="194" customWidth="1"/>
    <col min="6671" max="6671" width="3.5" style="194" customWidth="1"/>
    <col min="6672" max="6746" width="2.125" style="194" customWidth="1"/>
    <col min="6747" max="6870" width="9" style="194"/>
    <col min="6871" max="6882" width="2.125" style="194" customWidth="1"/>
    <col min="6883" max="6888" width="2" style="194" customWidth="1"/>
    <col min="6889" max="6926" width="2.125" style="194" customWidth="1"/>
    <col min="6927" max="6927" width="3.5" style="194" customWidth="1"/>
    <col min="6928" max="7002" width="2.125" style="194" customWidth="1"/>
    <col min="7003" max="7126" width="9" style="194"/>
    <col min="7127" max="7138" width="2.125" style="194" customWidth="1"/>
    <col min="7139" max="7144" width="2" style="194" customWidth="1"/>
    <col min="7145" max="7182" width="2.125" style="194" customWidth="1"/>
    <col min="7183" max="7183" width="3.5" style="194" customWidth="1"/>
    <col min="7184" max="7258" width="2.125" style="194" customWidth="1"/>
    <col min="7259" max="7382" width="9" style="194"/>
    <col min="7383" max="7394" width="2.125" style="194" customWidth="1"/>
    <col min="7395" max="7400" width="2" style="194" customWidth="1"/>
    <col min="7401" max="7438" width="2.125" style="194" customWidth="1"/>
    <col min="7439" max="7439" width="3.5" style="194" customWidth="1"/>
    <col min="7440" max="7514" width="2.125" style="194" customWidth="1"/>
    <col min="7515" max="7638" width="9" style="194"/>
    <col min="7639" max="7650" width="2.125" style="194" customWidth="1"/>
    <col min="7651" max="7656" width="2" style="194" customWidth="1"/>
    <col min="7657" max="7694" width="2.125" style="194" customWidth="1"/>
    <col min="7695" max="7695" width="3.5" style="194" customWidth="1"/>
    <col min="7696" max="7770" width="2.125" style="194" customWidth="1"/>
    <col min="7771" max="7894" width="9" style="194"/>
    <col min="7895" max="7906" width="2.125" style="194" customWidth="1"/>
    <col min="7907" max="7912" width="2" style="194" customWidth="1"/>
    <col min="7913" max="7950" width="2.125" style="194" customWidth="1"/>
    <col min="7951" max="7951" width="3.5" style="194" customWidth="1"/>
    <col min="7952" max="8026" width="2.125" style="194" customWidth="1"/>
    <col min="8027" max="8150" width="9" style="194"/>
    <col min="8151" max="8162" width="2.125" style="194" customWidth="1"/>
    <col min="8163" max="8168" width="2" style="194" customWidth="1"/>
    <col min="8169" max="8206" width="2.125" style="194" customWidth="1"/>
    <col min="8207" max="8207" width="3.5" style="194" customWidth="1"/>
    <col min="8208" max="8282" width="2.125" style="194" customWidth="1"/>
    <col min="8283" max="8406" width="9" style="194"/>
    <col min="8407" max="8418" width="2.125" style="194" customWidth="1"/>
    <col min="8419" max="8424" width="2" style="194" customWidth="1"/>
    <col min="8425" max="8462" width="2.125" style="194" customWidth="1"/>
    <col min="8463" max="8463" width="3.5" style="194" customWidth="1"/>
    <col min="8464" max="8538" width="2.125" style="194" customWidth="1"/>
    <col min="8539" max="8662" width="9" style="194"/>
    <col min="8663" max="8674" width="2.125" style="194" customWidth="1"/>
    <col min="8675" max="8680" width="2" style="194" customWidth="1"/>
    <col min="8681" max="8718" width="2.125" style="194" customWidth="1"/>
    <col min="8719" max="8719" width="3.5" style="194" customWidth="1"/>
    <col min="8720" max="8794" width="2.125" style="194" customWidth="1"/>
    <col min="8795" max="8918" width="9" style="194"/>
    <col min="8919" max="8930" width="2.125" style="194" customWidth="1"/>
    <col min="8931" max="8936" width="2" style="194" customWidth="1"/>
    <col min="8937" max="8974" width="2.125" style="194" customWidth="1"/>
    <col min="8975" max="8975" width="3.5" style="194" customWidth="1"/>
    <col min="8976" max="9050" width="2.125" style="194" customWidth="1"/>
    <col min="9051" max="9174" width="9" style="194"/>
    <col min="9175" max="9186" width="2.125" style="194" customWidth="1"/>
    <col min="9187" max="9192" width="2" style="194" customWidth="1"/>
    <col min="9193" max="9230" width="2.125" style="194" customWidth="1"/>
    <col min="9231" max="9231" width="3.5" style="194" customWidth="1"/>
    <col min="9232" max="9306" width="2.125" style="194" customWidth="1"/>
    <col min="9307" max="9430" width="9" style="194"/>
    <col min="9431" max="9442" width="2.125" style="194" customWidth="1"/>
    <col min="9443" max="9448" width="2" style="194" customWidth="1"/>
    <col min="9449" max="9486" width="2.125" style="194" customWidth="1"/>
    <col min="9487" max="9487" width="3.5" style="194" customWidth="1"/>
    <col min="9488" max="9562" width="2.125" style="194" customWidth="1"/>
    <col min="9563" max="9686" width="9" style="194"/>
    <col min="9687" max="9698" width="2.125" style="194" customWidth="1"/>
    <col min="9699" max="9704" width="2" style="194" customWidth="1"/>
    <col min="9705" max="9742" width="2.125" style="194" customWidth="1"/>
    <col min="9743" max="9743" width="3.5" style="194" customWidth="1"/>
    <col min="9744" max="9818" width="2.125" style="194" customWidth="1"/>
    <col min="9819" max="9942" width="9" style="194"/>
    <col min="9943" max="9954" width="2.125" style="194" customWidth="1"/>
    <col min="9955" max="9960" width="2" style="194" customWidth="1"/>
    <col min="9961" max="9998" width="2.125" style="194" customWidth="1"/>
    <col min="9999" max="9999" width="3.5" style="194" customWidth="1"/>
    <col min="10000" max="10074" width="2.125" style="194" customWidth="1"/>
    <col min="10075" max="10198" width="9" style="194"/>
    <col min="10199" max="10210" width="2.125" style="194" customWidth="1"/>
    <col min="10211" max="10216" width="2" style="194" customWidth="1"/>
    <col min="10217" max="10254" width="2.125" style="194" customWidth="1"/>
    <col min="10255" max="10255" width="3.5" style="194" customWidth="1"/>
    <col min="10256" max="10330" width="2.125" style="194" customWidth="1"/>
    <col min="10331" max="10454" width="9" style="194"/>
    <col min="10455" max="10466" width="2.125" style="194" customWidth="1"/>
    <col min="10467" max="10472" width="2" style="194" customWidth="1"/>
    <col min="10473" max="10510" width="2.125" style="194" customWidth="1"/>
    <col min="10511" max="10511" width="3.5" style="194" customWidth="1"/>
    <col min="10512" max="10586" width="2.125" style="194" customWidth="1"/>
    <col min="10587" max="10710" width="9" style="194"/>
    <col min="10711" max="10722" width="2.125" style="194" customWidth="1"/>
    <col min="10723" max="10728" width="2" style="194" customWidth="1"/>
    <col min="10729" max="10766" width="2.125" style="194" customWidth="1"/>
    <col min="10767" max="10767" width="3.5" style="194" customWidth="1"/>
    <col min="10768" max="10842" width="2.125" style="194" customWidth="1"/>
    <col min="10843" max="10966" width="9" style="194"/>
    <col min="10967" max="10978" width="2.125" style="194" customWidth="1"/>
    <col min="10979" max="10984" width="2" style="194" customWidth="1"/>
    <col min="10985" max="11022" width="2.125" style="194" customWidth="1"/>
    <col min="11023" max="11023" width="3.5" style="194" customWidth="1"/>
    <col min="11024" max="11098" width="2.125" style="194" customWidth="1"/>
    <col min="11099" max="11222" width="9" style="194"/>
    <col min="11223" max="11234" width="2.125" style="194" customWidth="1"/>
    <col min="11235" max="11240" width="2" style="194" customWidth="1"/>
    <col min="11241" max="11278" width="2.125" style="194" customWidth="1"/>
    <col min="11279" max="11279" width="3.5" style="194" customWidth="1"/>
    <col min="11280" max="11354" width="2.125" style="194" customWidth="1"/>
    <col min="11355" max="11478" width="9" style="194"/>
    <col min="11479" max="11490" width="2.125" style="194" customWidth="1"/>
    <col min="11491" max="11496" width="2" style="194" customWidth="1"/>
    <col min="11497" max="11534" width="2.125" style="194" customWidth="1"/>
    <col min="11535" max="11535" width="3.5" style="194" customWidth="1"/>
    <col min="11536" max="11610" width="2.125" style="194" customWidth="1"/>
    <col min="11611" max="11734" width="9" style="194"/>
    <col min="11735" max="11746" width="2.125" style="194" customWidth="1"/>
    <col min="11747" max="11752" width="2" style="194" customWidth="1"/>
    <col min="11753" max="11790" width="2.125" style="194" customWidth="1"/>
    <col min="11791" max="11791" width="3.5" style="194" customWidth="1"/>
    <col min="11792" max="11866" width="2.125" style="194" customWidth="1"/>
    <col min="11867" max="11990" width="9" style="194"/>
    <col min="11991" max="12002" width="2.125" style="194" customWidth="1"/>
    <col min="12003" max="12008" width="2" style="194" customWidth="1"/>
    <col min="12009" max="12046" width="2.125" style="194" customWidth="1"/>
    <col min="12047" max="12047" width="3.5" style="194" customWidth="1"/>
    <col min="12048" max="12122" width="2.125" style="194" customWidth="1"/>
    <col min="12123" max="12246" width="9" style="194"/>
    <col min="12247" max="12258" width="2.125" style="194" customWidth="1"/>
    <col min="12259" max="12264" width="2" style="194" customWidth="1"/>
    <col min="12265" max="12302" width="2.125" style="194" customWidth="1"/>
    <col min="12303" max="12303" width="3.5" style="194" customWidth="1"/>
    <col min="12304" max="12378" width="2.125" style="194" customWidth="1"/>
    <col min="12379" max="12502" width="9" style="194"/>
    <col min="12503" max="12514" width="2.125" style="194" customWidth="1"/>
    <col min="12515" max="12520" width="2" style="194" customWidth="1"/>
    <col min="12521" max="12558" width="2.125" style="194" customWidth="1"/>
    <col min="12559" max="12559" width="3.5" style="194" customWidth="1"/>
    <col min="12560" max="12634" width="2.125" style="194" customWidth="1"/>
    <col min="12635" max="12758" width="9" style="194"/>
    <col min="12759" max="12770" width="2.125" style="194" customWidth="1"/>
    <col min="12771" max="12776" width="2" style="194" customWidth="1"/>
    <col min="12777" max="12814" width="2.125" style="194" customWidth="1"/>
    <col min="12815" max="12815" width="3.5" style="194" customWidth="1"/>
    <col min="12816" max="12890" width="2.125" style="194" customWidth="1"/>
    <col min="12891" max="13014" width="9" style="194"/>
    <col min="13015" max="13026" width="2.125" style="194" customWidth="1"/>
    <col min="13027" max="13032" width="2" style="194" customWidth="1"/>
    <col min="13033" max="13070" width="2.125" style="194" customWidth="1"/>
    <col min="13071" max="13071" width="3.5" style="194" customWidth="1"/>
    <col min="13072" max="13146" width="2.125" style="194" customWidth="1"/>
    <col min="13147" max="13270" width="9" style="194"/>
    <col min="13271" max="13282" width="2.125" style="194" customWidth="1"/>
    <col min="13283" max="13288" width="2" style="194" customWidth="1"/>
    <col min="13289" max="13326" width="2.125" style="194" customWidth="1"/>
    <col min="13327" max="13327" width="3.5" style="194" customWidth="1"/>
    <col min="13328" max="13402" width="2.125" style="194" customWidth="1"/>
    <col min="13403" max="13526" width="9" style="194"/>
    <col min="13527" max="13538" width="2.125" style="194" customWidth="1"/>
    <col min="13539" max="13544" width="2" style="194" customWidth="1"/>
    <col min="13545" max="13582" width="2.125" style="194" customWidth="1"/>
    <col min="13583" max="13583" width="3.5" style="194" customWidth="1"/>
    <col min="13584" max="13658" width="2.125" style="194" customWidth="1"/>
    <col min="13659" max="13782" width="9" style="194"/>
    <col min="13783" max="13794" width="2.125" style="194" customWidth="1"/>
    <col min="13795" max="13800" width="2" style="194" customWidth="1"/>
    <col min="13801" max="13838" width="2.125" style="194" customWidth="1"/>
    <col min="13839" max="13839" width="3.5" style="194" customWidth="1"/>
    <col min="13840" max="13914" width="2.125" style="194" customWidth="1"/>
    <col min="13915" max="14038" width="9" style="194"/>
    <col min="14039" max="14050" width="2.125" style="194" customWidth="1"/>
    <col min="14051" max="14056" width="2" style="194" customWidth="1"/>
    <col min="14057" max="14094" width="2.125" style="194" customWidth="1"/>
    <col min="14095" max="14095" width="3.5" style="194" customWidth="1"/>
    <col min="14096" max="14170" width="2.125" style="194" customWidth="1"/>
    <col min="14171" max="14294" width="9" style="194"/>
    <col min="14295" max="14306" width="2.125" style="194" customWidth="1"/>
    <col min="14307" max="14312" width="2" style="194" customWidth="1"/>
    <col min="14313" max="14350" width="2.125" style="194" customWidth="1"/>
    <col min="14351" max="14351" width="3.5" style="194" customWidth="1"/>
    <col min="14352" max="14426" width="2.125" style="194" customWidth="1"/>
    <col min="14427" max="14550" width="9" style="194"/>
    <col min="14551" max="14562" width="2.125" style="194" customWidth="1"/>
    <col min="14563" max="14568" width="2" style="194" customWidth="1"/>
    <col min="14569" max="14606" width="2.125" style="194" customWidth="1"/>
    <col min="14607" max="14607" width="3.5" style="194" customWidth="1"/>
    <col min="14608" max="14682" width="2.125" style="194" customWidth="1"/>
    <col min="14683" max="14806" width="9" style="194"/>
    <col min="14807" max="14818" width="2.125" style="194" customWidth="1"/>
    <col min="14819" max="14824" width="2" style="194" customWidth="1"/>
    <col min="14825" max="14862" width="2.125" style="194" customWidth="1"/>
    <col min="14863" max="14863" width="3.5" style="194" customWidth="1"/>
    <col min="14864" max="14938" width="2.125" style="194" customWidth="1"/>
    <col min="14939" max="15062" width="9" style="194"/>
    <col min="15063" max="15074" width="2.125" style="194" customWidth="1"/>
    <col min="15075" max="15080" width="2" style="194" customWidth="1"/>
    <col min="15081" max="15118" width="2.125" style="194" customWidth="1"/>
    <col min="15119" max="15119" width="3.5" style="194" customWidth="1"/>
    <col min="15120" max="15194" width="2.125" style="194" customWidth="1"/>
    <col min="15195" max="15318" width="9" style="194"/>
    <col min="15319" max="15330" width="2.125" style="194" customWidth="1"/>
    <col min="15331" max="15336" width="2" style="194" customWidth="1"/>
    <col min="15337" max="15374" width="2.125" style="194" customWidth="1"/>
    <col min="15375" max="15375" width="3.5" style="194" customWidth="1"/>
    <col min="15376" max="15450" width="2.125" style="194" customWidth="1"/>
    <col min="15451" max="15574" width="9" style="194"/>
    <col min="15575" max="15586" width="2.125" style="194" customWidth="1"/>
    <col min="15587" max="15592" width="2" style="194" customWidth="1"/>
    <col min="15593" max="15630" width="2.125" style="194" customWidth="1"/>
    <col min="15631" max="15631" width="3.5" style="194" customWidth="1"/>
    <col min="15632" max="15706" width="2.125" style="194" customWidth="1"/>
    <col min="15707" max="15830" width="9" style="194"/>
    <col min="15831" max="15842" width="2.125" style="194" customWidth="1"/>
    <col min="15843" max="15848" width="2" style="194" customWidth="1"/>
    <col min="15849" max="15886" width="2.125" style="194" customWidth="1"/>
    <col min="15887" max="15887" width="3.5" style="194" customWidth="1"/>
    <col min="15888" max="15962" width="2.125" style="194" customWidth="1"/>
    <col min="15963" max="16086" width="9" style="194"/>
    <col min="16087" max="16098" width="2.125" style="194" customWidth="1"/>
    <col min="16099" max="16104" width="2" style="194" customWidth="1"/>
    <col min="16105" max="16142" width="2.125" style="194" customWidth="1"/>
    <col min="16143" max="16143" width="3.5" style="194" customWidth="1"/>
    <col min="16144" max="16218" width="2.125" style="194" customWidth="1"/>
    <col min="16219" max="16384" width="9" style="194"/>
  </cols>
  <sheetData>
    <row r="1" spans="1:72" ht="30.75" customHeight="1">
      <c r="U1" s="885" t="s">
        <v>2786</v>
      </c>
      <c r="V1" s="886"/>
      <c r="W1" s="886"/>
      <c r="X1" s="886"/>
      <c r="Y1" s="886"/>
      <c r="Z1" s="887"/>
      <c r="AA1" s="887"/>
      <c r="AB1" s="887"/>
      <c r="AC1" s="887"/>
      <c r="AD1" s="887"/>
      <c r="AE1" s="887"/>
      <c r="AF1" s="888"/>
      <c r="AG1" s="889"/>
      <c r="AH1" s="195" t="s">
        <v>2787</v>
      </c>
      <c r="AI1" s="196"/>
      <c r="AJ1" s="196"/>
      <c r="AK1" s="888"/>
      <c r="AL1" s="889"/>
      <c r="AM1" s="195" t="s">
        <v>2788</v>
      </c>
      <c r="AN1" s="196"/>
      <c r="AO1" s="196"/>
      <c r="AP1" s="197"/>
      <c r="AQ1" s="198" t="s">
        <v>2789</v>
      </c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</row>
    <row r="2" spans="1:72" ht="27" customHeight="1">
      <c r="A2" s="201" t="s">
        <v>1903</v>
      </c>
      <c r="B2" s="201"/>
      <c r="C2" s="201"/>
      <c r="D2" s="939">
        <v>28</v>
      </c>
      <c r="E2" s="939"/>
      <c r="F2" s="201" t="s">
        <v>2</v>
      </c>
      <c r="G2" s="939">
        <v>4</v>
      </c>
      <c r="H2" s="939"/>
      <c r="I2" s="201" t="s">
        <v>3</v>
      </c>
      <c r="J2" s="939">
        <v>21</v>
      </c>
      <c r="K2" s="939"/>
      <c r="L2" s="202"/>
      <c r="M2" s="203" t="s">
        <v>1904</v>
      </c>
      <c r="N2" s="203"/>
      <c r="O2" s="203"/>
      <c r="P2" s="201"/>
      <c r="Q2" s="201"/>
      <c r="R2" s="204" t="s">
        <v>1905</v>
      </c>
      <c r="S2" s="205"/>
      <c r="T2" s="205"/>
      <c r="BF2" s="199"/>
      <c r="BG2" s="199"/>
      <c r="BH2" s="199"/>
      <c r="BI2" s="199"/>
      <c r="BJ2" s="199"/>
      <c r="BK2" s="199"/>
      <c r="BL2" s="199"/>
      <c r="BM2" s="199"/>
      <c r="BN2" s="199"/>
    </row>
    <row r="3" spans="1:72" ht="27" customHeight="1">
      <c r="A3" s="206"/>
      <c r="B3" s="206"/>
      <c r="C3" s="206"/>
      <c r="D3" s="206"/>
      <c r="E3" s="207" t="s">
        <v>1906</v>
      </c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8"/>
      <c r="AE3" s="933" t="s">
        <v>1907</v>
      </c>
      <c r="AF3" s="916"/>
      <c r="AG3" s="916"/>
      <c r="AH3" s="916"/>
      <c r="AI3" s="916"/>
      <c r="AJ3" s="916"/>
      <c r="AK3" s="875" t="str">
        <f>基本情報入力!$B$5</f>
        <v/>
      </c>
      <c r="AL3" s="875"/>
      <c r="AM3" s="875"/>
      <c r="AN3" s="875"/>
      <c r="AO3" s="875"/>
      <c r="AP3" s="875"/>
      <c r="AQ3" s="875"/>
      <c r="AR3" s="875"/>
      <c r="AS3" s="875"/>
      <c r="AT3" s="875"/>
      <c r="AU3" s="875"/>
      <c r="AV3" s="875"/>
      <c r="AW3" s="916"/>
      <c r="AX3" s="916"/>
      <c r="AY3" s="916"/>
      <c r="AZ3" s="916"/>
      <c r="BA3" s="916"/>
      <c r="BB3" s="934"/>
      <c r="BC3" s="935" t="s">
        <v>1908</v>
      </c>
      <c r="BD3" s="936"/>
      <c r="BE3" s="936"/>
      <c r="BF3" s="936"/>
      <c r="BG3" s="937">
        <f>基本情報入力!$B$3</f>
        <v>0</v>
      </c>
      <c r="BH3" s="937"/>
      <c r="BI3" s="937"/>
      <c r="BJ3" s="209" t="s">
        <v>1909</v>
      </c>
      <c r="BK3" s="937">
        <f>基本情報入力!$D$3</f>
        <v>0</v>
      </c>
      <c r="BL3" s="937"/>
      <c r="BM3" s="937"/>
      <c r="BN3" s="938"/>
    </row>
    <row r="4" spans="1:72" ht="27" customHeight="1">
      <c r="A4" s="930" t="s">
        <v>1910</v>
      </c>
      <c r="B4" s="931"/>
      <c r="C4" s="931"/>
      <c r="D4" s="210"/>
      <c r="E4" s="892" t="str">
        <f>基本情報入力!$B$6</f>
        <v/>
      </c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211"/>
      <c r="AE4" s="206"/>
      <c r="AF4" s="206"/>
      <c r="AG4" s="916" t="s">
        <v>1911</v>
      </c>
      <c r="AH4" s="916"/>
      <c r="AI4" s="916"/>
      <c r="AJ4" s="916"/>
      <c r="AK4" s="932">
        <f>基本情報入力!$B$7</f>
        <v>0</v>
      </c>
      <c r="AL4" s="932"/>
      <c r="AM4" s="932"/>
      <c r="AN4" s="932"/>
      <c r="AO4" s="212" t="s">
        <v>1912</v>
      </c>
      <c r="AP4" s="895">
        <f>基本情報入力!$C$7</f>
        <v>0</v>
      </c>
      <c r="AQ4" s="895"/>
      <c r="AR4" s="895"/>
      <c r="AS4" s="213" t="s">
        <v>1913</v>
      </c>
      <c r="AT4" s="917">
        <f>基本情報入力!$D$7</f>
        <v>0</v>
      </c>
      <c r="AU4" s="917"/>
      <c r="AV4" s="917"/>
      <c r="AW4" s="208"/>
      <c r="AX4" s="916" t="s">
        <v>1914</v>
      </c>
      <c r="AY4" s="916"/>
      <c r="AZ4" s="916"/>
      <c r="BA4" s="916"/>
      <c r="BB4" s="916"/>
      <c r="BC4" s="875">
        <f>基本情報入力!$B$12</f>
        <v>0</v>
      </c>
      <c r="BD4" s="875"/>
      <c r="BE4" s="875"/>
      <c r="BF4" s="875"/>
      <c r="BG4" s="875"/>
      <c r="BH4" s="875"/>
      <c r="BI4" s="875"/>
      <c r="BJ4" s="875"/>
      <c r="BK4" s="875"/>
      <c r="BL4" s="875"/>
      <c r="BM4" s="875"/>
      <c r="BN4" s="876"/>
    </row>
    <row r="5" spans="1:72" ht="15.75" customHeight="1">
      <c r="A5" s="946" t="s">
        <v>19</v>
      </c>
      <c r="B5" s="947"/>
      <c r="C5" s="922" t="s">
        <v>20</v>
      </c>
      <c r="D5" s="923"/>
      <c r="E5" s="923"/>
      <c r="F5" s="923"/>
      <c r="G5" s="923"/>
      <c r="H5" s="923"/>
      <c r="I5" s="923"/>
      <c r="J5" s="924"/>
      <c r="K5" s="922" t="s">
        <v>1879</v>
      </c>
      <c r="L5" s="924"/>
      <c r="M5" s="922" t="s">
        <v>1880</v>
      </c>
      <c r="N5" s="923"/>
      <c r="O5" s="923"/>
      <c r="P5" s="923"/>
      <c r="Q5" s="923"/>
      <c r="R5" s="923"/>
      <c r="S5" s="922" t="s">
        <v>21</v>
      </c>
      <c r="T5" s="924"/>
      <c r="U5" s="926" t="s">
        <v>1915</v>
      </c>
      <c r="V5" s="927"/>
      <c r="W5" s="928"/>
      <c r="X5" s="926" t="s">
        <v>1916</v>
      </c>
      <c r="Y5" s="927"/>
      <c r="Z5" s="927"/>
      <c r="AA5" s="927"/>
      <c r="AB5" s="927"/>
      <c r="AC5" s="927"/>
      <c r="AD5" s="929" t="s">
        <v>1917</v>
      </c>
      <c r="AE5" s="929"/>
      <c r="AF5" s="929"/>
      <c r="AG5" s="929"/>
      <c r="AH5" s="929"/>
      <c r="AI5" s="929"/>
      <c r="AJ5" s="929"/>
      <c r="AK5" s="929"/>
      <c r="AL5" s="900" t="s">
        <v>1918</v>
      </c>
      <c r="AM5" s="901"/>
      <c r="AN5" s="901"/>
      <c r="AO5" s="901"/>
      <c r="AP5" s="901"/>
      <c r="AQ5" s="900" t="s">
        <v>1919</v>
      </c>
      <c r="AR5" s="901"/>
      <c r="AS5" s="902"/>
      <c r="AT5" s="900" t="s">
        <v>1920</v>
      </c>
      <c r="AU5" s="901"/>
      <c r="AV5" s="901"/>
      <c r="AW5" s="901"/>
      <c r="AX5" s="901"/>
      <c r="AY5" s="901"/>
      <c r="AZ5" s="901"/>
      <c r="BA5" s="901"/>
      <c r="BB5" s="901"/>
      <c r="BC5" s="901"/>
      <c r="BD5" s="901"/>
      <c r="BE5" s="902"/>
      <c r="BF5" s="900" t="s">
        <v>1921</v>
      </c>
      <c r="BG5" s="901"/>
      <c r="BH5" s="901"/>
      <c r="BI5" s="901"/>
      <c r="BJ5" s="901"/>
      <c r="BK5" s="901"/>
      <c r="BL5" s="901"/>
      <c r="BM5" s="901"/>
      <c r="BN5" s="902"/>
    </row>
    <row r="6" spans="1:72" ht="15.75" customHeight="1">
      <c r="A6" s="948"/>
      <c r="B6" s="949"/>
      <c r="C6" s="925"/>
      <c r="D6" s="912"/>
      <c r="E6" s="912"/>
      <c r="F6" s="912"/>
      <c r="G6" s="912"/>
      <c r="H6" s="912"/>
      <c r="I6" s="912"/>
      <c r="J6" s="911"/>
      <c r="K6" s="925"/>
      <c r="L6" s="911"/>
      <c r="M6" s="925"/>
      <c r="N6" s="912"/>
      <c r="O6" s="912"/>
      <c r="P6" s="912"/>
      <c r="Q6" s="912"/>
      <c r="R6" s="912"/>
      <c r="S6" s="925"/>
      <c r="T6" s="911"/>
      <c r="U6" s="909" t="s">
        <v>1922</v>
      </c>
      <c r="V6" s="910"/>
      <c r="W6" s="911"/>
      <c r="X6" s="909" t="s">
        <v>1923</v>
      </c>
      <c r="Y6" s="912"/>
      <c r="Z6" s="912"/>
      <c r="AA6" s="912"/>
      <c r="AB6" s="912"/>
      <c r="AC6" s="911"/>
      <c r="AD6" s="913" t="s">
        <v>1924</v>
      </c>
      <c r="AE6" s="914"/>
      <c r="AF6" s="914"/>
      <c r="AG6" s="914"/>
      <c r="AH6" s="914"/>
      <c r="AI6" s="914"/>
      <c r="AJ6" s="914"/>
      <c r="AK6" s="915"/>
      <c r="AL6" s="903"/>
      <c r="AM6" s="904"/>
      <c r="AN6" s="904"/>
      <c r="AO6" s="904"/>
      <c r="AP6" s="904"/>
      <c r="AQ6" s="903"/>
      <c r="AR6" s="904"/>
      <c r="AS6" s="905"/>
      <c r="AT6" s="903"/>
      <c r="AU6" s="904"/>
      <c r="AV6" s="904"/>
      <c r="AW6" s="904"/>
      <c r="AX6" s="904"/>
      <c r="AY6" s="904"/>
      <c r="AZ6" s="904"/>
      <c r="BA6" s="904"/>
      <c r="BB6" s="904"/>
      <c r="BC6" s="904"/>
      <c r="BD6" s="904"/>
      <c r="BE6" s="905"/>
      <c r="BF6" s="906"/>
      <c r="BG6" s="907"/>
      <c r="BH6" s="907"/>
      <c r="BI6" s="907"/>
      <c r="BJ6" s="907"/>
      <c r="BK6" s="907"/>
      <c r="BL6" s="907"/>
      <c r="BM6" s="907"/>
      <c r="BN6" s="908"/>
      <c r="BO6" s="214">
        <v>1</v>
      </c>
    </row>
    <row r="7" spans="1:72" ht="27" customHeight="1">
      <c r="A7" s="890" t="str">
        <f>IF(AF1="","",AF1)</f>
        <v/>
      </c>
      <c r="B7" s="891"/>
      <c r="C7" s="215" t="str">
        <f>IF($A7="","",VLOOKUP($A7,生徒情報入力!$A$9:$AA$158,4))</f>
        <v/>
      </c>
      <c r="D7" s="892" t="str">
        <f>IF($A7="","",VLOOKUP($A7,生徒情報入力!$A$9:$AA$158,5))</f>
        <v/>
      </c>
      <c r="E7" s="892"/>
      <c r="F7" s="892"/>
      <c r="G7" s="892"/>
      <c r="H7" s="892"/>
      <c r="I7" s="892"/>
      <c r="J7" s="893"/>
      <c r="K7" s="216" t="str">
        <f>IF($A7="","",VLOOKUP($A7,生徒情報入力!$A$9:$AA$158,6))</f>
        <v/>
      </c>
      <c r="L7" s="217"/>
      <c r="M7" s="218" t="str">
        <f>IF($A7="","",VLOOKUP($A7,生徒情報入力!$A$9:$AA$158,7))</f>
        <v/>
      </c>
      <c r="N7" s="219" t="str">
        <f>IF($A7="","",VLOOKUP($A7,生徒情報入力!$A$9:$AA$158,8))</f>
        <v/>
      </c>
      <c r="O7" s="219" t="s">
        <v>6</v>
      </c>
      <c r="P7" s="219" t="str">
        <f>IF($A7="","",VLOOKUP($A7,生徒情報入力!$A$9:$AA$158,9))</f>
        <v/>
      </c>
      <c r="Q7" s="219" t="s">
        <v>6</v>
      </c>
      <c r="R7" s="219" t="str">
        <f>IF($A7="","",VLOOKUP($A7,生徒情報入力!$A$9:$AA$158,10))</f>
        <v/>
      </c>
      <c r="S7" s="942" t="str">
        <f>IF($A7="","",VLOOKUP($A7,生徒情報入力!$A$9:$AA$158,11))</f>
        <v/>
      </c>
      <c r="T7" s="943"/>
      <c r="U7" s="220" t="str">
        <f>IF($A7="","",VLOOKUP($A7,生徒情報入力!$A$9:$AA$158,12))</f>
        <v/>
      </c>
      <c r="V7" s="221"/>
      <c r="W7" s="222"/>
      <c r="X7" s="223" t="str">
        <f>IF($A7="","",VLOOKUP($A7,生徒情報入力!$A$9:$AA$158,13))</f>
        <v/>
      </c>
      <c r="Y7" s="224" t="str">
        <f>IF($A7="","",VLOOKUP($A7,生徒情報入力!$A$9:$AA$158,14))</f>
        <v/>
      </c>
      <c r="Z7" s="225" t="s">
        <v>6</v>
      </c>
      <c r="AA7" s="224" t="str">
        <f>IF($A7="","",VLOOKUP($A7,生徒情報入力!$A$9:$AA$158,15))</f>
        <v/>
      </c>
      <c r="AB7" s="224" t="s">
        <v>6</v>
      </c>
      <c r="AC7" s="226" t="str">
        <f>IF($A7="","",VLOOKUP($A7,生徒情報入力!$A$9:$AA$158,16))</f>
        <v/>
      </c>
      <c r="AD7" s="896" t="str">
        <f>IF($A7="","",VLOOKUP($A7,生徒情報入力!$A$9:$AA$158,17))</f>
        <v/>
      </c>
      <c r="AE7" s="897"/>
      <c r="AF7" s="227"/>
      <c r="AG7" s="944" t="str">
        <f>IF($A7="","",VLOOKUP($A7,生徒情報入力!$A$9:$AA$158,19))</f>
        <v/>
      </c>
      <c r="AH7" s="944"/>
      <c r="AI7" s="944"/>
      <c r="AJ7" s="944"/>
      <c r="AK7" s="945"/>
      <c r="AL7" s="894" t="str">
        <f>IF($A7="","",VLOOKUP($A7,生徒情報入力!$A$9:$AA$158,20))</f>
        <v/>
      </c>
      <c r="AM7" s="895"/>
      <c r="AN7" s="895"/>
      <c r="AO7" s="895"/>
      <c r="AP7" s="895"/>
      <c r="AQ7" s="874" t="str">
        <f>IF($A7="","",VLOOKUP($A7,生徒情報入力!$A$9:$AA$158,21))</f>
        <v/>
      </c>
      <c r="AR7" s="875"/>
      <c r="AS7" s="876"/>
      <c r="AT7" s="877" t="str">
        <f>IF($A7="","",VLOOKUP($A7,生徒情報入力!$A$9:$AA$158,22))</f>
        <v/>
      </c>
      <c r="AU7" s="878"/>
      <c r="AV7" s="878"/>
      <c r="AW7" s="878"/>
      <c r="AX7" s="878"/>
      <c r="AY7" s="878"/>
      <c r="AZ7" s="878"/>
      <c r="BA7" s="878"/>
      <c r="BB7" s="878"/>
      <c r="BC7" s="878"/>
      <c r="BD7" s="878"/>
      <c r="BE7" s="879"/>
      <c r="BF7" s="880" t="str">
        <f>IF($A7="","",VLOOKUP($A7,生徒情報入力!$A$9:$AA$158,23))</f>
        <v/>
      </c>
      <c r="BG7" s="881"/>
      <c r="BH7" s="228" t="s">
        <v>1872</v>
      </c>
      <c r="BI7" s="882" t="str">
        <f>IF($A7="","",VLOOKUP($A7,生徒情報入力!$A$9:$AA$158,25))</f>
        <v/>
      </c>
      <c r="BJ7" s="882"/>
      <c r="BK7" s="229" t="s">
        <v>1873</v>
      </c>
      <c r="BL7" s="883" t="str">
        <f>IF($A7="","",VLOOKUP($A7,生徒情報入力!$A$9:$AA$158,27))</f>
        <v/>
      </c>
      <c r="BM7" s="884"/>
      <c r="BN7" s="230"/>
      <c r="BO7" s="214">
        <f>COUNTIF(生徒情報入力!B$9:B$158,"第1回")</f>
        <v>0</v>
      </c>
      <c r="BT7" s="200">
        <v>1</v>
      </c>
    </row>
    <row r="8" spans="1:72" ht="27" customHeight="1">
      <c r="A8" s="890" t="str">
        <f t="shared" ref="A8:A21" si="0">IF(AF$1+BT7&lt;=AK$1,AF$1+BT7,"")</f>
        <v/>
      </c>
      <c r="B8" s="891"/>
      <c r="C8" s="215" t="str">
        <f>IF($A8="","",VLOOKUP($A8,生徒情報入力!$A$9:$AA$158,4))</f>
        <v/>
      </c>
      <c r="D8" s="892" t="str">
        <f>IF($A8="","",VLOOKUP($A8,生徒情報入力!$A$9:$AA$158,5))</f>
        <v/>
      </c>
      <c r="E8" s="892"/>
      <c r="F8" s="892"/>
      <c r="G8" s="892"/>
      <c r="H8" s="892"/>
      <c r="I8" s="892"/>
      <c r="J8" s="893"/>
      <c r="K8" s="231" t="str">
        <f>IF($A8="","",VLOOKUP($A8,生徒情報入力!$A$9:$AA$158,6))</f>
        <v/>
      </c>
      <c r="L8" s="217"/>
      <c r="M8" s="218" t="str">
        <f>IF($A8="","",VLOOKUP($A8,生徒情報入力!$A$9:$AA$158,7))</f>
        <v/>
      </c>
      <c r="N8" s="219" t="str">
        <f>IF($A8="","",VLOOKUP($A8,生徒情報入力!$A$9:$AA$158,8))</f>
        <v/>
      </c>
      <c r="O8" s="219" t="s">
        <v>6</v>
      </c>
      <c r="P8" s="219" t="str">
        <f>IF($A8="","",VLOOKUP($A8,生徒情報入力!$A$9:$AA$158,9))</f>
        <v/>
      </c>
      <c r="Q8" s="219" t="s">
        <v>6</v>
      </c>
      <c r="R8" s="219" t="str">
        <f>IF($A8="","",VLOOKUP($A8,生徒情報入力!$A$9:$AA$158,10))</f>
        <v/>
      </c>
      <c r="S8" s="942" t="str">
        <f>IF($A8="","",VLOOKUP($A8,生徒情報入力!$A$9:$AA$158,11))</f>
        <v/>
      </c>
      <c r="T8" s="943"/>
      <c r="U8" s="220" t="str">
        <f>IF($A8="","",VLOOKUP($A8,生徒情報入力!$A$9:$AA$158,12))</f>
        <v/>
      </c>
      <c r="V8" s="221"/>
      <c r="W8" s="222"/>
      <c r="X8" s="223" t="str">
        <f>IF($A8="","",VLOOKUP($A8,生徒情報入力!$A$9:$AA$158,13))</f>
        <v/>
      </c>
      <c r="Y8" s="224" t="str">
        <f>IF($A8="","",VLOOKUP($A8,生徒情報入力!$A$9:$AA$158,14))</f>
        <v/>
      </c>
      <c r="Z8" s="225" t="s">
        <v>6</v>
      </c>
      <c r="AA8" s="224" t="str">
        <f>IF($A8="","",VLOOKUP($A8,生徒情報入力!$A$9:$AA$158,15))</f>
        <v/>
      </c>
      <c r="AB8" s="224" t="s">
        <v>6</v>
      </c>
      <c r="AC8" s="226" t="str">
        <f>IF($A8="","",VLOOKUP($A8,生徒情報入力!$A$9:$AA$158,16))</f>
        <v/>
      </c>
      <c r="AD8" s="896" t="str">
        <f>IF($A8="","",VLOOKUP($A8,生徒情報入力!$A$9:$AA$158,17))</f>
        <v/>
      </c>
      <c r="AE8" s="897"/>
      <c r="AF8" s="227"/>
      <c r="AG8" s="944" t="str">
        <f>IF($A8="","",VLOOKUP($A8,生徒情報入力!$A$9:$AA$158,19))</f>
        <v/>
      </c>
      <c r="AH8" s="944"/>
      <c r="AI8" s="944"/>
      <c r="AJ8" s="944"/>
      <c r="AK8" s="945"/>
      <c r="AL8" s="894" t="str">
        <f>IF($A8="","",VLOOKUP($A8,生徒情報入力!$A$9:$AA$158,20))</f>
        <v/>
      </c>
      <c r="AM8" s="895"/>
      <c r="AN8" s="895"/>
      <c r="AO8" s="895"/>
      <c r="AP8" s="895"/>
      <c r="AQ8" s="874" t="str">
        <f>IF($A8="","",VLOOKUP($A8,生徒情報入力!$A$9:$AA$158,21))</f>
        <v/>
      </c>
      <c r="AR8" s="875"/>
      <c r="AS8" s="876"/>
      <c r="AT8" s="877" t="str">
        <f>IF($A8="","",VLOOKUP($A8,生徒情報入力!$A$9:$AA$158,22))</f>
        <v/>
      </c>
      <c r="AU8" s="878"/>
      <c r="AV8" s="878"/>
      <c r="AW8" s="878"/>
      <c r="AX8" s="878"/>
      <c r="AY8" s="878"/>
      <c r="AZ8" s="878"/>
      <c r="BA8" s="878"/>
      <c r="BB8" s="878"/>
      <c r="BC8" s="878"/>
      <c r="BD8" s="878"/>
      <c r="BE8" s="879"/>
      <c r="BF8" s="880" t="str">
        <f>IF($A8="","",VLOOKUP($A8,生徒情報入力!$A$9:$AA$158,23))</f>
        <v/>
      </c>
      <c r="BG8" s="881"/>
      <c r="BH8" s="228" t="s">
        <v>1872</v>
      </c>
      <c r="BI8" s="882" t="str">
        <f>IF($A8="","",VLOOKUP($A8,生徒情報入力!$A$9:$AA$158,25))</f>
        <v/>
      </c>
      <c r="BJ8" s="882"/>
      <c r="BK8" s="229" t="s">
        <v>1873</v>
      </c>
      <c r="BL8" s="883" t="str">
        <f>IF($A8="","",VLOOKUP($A8,生徒情報入力!$A$9:$AA$158,27))</f>
        <v/>
      </c>
      <c r="BM8" s="884"/>
      <c r="BN8" s="230"/>
      <c r="BT8" s="200">
        <v>2</v>
      </c>
    </row>
    <row r="9" spans="1:72" ht="27" customHeight="1">
      <c r="A9" s="890" t="str">
        <f t="shared" si="0"/>
        <v/>
      </c>
      <c r="B9" s="891"/>
      <c r="C9" s="215" t="str">
        <f>IF($A9="","",VLOOKUP($A9,生徒情報入力!$A$9:$AA$158,4))</f>
        <v/>
      </c>
      <c r="D9" s="892" t="str">
        <f>IF($A9="","",VLOOKUP($A9,生徒情報入力!$A$9:$AA$158,5))</f>
        <v/>
      </c>
      <c r="E9" s="892"/>
      <c r="F9" s="892"/>
      <c r="G9" s="892"/>
      <c r="H9" s="892"/>
      <c r="I9" s="892"/>
      <c r="J9" s="893"/>
      <c r="K9" s="231" t="str">
        <f>IF($A9="","",VLOOKUP($A9,生徒情報入力!$A$9:$AA$158,6))</f>
        <v/>
      </c>
      <c r="L9" s="217"/>
      <c r="M9" s="218" t="str">
        <f>IF($A9="","",VLOOKUP($A9,生徒情報入力!$A$9:$AA$158,7))</f>
        <v/>
      </c>
      <c r="N9" s="219" t="str">
        <f>IF($A9="","",VLOOKUP($A9,生徒情報入力!$A$9:$AA$158,8))</f>
        <v/>
      </c>
      <c r="O9" s="219" t="s">
        <v>6</v>
      </c>
      <c r="P9" s="219" t="str">
        <f>IF($A9="","",VLOOKUP($A9,生徒情報入力!$A$9:$AA$158,9))</f>
        <v/>
      </c>
      <c r="Q9" s="219" t="s">
        <v>6</v>
      </c>
      <c r="R9" s="219" t="str">
        <f>IF($A9="","",VLOOKUP($A9,生徒情報入力!$A$9:$AA$158,10))</f>
        <v/>
      </c>
      <c r="S9" s="942" t="str">
        <f>IF($A9="","",VLOOKUP($A9,生徒情報入力!$A$9:$AA$158,11))</f>
        <v/>
      </c>
      <c r="T9" s="943"/>
      <c r="U9" s="220" t="str">
        <f>IF($A9="","",VLOOKUP($A9,生徒情報入力!$A$9:$AA$158,12))</f>
        <v/>
      </c>
      <c r="V9" s="221"/>
      <c r="W9" s="222"/>
      <c r="X9" s="223" t="str">
        <f>IF($A9="","",VLOOKUP($A9,生徒情報入力!$A$9:$AA$158,13))</f>
        <v/>
      </c>
      <c r="Y9" s="224" t="str">
        <f>IF($A9="","",VLOOKUP($A9,生徒情報入力!$A$9:$AA$158,14))</f>
        <v/>
      </c>
      <c r="Z9" s="225" t="s">
        <v>6</v>
      </c>
      <c r="AA9" s="224" t="str">
        <f>IF($A9="","",VLOOKUP($A9,生徒情報入力!$A$9:$AA$158,15))</f>
        <v/>
      </c>
      <c r="AB9" s="224" t="s">
        <v>6</v>
      </c>
      <c r="AC9" s="226" t="str">
        <f>IF($A9="","",VLOOKUP($A9,生徒情報入力!$A$9:$AA$158,16))</f>
        <v/>
      </c>
      <c r="AD9" s="896" t="str">
        <f>IF($A9="","",VLOOKUP($A9,生徒情報入力!$A$9:$AA$158,17))</f>
        <v/>
      </c>
      <c r="AE9" s="897"/>
      <c r="AF9" s="227"/>
      <c r="AG9" s="944" t="str">
        <f>IF($A9="","",VLOOKUP($A9,生徒情報入力!$A$9:$AA$158,19))</f>
        <v/>
      </c>
      <c r="AH9" s="944"/>
      <c r="AI9" s="944"/>
      <c r="AJ9" s="944"/>
      <c r="AK9" s="945"/>
      <c r="AL9" s="894" t="str">
        <f>IF($A9="","",VLOOKUP($A9,生徒情報入力!$A$9:$AA$158,20))</f>
        <v/>
      </c>
      <c r="AM9" s="895"/>
      <c r="AN9" s="895"/>
      <c r="AO9" s="895"/>
      <c r="AP9" s="895"/>
      <c r="AQ9" s="874" t="str">
        <f>IF($A9="","",VLOOKUP($A9,生徒情報入力!$A$9:$AA$158,21))</f>
        <v/>
      </c>
      <c r="AR9" s="875"/>
      <c r="AS9" s="876"/>
      <c r="AT9" s="877" t="str">
        <f>IF($A9="","",VLOOKUP($A9,生徒情報入力!$A$9:$AA$158,22))</f>
        <v/>
      </c>
      <c r="AU9" s="878"/>
      <c r="AV9" s="878"/>
      <c r="AW9" s="878"/>
      <c r="AX9" s="878"/>
      <c r="AY9" s="878"/>
      <c r="AZ9" s="878"/>
      <c r="BA9" s="878"/>
      <c r="BB9" s="878"/>
      <c r="BC9" s="878"/>
      <c r="BD9" s="878"/>
      <c r="BE9" s="879"/>
      <c r="BF9" s="880" t="str">
        <f>IF($A9="","",VLOOKUP($A9,生徒情報入力!$A$9:$AA$158,23))</f>
        <v/>
      </c>
      <c r="BG9" s="881"/>
      <c r="BH9" s="228" t="s">
        <v>1872</v>
      </c>
      <c r="BI9" s="882" t="str">
        <f>IF($A9="","",VLOOKUP($A9,生徒情報入力!$A$9:$AA$158,25))</f>
        <v/>
      </c>
      <c r="BJ9" s="882"/>
      <c r="BK9" s="229" t="s">
        <v>1873</v>
      </c>
      <c r="BL9" s="883" t="str">
        <f>IF($A9="","",VLOOKUP($A9,生徒情報入力!$A$9:$AA$158,27))</f>
        <v/>
      </c>
      <c r="BM9" s="884"/>
      <c r="BN9" s="230"/>
      <c r="BT9" s="200">
        <v>3</v>
      </c>
    </row>
    <row r="10" spans="1:72" ht="27" customHeight="1">
      <c r="A10" s="890" t="str">
        <f t="shared" si="0"/>
        <v/>
      </c>
      <c r="B10" s="891"/>
      <c r="C10" s="215" t="str">
        <f>IF($A10="","",VLOOKUP($A10,生徒情報入力!$A$9:$AA$158,4))</f>
        <v/>
      </c>
      <c r="D10" s="892" t="str">
        <f>IF($A10="","",VLOOKUP($A10,生徒情報入力!$A$9:$AA$158,5))</f>
        <v/>
      </c>
      <c r="E10" s="892"/>
      <c r="F10" s="892"/>
      <c r="G10" s="892"/>
      <c r="H10" s="892"/>
      <c r="I10" s="892"/>
      <c r="J10" s="893"/>
      <c r="K10" s="231" t="str">
        <f>IF($A10="","",VLOOKUP($A10,生徒情報入力!$A$9:$AA$158,6))</f>
        <v/>
      </c>
      <c r="L10" s="217"/>
      <c r="M10" s="218" t="str">
        <f>IF($A10="","",VLOOKUP($A10,生徒情報入力!$A$9:$AA$158,7))</f>
        <v/>
      </c>
      <c r="N10" s="219" t="str">
        <f>IF($A10="","",VLOOKUP($A10,生徒情報入力!$A$9:$AA$158,8))</f>
        <v/>
      </c>
      <c r="O10" s="219" t="s">
        <v>6</v>
      </c>
      <c r="P10" s="219" t="str">
        <f>IF($A10="","",VLOOKUP($A10,生徒情報入力!$A$9:$AA$158,9))</f>
        <v/>
      </c>
      <c r="Q10" s="219" t="s">
        <v>6</v>
      </c>
      <c r="R10" s="219" t="str">
        <f>IF($A10="","",VLOOKUP($A10,生徒情報入力!$A$9:$AA$158,10))</f>
        <v/>
      </c>
      <c r="S10" s="942" t="str">
        <f>IF($A10="","",VLOOKUP($A10,生徒情報入力!$A$9:$AA$158,11))</f>
        <v/>
      </c>
      <c r="T10" s="943"/>
      <c r="U10" s="220" t="str">
        <f>IF($A10="","",VLOOKUP($A10,生徒情報入力!$A$9:$AA$158,12))</f>
        <v/>
      </c>
      <c r="V10" s="221"/>
      <c r="W10" s="222"/>
      <c r="X10" s="223" t="str">
        <f>IF($A10="","",VLOOKUP($A10,生徒情報入力!$A$9:$AA$158,13))</f>
        <v/>
      </c>
      <c r="Y10" s="224" t="str">
        <f>IF($A10="","",VLOOKUP($A10,生徒情報入力!$A$9:$AA$158,14))</f>
        <v/>
      </c>
      <c r="Z10" s="225" t="s">
        <v>6</v>
      </c>
      <c r="AA10" s="224" t="str">
        <f>IF($A10="","",VLOOKUP($A10,生徒情報入力!$A$9:$AA$158,15))</f>
        <v/>
      </c>
      <c r="AB10" s="224" t="s">
        <v>6</v>
      </c>
      <c r="AC10" s="226" t="str">
        <f>IF($A10="","",VLOOKUP($A10,生徒情報入力!$A$9:$AA$158,16))</f>
        <v/>
      </c>
      <c r="AD10" s="896" t="str">
        <f>IF($A10="","",VLOOKUP($A10,生徒情報入力!$A$9:$AA$158,17))</f>
        <v/>
      </c>
      <c r="AE10" s="897"/>
      <c r="AF10" s="227"/>
      <c r="AG10" s="944" t="str">
        <f>IF($A10="","",VLOOKUP($A10,生徒情報入力!$A$9:$AA$158,19))</f>
        <v/>
      </c>
      <c r="AH10" s="944"/>
      <c r="AI10" s="944"/>
      <c r="AJ10" s="944"/>
      <c r="AK10" s="945"/>
      <c r="AL10" s="894" t="str">
        <f>IF($A10="","",VLOOKUP($A10,生徒情報入力!$A$9:$AA$158,20))</f>
        <v/>
      </c>
      <c r="AM10" s="895"/>
      <c r="AN10" s="895"/>
      <c r="AO10" s="895"/>
      <c r="AP10" s="895"/>
      <c r="AQ10" s="874" t="str">
        <f>IF($A10="","",VLOOKUP($A10,生徒情報入力!$A$9:$AA$158,21))</f>
        <v/>
      </c>
      <c r="AR10" s="875"/>
      <c r="AS10" s="876"/>
      <c r="AT10" s="877" t="str">
        <f>IF($A10="","",VLOOKUP($A10,生徒情報入力!$A$9:$AA$158,22))</f>
        <v/>
      </c>
      <c r="AU10" s="878"/>
      <c r="AV10" s="878"/>
      <c r="AW10" s="878"/>
      <c r="AX10" s="878"/>
      <c r="AY10" s="878"/>
      <c r="AZ10" s="878"/>
      <c r="BA10" s="878"/>
      <c r="BB10" s="878"/>
      <c r="BC10" s="878"/>
      <c r="BD10" s="878"/>
      <c r="BE10" s="879"/>
      <c r="BF10" s="880" t="str">
        <f>IF($A10="","",VLOOKUP($A10,生徒情報入力!$A$9:$AA$158,23))</f>
        <v/>
      </c>
      <c r="BG10" s="881"/>
      <c r="BH10" s="228" t="s">
        <v>1872</v>
      </c>
      <c r="BI10" s="882" t="str">
        <f>IF($A10="","",VLOOKUP($A10,生徒情報入力!$A$9:$AA$158,25))</f>
        <v/>
      </c>
      <c r="BJ10" s="882"/>
      <c r="BK10" s="229" t="s">
        <v>1873</v>
      </c>
      <c r="BL10" s="883" t="str">
        <f>IF($A10="","",VLOOKUP($A10,生徒情報入力!$A$9:$AA$158,27))</f>
        <v/>
      </c>
      <c r="BM10" s="884"/>
      <c r="BN10" s="230"/>
      <c r="BT10" s="200">
        <v>4</v>
      </c>
    </row>
    <row r="11" spans="1:72" ht="27" customHeight="1">
      <c r="A11" s="890" t="str">
        <f t="shared" si="0"/>
        <v/>
      </c>
      <c r="B11" s="891"/>
      <c r="C11" s="215" t="str">
        <f>IF($A11="","",VLOOKUP($A11,生徒情報入力!$A$9:$AA$158,4))</f>
        <v/>
      </c>
      <c r="D11" s="892" t="str">
        <f>IF($A11="","",VLOOKUP($A11,生徒情報入力!$A$9:$AA$158,5))</f>
        <v/>
      </c>
      <c r="E11" s="892"/>
      <c r="F11" s="892"/>
      <c r="G11" s="892"/>
      <c r="H11" s="892"/>
      <c r="I11" s="892"/>
      <c r="J11" s="893"/>
      <c r="K11" s="231" t="str">
        <f>IF($A11="","",VLOOKUP($A11,生徒情報入力!$A$9:$AA$158,6))</f>
        <v/>
      </c>
      <c r="L11" s="217"/>
      <c r="M11" s="218" t="str">
        <f>IF($A11="","",VLOOKUP($A11,生徒情報入力!$A$9:$AA$158,7))</f>
        <v/>
      </c>
      <c r="N11" s="219" t="str">
        <f>IF($A11="","",VLOOKUP($A11,生徒情報入力!$A$9:$AA$158,8))</f>
        <v/>
      </c>
      <c r="O11" s="219" t="s">
        <v>6</v>
      </c>
      <c r="P11" s="219" t="str">
        <f>IF($A11="","",VLOOKUP($A11,生徒情報入力!$A$9:$AA$158,9))</f>
        <v/>
      </c>
      <c r="Q11" s="219" t="s">
        <v>6</v>
      </c>
      <c r="R11" s="219" t="str">
        <f>IF($A11="","",VLOOKUP($A11,生徒情報入力!$A$9:$AA$158,10))</f>
        <v/>
      </c>
      <c r="S11" s="942" t="str">
        <f>IF($A11="","",VLOOKUP($A11,生徒情報入力!$A$9:$AA$158,11))</f>
        <v/>
      </c>
      <c r="T11" s="943"/>
      <c r="U11" s="220" t="str">
        <f>IF($A11="","",VLOOKUP($A11,生徒情報入力!$A$9:$AA$158,12))</f>
        <v/>
      </c>
      <c r="V11" s="221"/>
      <c r="W11" s="222"/>
      <c r="X11" s="223" t="str">
        <f>IF($A11="","",VLOOKUP($A11,生徒情報入力!$A$9:$AA$158,13))</f>
        <v/>
      </c>
      <c r="Y11" s="224" t="str">
        <f>IF($A11="","",VLOOKUP($A11,生徒情報入力!$A$9:$AA$158,14))</f>
        <v/>
      </c>
      <c r="Z11" s="225" t="s">
        <v>6</v>
      </c>
      <c r="AA11" s="224" t="str">
        <f>IF($A11="","",VLOOKUP($A11,生徒情報入力!$A$9:$AA$158,15))</f>
        <v/>
      </c>
      <c r="AB11" s="224" t="s">
        <v>6</v>
      </c>
      <c r="AC11" s="226" t="str">
        <f>IF($A11="","",VLOOKUP($A11,生徒情報入力!$A$9:$AA$158,16))</f>
        <v/>
      </c>
      <c r="AD11" s="896" t="str">
        <f>IF($A11="","",VLOOKUP($A11,生徒情報入力!$A$9:$AA$158,17))</f>
        <v/>
      </c>
      <c r="AE11" s="897"/>
      <c r="AF11" s="227"/>
      <c r="AG11" s="944" t="str">
        <f>IF($A11="","",VLOOKUP($A11,生徒情報入力!$A$9:$AA$158,19))</f>
        <v/>
      </c>
      <c r="AH11" s="944"/>
      <c r="AI11" s="944"/>
      <c r="AJ11" s="944"/>
      <c r="AK11" s="945"/>
      <c r="AL11" s="894" t="str">
        <f>IF($A11="","",VLOOKUP($A11,生徒情報入力!$A$9:$AA$158,20))</f>
        <v/>
      </c>
      <c r="AM11" s="895"/>
      <c r="AN11" s="895"/>
      <c r="AO11" s="895"/>
      <c r="AP11" s="895"/>
      <c r="AQ11" s="874" t="str">
        <f>IF($A11="","",VLOOKUP($A11,生徒情報入力!$A$9:$AA$158,21))</f>
        <v/>
      </c>
      <c r="AR11" s="875"/>
      <c r="AS11" s="876"/>
      <c r="AT11" s="877" t="str">
        <f>IF($A11="","",VLOOKUP($A11,生徒情報入力!$A$9:$AA$158,22))</f>
        <v/>
      </c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9"/>
      <c r="BF11" s="880" t="str">
        <f>IF($A11="","",VLOOKUP($A11,生徒情報入力!$A$9:$AA$158,23))</f>
        <v/>
      </c>
      <c r="BG11" s="881"/>
      <c r="BH11" s="228" t="s">
        <v>1872</v>
      </c>
      <c r="BI11" s="882" t="str">
        <f>IF($A11="","",VLOOKUP($A11,生徒情報入力!$A$9:$AA$158,25))</f>
        <v/>
      </c>
      <c r="BJ11" s="882"/>
      <c r="BK11" s="229" t="s">
        <v>1873</v>
      </c>
      <c r="BL11" s="883" t="str">
        <f>IF($A11="","",VLOOKUP($A11,生徒情報入力!$A$9:$AA$158,27))</f>
        <v/>
      </c>
      <c r="BM11" s="884"/>
      <c r="BN11" s="230"/>
      <c r="BT11" s="200">
        <v>5</v>
      </c>
    </row>
    <row r="12" spans="1:72" ht="27" customHeight="1">
      <c r="A12" s="890" t="str">
        <f t="shared" si="0"/>
        <v/>
      </c>
      <c r="B12" s="891"/>
      <c r="C12" s="215" t="str">
        <f>IF($A12="","",VLOOKUP($A12,生徒情報入力!$A$9:$AA$158,4))</f>
        <v/>
      </c>
      <c r="D12" s="892" t="str">
        <f>IF($A12="","",VLOOKUP($A12,生徒情報入力!$A$9:$AA$158,5))</f>
        <v/>
      </c>
      <c r="E12" s="892"/>
      <c r="F12" s="892"/>
      <c r="G12" s="892"/>
      <c r="H12" s="892"/>
      <c r="I12" s="892"/>
      <c r="J12" s="893"/>
      <c r="K12" s="231" t="str">
        <f>IF($A12="","",VLOOKUP($A12,生徒情報入力!$A$9:$AA$158,6))</f>
        <v/>
      </c>
      <c r="L12" s="217"/>
      <c r="M12" s="218" t="str">
        <f>IF($A12="","",VLOOKUP($A12,生徒情報入力!$A$9:$AA$158,7))</f>
        <v/>
      </c>
      <c r="N12" s="219" t="str">
        <f>IF($A12="","",VLOOKUP($A12,生徒情報入力!$A$9:$AA$158,8))</f>
        <v/>
      </c>
      <c r="O12" s="219" t="s">
        <v>6</v>
      </c>
      <c r="P12" s="219" t="str">
        <f>IF($A12="","",VLOOKUP($A12,生徒情報入力!$A$9:$AA$158,9))</f>
        <v/>
      </c>
      <c r="Q12" s="219" t="s">
        <v>6</v>
      </c>
      <c r="R12" s="219" t="str">
        <f>IF($A12="","",VLOOKUP($A12,生徒情報入力!$A$9:$AA$158,10))</f>
        <v/>
      </c>
      <c r="S12" s="942" t="str">
        <f>IF($A12="","",VLOOKUP($A12,生徒情報入力!$A$9:$AA$158,11))</f>
        <v/>
      </c>
      <c r="T12" s="943"/>
      <c r="U12" s="220" t="str">
        <f>IF($A12="","",VLOOKUP($A12,生徒情報入力!$A$9:$AA$158,12))</f>
        <v/>
      </c>
      <c r="V12" s="221"/>
      <c r="W12" s="222"/>
      <c r="X12" s="223" t="str">
        <f>IF($A12="","",VLOOKUP($A12,生徒情報入力!$A$9:$AA$158,13))</f>
        <v/>
      </c>
      <c r="Y12" s="224" t="str">
        <f>IF($A12="","",VLOOKUP($A12,生徒情報入力!$A$9:$AA$158,14))</f>
        <v/>
      </c>
      <c r="Z12" s="225" t="s">
        <v>6</v>
      </c>
      <c r="AA12" s="224" t="str">
        <f>IF($A12="","",VLOOKUP($A12,生徒情報入力!$A$9:$AA$158,15))</f>
        <v/>
      </c>
      <c r="AB12" s="224" t="s">
        <v>6</v>
      </c>
      <c r="AC12" s="226" t="str">
        <f>IF($A12="","",VLOOKUP($A12,生徒情報入力!$A$9:$AA$158,16))</f>
        <v/>
      </c>
      <c r="AD12" s="896" t="str">
        <f>IF($A12="","",VLOOKUP($A12,生徒情報入力!$A$9:$AA$158,17))</f>
        <v/>
      </c>
      <c r="AE12" s="897"/>
      <c r="AF12" s="227"/>
      <c r="AG12" s="944" t="str">
        <f>IF($A12="","",VLOOKUP($A12,生徒情報入力!$A$9:$AA$158,19))</f>
        <v/>
      </c>
      <c r="AH12" s="944"/>
      <c r="AI12" s="944"/>
      <c r="AJ12" s="944"/>
      <c r="AK12" s="945"/>
      <c r="AL12" s="894" t="str">
        <f>IF($A12="","",VLOOKUP($A12,生徒情報入力!$A$9:$AA$158,20))</f>
        <v/>
      </c>
      <c r="AM12" s="895"/>
      <c r="AN12" s="895"/>
      <c r="AO12" s="895"/>
      <c r="AP12" s="895"/>
      <c r="AQ12" s="874" t="str">
        <f>IF($A12="","",VLOOKUP($A12,生徒情報入力!$A$9:$AA$158,21))</f>
        <v/>
      </c>
      <c r="AR12" s="875"/>
      <c r="AS12" s="876"/>
      <c r="AT12" s="877" t="str">
        <f>IF($A12="","",VLOOKUP($A12,生徒情報入力!$A$9:$AA$158,22))</f>
        <v/>
      </c>
      <c r="AU12" s="878"/>
      <c r="AV12" s="878"/>
      <c r="AW12" s="878"/>
      <c r="AX12" s="878"/>
      <c r="AY12" s="878"/>
      <c r="AZ12" s="878"/>
      <c r="BA12" s="878"/>
      <c r="BB12" s="878"/>
      <c r="BC12" s="878"/>
      <c r="BD12" s="878"/>
      <c r="BE12" s="879"/>
      <c r="BF12" s="880" t="str">
        <f>IF($A12="","",VLOOKUP($A12,生徒情報入力!$A$9:$AA$158,23))</f>
        <v/>
      </c>
      <c r="BG12" s="881"/>
      <c r="BH12" s="228" t="s">
        <v>1872</v>
      </c>
      <c r="BI12" s="882" t="str">
        <f>IF($A12="","",VLOOKUP($A12,生徒情報入力!$A$9:$AA$158,25))</f>
        <v/>
      </c>
      <c r="BJ12" s="882"/>
      <c r="BK12" s="229" t="s">
        <v>1873</v>
      </c>
      <c r="BL12" s="883" t="str">
        <f>IF($A12="","",VLOOKUP($A12,生徒情報入力!$A$9:$AA$158,27))</f>
        <v/>
      </c>
      <c r="BM12" s="884"/>
      <c r="BN12" s="230"/>
      <c r="BT12" s="200">
        <v>6</v>
      </c>
    </row>
    <row r="13" spans="1:72" ht="27" customHeight="1">
      <c r="A13" s="890" t="str">
        <f t="shared" si="0"/>
        <v/>
      </c>
      <c r="B13" s="891"/>
      <c r="C13" s="215"/>
      <c r="D13" s="892" t="str">
        <f>IF($A13="","",VLOOKUP($A13,生徒情報入力!$A$9:$AA$158,5))</f>
        <v/>
      </c>
      <c r="E13" s="892"/>
      <c r="F13" s="892"/>
      <c r="G13" s="892"/>
      <c r="H13" s="892"/>
      <c r="I13" s="892"/>
      <c r="J13" s="893"/>
      <c r="K13" s="231" t="str">
        <f>IF($A13="","",VLOOKUP($A13,生徒情報入力!$A$9:$AA$158,6))</f>
        <v/>
      </c>
      <c r="L13" s="217"/>
      <c r="M13" s="218" t="str">
        <f>IF($A13="","",VLOOKUP($A13,生徒情報入力!$A$9:$AA$158,7))</f>
        <v/>
      </c>
      <c r="N13" s="219" t="str">
        <f>IF($A13="","",VLOOKUP($A13,生徒情報入力!$A$9:$AA$158,8))</f>
        <v/>
      </c>
      <c r="O13" s="219" t="s">
        <v>6</v>
      </c>
      <c r="P13" s="219" t="str">
        <f>IF($A13="","",VLOOKUP($A13,生徒情報入力!$A$9:$AA$158,9))</f>
        <v/>
      </c>
      <c r="Q13" s="219" t="s">
        <v>6</v>
      </c>
      <c r="R13" s="219" t="str">
        <f>IF($A13="","",VLOOKUP($A13,生徒情報入力!$A$9:$AA$158,10))</f>
        <v/>
      </c>
      <c r="S13" s="942" t="str">
        <f>IF($A13="","",VLOOKUP($A13,生徒情報入力!$A$9:$AA$158,11))</f>
        <v/>
      </c>
      <c r="T13" s="943"/>
      <c r="U13" s="220" t="str">
        <f>IF($A13="","",VLOOKUP($A13,生徒情報入力!$A$9:$AA$158,12))</f>
        <v/>
      </c>
      <c r="V13" s="221"/>
      <c r="W13" s="222"/>
      <c r="X13" s="223" t="str">
        <f>IF($A13="","",VLOOKUP($A13,生徒情報入力!$A$9:$AA$158,13))</f>
        <v/>
      </c>
      <c r="Y13" s="224" t="str">
        <f>IF($A13="","",VLOOKUP($A13,生徒情報入力!$A$9:$AA$158,14))</f>
        <v/>
      </c>
      <c r="Z13" s="225" t="s">
        <v>6</v>
      </c>
      <c r="AA13" s="224" t="str">
        <f>IF($A13="","",VLOOKUP($A13,生徒情報入力!$A$9:$AA$158,15))</f>
        <v/>
      </c>
      <c r="AB13" s="224" t="s">
        <v>6</v>
      </c>
      <c r="AC13" s="226" t="str">
        <f>IF($A13="","",VLOOKUP($A13,生徒情報入力!$A$9:$AA$158,16))</f>
        <v/>
      </c>
      <c r="AD13" s="896" t="str">
        <f>IF($A13="","",VLOOKUP($A13,生徒情報入力!$A$9:$AA$158,17))</f>
        <v/>
      </c>
      <c r="AE13" s="897"/>
      <c r="AF13" s="227"/>
      <c r="AG13" s="944" t="str">
        <f>IF($A13="","",VLOOKUP($A13,生徒情報入力!$A$9:$AA$158,19))</f>
        <v/>
      </c>
      <c r="AH13" s="944"/>
      <c r="AI13" s="944"/>
      <c r="AJ13" s="944"/>
      <c r="AK13" s="945"/>
      <c r="AL13" s="894" t="str">
        <f>IF($A13="","",VLOOKUP($A13,生徒情報入力!$A$9:$AA$158,20))</f>
        <v/>
      </c>
      <c r="AM13" s="895"/>
      <c r="AN13" s="895"/>
      <c r="AO13" s="895"/>
      <c r="AP13" s="895"/>
      <c r="AQ13" s="874" t="str">
        <f>IF($A13="","",VLOOKUP($A13,生徒情報入力!$A$9:$AA$158,21))</f>
        <v/>
      </c>
      <c r="AR13" s="875"/>
      <c r="AS13" s="876"/>
      <c r="AT13" s="877" t="str">
        <f>IF($A13="","",VLOOKUP($A13,生徒情報入力!$A$9:$AA$158,22))</f>
        <v/>
      </c>
      <c r="AU13" s="878"/>
      <c r="AV13" s="878"/>
      <c r="AW13" s="878"/>
      <c r="AX13" s="878"/>
      <c r="AY13" s="878"/>
      <c r="AZ13" s="878"/>
      <c r="BA13" s="878"/>
      <c r="BB13" s="878"/>
      <c r="BC13" s="878"/>
      <c r="BD13" s="878"/>
      <c r="BE13" s="879"/>
      <c r="BF13" s="880" t="str">
        <f>IF($A13="","",VLOOKUP($A13,生徒情報入力!$A$9:$AA$158,23))</f>
        <v/>
      </c>
      <c r="BG13" s="881"/>
      <c r="BH13" s="228" t="s">
        <v>1872</v>
      </c>
      <c r="BI13" s="882" t="str">
        <f>IF($A13="","",VLOOKUP($A13,生徒情報入力!$A$9:$AA$158,25))</f>
        <v/>
      </c>
      <c r="BJ13" s="882"/>
      <c r="BK13" s="229" t="s">
        <v>1873</v>
      </c>
      <c r="BL13" s="883" t="str">
        <f>IF($A13="","",VLOOKUP($A13,生徒情報入力!$A$9:$AA$158,27))</f>
        <v/>
      </c>
      <c r="BM13" s="884"/>
      <c r="BN13" s="230"/>
      <c r="BT13" s="200">
        <v>7</v>
      </c>
    </row>
    <row r="14" spans="1:72" ht="27" customHeight="1">
      <c r="A14" s="890" t="str">
        <f t="shared" si="0"/>
        <v/>
      </c>
      <c r="B14" s="891"/>
      <c r="C14" s="215" t="str">
        <f>IF($A14="","",VLOOKUP($A14,生徒情報入力!$A$9:$AA$158,4))</f>
        <v/>
      </c>
      <c r="D14" s="892" t="str">
        <f>IF($A14="","",VLOOKUP($A14,生徒情報入力!$A$9:$AA$158,5))</f>
        <v/>
      </c>
      <c r="E14" s="892"/>
      <c r="F14" s="892"/>
      <c r="G14" s="892"/>
      <c r="H14" s="892"/>
      <c r="I14" s="892"/>
      <c r="J14" s="893"/>
      <c r="K14" s="231" t="str">
        <f>IF($A14="","",VLOOKUP($A14,生徒情報入力!$A$9:$AA$158,6))</f>
        <v/>
      </c>
      <c r="L14" s="217"/>
      <c r="M14" s="218" t="str">
        <f>IF($A14="","",VLOOKUP($A14,生徒情報入力!$A$9:$AA$158,7))</f>
        <v/>
      </c>
      <c r="N14" s="219" t="str">
        <f>IF($A14="","",VLOOKUP($A14,生徒情報入力!$A$9:$AA$158,8))</f>
        <v/>
      </c>
      <c r="O14" s="219" t="s">
        <v>6</v>
      </c>
      <c r="P14" s="219" t="str">
        <f>IF($A14="","",VLOOKUP($A14,生徒情報入力!$A$9:$AA$158,9))</f>
        <v/>
      </c>
      <c r="Q14" s="219" t="s">
        <v>6</v>
      </c>
      <c r="R14" s="219" t="str">
        <f>IF($A14="","",VLOOKUP($A14,生徒情報入力!$A$9:$AA$158,10))</f>
        <v/>
      </c>
      <c r="S14" s="942" t="str">
        <f>IF($A14="","",VLOOKUP($A14,生徒情報入力!$A$9:$AA$158,11))</f>
        <v/>
      </c>
      <c r="T14" s="943"/>
      <c r="U14" s="220" t="str">
        <f>IF($A14="","",VLOOKUP($A14,生徒情報入力!$A$9:$AA$158,12))</f>
        <v/>
      </c>
      <c r="V14" s="221"/>
      <c r="W14" s="222"/>
      <c r="X14" s="223" t="str">
        <f>IF($A14="","",VLOOKUP($A14,生徒情報入力!$A$9:$AA$158,13))</f>
        <v/>
      </c>
      <c r="Y14" s="224" t="str">
        <f>IF($A14="","",VLOOKUP($A14,生徒情報入力!$A$9:$AA$158,14))</f>
        <v/>
      </c>
      <c r="Z14" s="225" t="s">
        <v>6</v>
      </c>
      <c r="AA14" s="224" t="str">
        <f>IF($A14="","",VLOOKUP($A14,生徒情報入力!$A$9:$AA$158,15))</f>
        <v/>
      </c>
      <c r="AB14" s="224" t="s">
        <v>6</v>
      </c>
      <c r="AC14" s="226" t="str">
        <f>IF($A14="","",VLOOKUP($A14,生徒情報入力!$A$9:$AA$158,16))</f>
        <v/>
      </c>
      <c r="AD14" s="896" t="str">
        <f>IF($A14="","",VLOOKUP($A14,生徒情報入力!$A$9:$AA$158,17))</f>
        <v/>
      </c>
      <c r="AE14" s="897"/>
      <c r="AF14" s="227"/>
      <c r="AG14" s="944" t="str">
        <f>IF($A14="","",VLOOKUP($A14,生徒情報入力!$A$9:$AA$158,19))</f>
        <v/>
      </c>
      <c r="AH14" s="944"/>
      <c r="AI14" s="944"/>
      <c r="AJ14" s="944"/>
      <c r="AK14" s="945"/>
      <c r="AL14" s="894" t="str">
        <f>IF($A14="","",VLOOKUP($A14,生徒情報入力!$A$9:$AA$158,20))</f>
        <v/>
      </c>
      <c r="AM14" s="895"/>
      <c r="AN14" s="895"/>
      <c r="AO14" s="895"/>
      <c r="AP14" s="895"/>
      <c r="AQ14" s="874" t="str">
        <f>IF($A14="","",VLOOKUP($A14,生徒情報入力!$A$9:$AA$158,21))</f>
        <v/>
      </c>
      <c r="AR14" s="875"/>
      <c r="AS14" s="876"/>
      <c r="AT14" s="877" t="str">
        <f>IF($A14="","",VLOOKUP($A14,生徒情報入力!$A$9:$AA$158,22))</f>
        <v/>
      </c>
      <c r="AU14" s="878"/>
      <c r="AV14" s="878"/>
      <c r="AW14" s="878"/>
      <c r="AX14" s="878"/>
      <c r="AY14" s="878"/>
      <c r="AZ14" s="878"/>
      <c r="BA14" s="878"/>
      <c r="BB14" s="878"/>
      <c r="BC14" s="878"/>
      <c r="BD14" s="878"/>
      <c r="BE14" s="879"/>
      <c r="BF14" s="880" t="str">
        <f>IF($A14="","",VLOOKUP($A14,生徒情報入力!$A$9:$AA$158,23))</f>
        <v/>
      </c>
      <c r="BG14" s="881"/>
      <c r="BH14" s="228" t="s">
        <v>1872</v>
      </c>
      <c r="BI14" s="882" t="str">
        <f>IF($A14="","",VLOOKUP($A14,生徒情報入力!$A$9:$AA$158,25))</f>
        <v/>
      </c>
      <c r="BJ14" s="882"/>
      <c r="BK14" s="229" t="s">
        <v>1873</v>
      </c>
      <c r="BL14" s="883" t="str">
        <f>IF($A14="","",VLOOKUP($A14,生徒情報入力!$A$9:$AA$158,27))</f>
        <v/>
      </c>
      <c r="BM14" s="884"/>
      <c r="BN14" s="230"/>
      <c r="BT14" s="200">
        <v>8</v>
      </c>
    </row>
    <row r="15" spans="1:72" ht="27" customHeight="1">
      <c r="A15" s="890" t="str">
        <f t="shared" si="0"/>
        <v/>
      </c>
      <c r="B15" s="891"/>
      <c r="C15" s="215" t="str">
        <f>IF($A15="","",VLOOKUP($A15,生徒情報入力!$A$9:$AA$158,4))</f>
        <v/>
      </c>
      <c r="D15" s="892" t="str">
        <f>IF($A15="","",VLOOKUP($A15,生徒情報入力!$A$9:$AA$158,5))</f>
        <v/>
      </c>
      <c r="E15" s="892"/>
      <c r="F15" s="892"/>
      <c r="G15" s="892"/>
      <c r="H15" s="892"/>
      <c r="I15" s="892"/>
      <c r="J15" s="893"/>
      <c r="K15" s="231" t="str">
        <f>IF($A15="","",VLOOKUP($A15,生徒情報入力!$A$9:$AA$158,6))</f>
        <v/>
      </c>
      <c r="L15" s="217"/>
      <c r="M15" s="218" t="str">
        <f>IF($A15="","",VLOOKUP($A15,生徒情報入力!$A$9:$AA$158,7))</f>
        <v/>
      </c>
      <c r="N15" s="219" t="str">
        <f>IF($A15="","",VLOOKUP($A15,生徒情報入力!$A$9:$AA$158,8))</f>
        <v/>
      </c>
      <c r="O15" s="219" t="s">
        <v>6</v>
      </c>
      <c r="P15" s="219" t="str">
        <f>IF($A15="","",VLOOKUP($A15,生徒情報入力!$A$9:$AA$158,9))</f>
        <v/>
      </c>
      <c r="Q15" s="219" t="s">
        <v>6</v>
      </c>
      <c r="R15" s="219" t="str">
        <f>IF($A15="","",VLOOKUP($A15,生徒情報入力!$A$9:$AA$158,10))</f>
        <v/>
      </c>
      <c r="S15" s="942" t="str">
        <f>IF($A15="","",VLOOKUP($A15,生徒情報入力!$A$9:$AA$158,11))</f>
        <v/>
      </c>
      <c r="T15" s="943"/>
      <c r="U15" s="220" t="str">
        <f>IF($A15="","",VLOOKUP($A15,生徒情報入力!$A$9:$AA$158,12))</f>
        <v/>
      </c>
      <c r="V15" s="221"/>
      <c r="W15" s="222"/>
      <c r="X15" s="223" t="str">
        <f>IF($A15="","",VLOOKUP($A15,生徒情報入力!$A$9:$AA$158,13))</f>
        <v/>
      </c>
      <c r="Y15" s="224" t="str">
        <f>IF($A15="","",VLOOKUP($A15,生徒情報入力!$A$9:$AA$158,14))</f>
        <v/>
      </c>
      <c r="Z15" s="225" t="s">
        <v>6</v>
      </c>
      <c r="AA15" s="224" t="str">
        <f>IF($A15="","",VLOOKUP($A15,生徒情報入力!$A$9:$AA$158,15))</f>
        <v/>
      </c>
      <c r="AB15" s="224" t="s">
        <v>6</v>
      </c>
      <c r="AC15" s="226" t="str">
        <f>IF($A15="","",VLOOKUP($A15,生徒情報入力!$A$9:$AA$158,16))</f>
        <v/>
      </c>
      <c r="AD15" s="896" t="str">
        <f>IF($A15="","",VLOOKUP($A15,生徒情報入力!$A$9:$AA$158,17))</f>
        <v/>
      </c>
      <c r="AE15" s="897"/>
      <c r="AF15" s="227"/>
      <c r="AG15" s="944" t="str">
        <f>IF($A15="","",VLOOKUP($A15,生徒情報入力!$A$9:$AA$158,19))</f>
        <v/>
      </c>
      <c r="AH15" s="944"/>
      <c r="AI15" s="944"/>
      <c r="AJ15" s="944"/>
      <c r="AK15" s="945"/>
      <c r="AL15" s="894" t="str">
        <f>IF($A15="","",VLOOKUP($A15,生徒情報入力!$A$9:$AA$158,20))</f>
        <v/>
      </c>
      <c r="AM15" s="895"/>
      <c r="AN15" s="895"/>
      <c r="AO15" s="895"/>
      <c r="AP15" s="895"/>
      <c r="AQ15" s="874" t="str">
        <f>IF($A15="","",VLOOKUP($A15,生徒情報入力!$A$9:$AA$158,21))</f>
        <v/>
      </c>
      <c r="AR15" s="875"/>
      <c r="AS15" s="876"/>
      <c r="AT15" s="877" t="str">
        <f>IF($A15="","",VLOOKUP($A15,生徒情報入力!$A$9:$AA$158,22))</f>
        <v/>
      </c>
      <c r="AU15" s="878"/>
      <c r="AV15" s="878"/>
      <c r="AW15" s="878"/>
      <c r="AX15" s="878"/>
      <c r="AY15" s="878"/>
      <c r="AZ15" s="878"/>
      <c r="BA15" s="878"/>
      <c r="BB15" s="878"/>
      <c r="BC15" s="878"/>
      <c r="BD15" s="878"/>
      <c r="BE15" s="879"/>
      <c r="BF15" s="880" t="str">
        <f>IF($A15="","",VLOOKUP($A15,生徒情報入力!$A$9:$AA$158,23))</f>
        <v/>
      </c>
      <c r="BG15" s="881"/>
      <c r="BH15" s="228" t="s">
        <v>1872</v>
      </c>
      <c r="BI15" s="882" t="str">
        <f>IF($A15="","",VLOOKUP($A15,生徒情報入力!$A$9:$AA$158,25))</f>
        <v/>
      </c>
      <c r="BJ15" s="882"/>
      <c r="BK15" s="229" t="s">
        <v>1873</v>
      </c>
      <c r="BL15" s="883" t="str">
        <f>IF($A15="","",VLOOKUP($A15,生徒情報入力!$A$9:$AA$158,27))</f>
        <v/>
      </c>
      <c r="BM15" s="884"/>
      <c r="BN15" s="230"/>
      <c r="BT15" s="200">
        <v>9</v>
      </c>
    </row>
    <row r="16" spans="1:72" ht="27" customHeight="1">
      <c r="A16" s="890" t="str">
        <f t="shared" si="0"/>
        <v/>
      </c>
      <c r="B16" s="891"/>
      <c r="C16" s="215" t="str">
        <f>IF($A16="","",VLOOKUP($A16,生徒情報入力!$A$9:$AA$158,4))</f>
        <v/>
      </c>
      <c r="D16" s="892" t="str">
        <f>IF($A16="","",VLOOKUP($A16,生徒情報入力!$A$9:$AA$158,5))</f>
        <v/>
      </c>
      <c r="E16" s="892"/>
      <c r="F16" s="892"/>
      <c r="G16" s="892"/>
      <c r="H16" s="892"/>
      <c r="I16" s="892"/>
      <c r="J16" s="893"/>
      <c r="K16" s="231" t="str">
        <f>IF($A16="","",VLOOKUP($A16,生徒情報入力!$A$9:$AA$158,6))</f>
        <v/>
      </c>
      <c r="L16" s="217"/>
      <c r="M16" s="218" t="str">
        <f>IF($A16="","",VLOOKUP($A16,生徒情報入力!$A$9:$AA$158,7))</f>
        <v/>
      </c>
      <c r="N16" s="219" t="str">
        <f>IF($A16="","",VLOOKUP($A16,生徒情報入力!$A$9:$AA$158,8))</f>
        <v/>
      </c>
      <c r="O16" s="219" t="s">
        <v>6</v>
      </c>
      <c r="P16" s="219" t="str">
        <f>IF($A16="","",VLOOKUP($A16,生徒情報入力!$A$9:$AA$158,9))</f>
        <v/>
      </c>
      <c r="Q16" s="219" t="s">
        <v>6</v>
      </c>
      <c r="R16" s="219" t="str">
        <f>IF($A16="","",VLOOKUP($A16,生徒情報入力!$A$9:$AA$158,10))</f>
        <v/>
      </c>
      <c r="S16" s="942" t="str">
        <f>IF($A16="","",VLOOKUP($A16,生徒情報入力!$A$9:$AA$158,11))</f>
        <v/>
      </c>
      <c r="T16" s="943"/>
      <c r="U16" s="220" t="str">
        <f>IF($A16="","",VLOOKUP($A16,生徒情報入力!$A$9:$AA$158,12))</f>
        <v/>
      </c>
      <c r="V16" s="221"/>
      <c r="W16" s="222"/>
      <c r="X16" s="223" t="str">
        <f>IF($A16="","",VLOOKUP($A16,生徒情報入力!$A$9:$AA$158,13))</f>
        <v/>
      </c>
      <c r="Y16" s="224" t="str">
        <f>IF($A16="","",VLOOKUP($A16,生徒情報入力!$A$9:$AA$158,14))</f>
        <v/>
      </c>
      <c r="Z16" s="225" t="s">
        <v>6</v>
      </c>
      <c r="AA16" s="224" t="str">
        <f>IF($A16="","",VLOOKUP($A16,生徒情報入力!$A$9:$AA$158,15))</f>
        <v/>
      </c>
      <c r="AB16" s="224" t="s">
        <v>6</v>
      </c>
      <c r="AC16" s="226" t="str">
        <f>IF($A16="","",VLOOKUP($A16,生徒情報入力!$A$9:$AA$158,16))</f>
        <v/>
      </c>
      <c r="AD16" s="896" t="str">
        <f>IF($A16="","",VLOOKUP($A16,生徒情報入力!$A$9:$AA$158,17))</f>
        <v/>
      </c>
      <c r="AE16" s="897"/>
      <c r="AF16" s="227"/>
      <c r="AG16" s="944" t="str">
        <f>IF($A16="","",VLOOKUP($A16,生徒情報入力!$A$9:$AA$158,19))</f>
        <v/>
      </c>
      <c r="AH16" s="944"/>
      <c r="AI16" s="944"/>
      <c r="AJ16" s="944"/>
      <c r="AK16" s="945"/>
      <c r="AL16" s="894" t="str">
        <f>IF($A16="","",VLOOKUP($A16,生徒情報入力!$A$9:$AA$158,20))</f>
        <v/>
      </c>
      <c r="AM16" s="895"/>
      <c r="AN16" s="895"/>
      <c r="AO16" s="895"/>
      <c r="AP16" s="895"/>
      <c r="AQ16" s="874" t="str">
        <f>IF($A16="","",VLOOKUP($A16,生徒情報入力!$A$9:$AA$158,21))</f>
        <v/>
      </c>
      <c r="AR16" s="875"/>
      <c r="AS16" s="876"/>
      <c r="AT16" s="877" t="str">
        <f>IF($A16="","",VLOOKUP($A16,生徒情報入力!$A$9:$AA$158,22))</f>
        <v/>
      </c>
      <c r="AU16" s="878"/>
      <c r="AV16" s="878"/>
      <c r="AW16" s="878"/>
      <c r="AX16" s="878"/>
      <c r="AY16" s="878"/>
      <c r="AZ16" s="878"/>
      <c r="BA16" s="878"/>
      <c r="BB16" s="878"/>
      <c r="BC16" s="878"/>
      <c r="BD16" s="878"/>
      <c r="BE16" s="879"/>
      <c r="BF16" s="880" t="str">
        <f>IF($A16="","",VLOOKUP($A16,生徒情報入力!$A$9:$AA$158,23))</f>
        <v/>
      </c>
      <c r="BG16" s="881"/>
      <c r="BH16" s="228" t="s">
        <v>1872</v>
      </c>
      <c r="BI16" s="882" t="str">
        <f>IF($A16="","",VLOOKUP($A16,生徒情報入力!$A$9:$AA$158,25))</f>
        <v/>
      </c>
      <c r="BJ16" s="882"/>
      <c r="BK16" s="229" t="s">
        <v>1873</v>
      </c>
      <c r="BL16" s="883" t="str">
        <f>IF($A16="","",VLOOKUP($A16,生徒情報入力!$A$9:$AA$158,27))</f>
        <v/>
      </c>
      <c r="BM16" s="884"/>
      <c r="BN16" s="230"/>
      <c r="BT16" s="200">
        <v>10</v>
      </c>
    </row>
    <row r="17" spans="1:72" ht="27" customHeight="1">
      <c r="A17" s="890" t="str">
        <f t="shared" si="0"/>
        <v/>
      </c>
      <c r="B17" s="891"/>
      <c r="C17" s="215" t="str">
        <f>IF($A17="","",VLOOKUP($A17,生徒情報入力!$A$9:$AA$158,4))</f>
        <v/>
      </c>
      <c r="D17" s="892" t="str">
        <f>IF($A17="","",VLOOKUP($A17,生徒情報入力!$A$9:$AA$158,5))</f>
        <v/>
      </c>
      <c r="E17" s="892"/>
      <c r="F17" s="892"/>
      <c r="G17" s="892"/>
      <c r="H17" s="892"/>
      <c r="I17" s="892"/>
      <c r="J17" s="893"/>
      <c r="K17" s="231" t="str">
        <f>IF($A17="","",VLOOKUP($A17,生徒情報入力!$A$9:$AA$158,6))</f>
        <v/>
      </c>
      <c r="L17" s="217"/>
      <c r="M17" s="218" t="str">
        <f>IF($A17="","",VLOOKUP($A17,生徒情報入力!$A$9:$AA$158,7))</f>
        <v/>
      </c>
      <c r="N17" s="219" t="str">
        <f>IF($A17="","",VLOOKUP($A17,生徒情報入力!$A$9:$AA$158,8))</f>
        <v/>
      </c>
      <c r="O17" s="219" t="s">
        <v>6</v>
      </c>
      <c r="P17" s="219" t="str">
        <f>IF($A17="","",VLOOKUP($A17,生徒情報入力!$A$9:$AA$158,9))</f>
        <v/>
      </c>
      <c r="Q17" s="219" t="s">
        <v>6</v>
      </c>
      <c r="R17" s="219" t="str">
        <f>IF($A17="","",VLOOKUP($A17,生徒情報入力!$A$9:$AA$158,10))</f>
        <v/>
      </c>
      <c r="S17" s="942" t="str">
        <f>IF($A17="","",VLOOKUP($A17,生徒情報入力!$A$9:$AA$158,11))</f>
        <v/>
      </c>
      <c r="T17" s="943"/>
      <c r="U17" s="220" t="str">
        <f>IF($A17="","",VLOOKUP($A17,生徒情報入力!$A$9:$AA$158,12))</f>
        <v/>
      </c>
      <c r="V17" s="221"/>
      <c r="W17" s="222"/>
      <c r="X17" s="223" t="str">
        <f>IF($A17="","",VLOOKUP($A17,生徒情報入力!$A$9:$AA$158,13))</f>
        <v/>
      </c>
      <c r="Y17" s="224" t="str">
        <f>IF($A17="","",VLOOKUP($A17,生徒情報入力!$A$9:$AA$158,14))</f>
        <v/>
      </c>
      <c r="Z17" s="225" t="s">
        <v>6</v>
      </c>
      <c r="AA17" s="224" t="str">
        <f>IF($A17="","",VLOOKUP($A17,生徒情報入力!$A$9:$AA$158,15))</f>
        <v/>
      </c>
      <c r="AB17" s="224" t="s">
        <v>6</v>
      </c>
      <c r="AC17" s="226" t="str">
        <f>IF($A17="","",VLOOKUP($A17,生徒情報入力!$A$9:$AA$158,16))</f>
        <v/>
      </c>
      <c r="AD17" s="896" t="str">
        <f>IF($A17="","",VLOOKUP($A17,生徒情報入力!$A$9:$AA$158,17))</f>
        <v/>
      </c>
      <c r="AE17" s="897"/>
      <c r="AF17" s="227"/>
      <c r="AG17" s="944" t="str">
        <f>IF($A17="","",VLOOKUP($A17,生徒情報入力!$A$9:$AA$158,19))</f>
        <v/>
      </c>
      <c r="AH17" s="944"/>
      <c r="AI17" s="944"/>
      <c r="AJ17" s="944"/>
      <c r="AK17" s="945"/>
      <c r="AL17" s="894" t="str">
        <f>IF($A17="","",VLOOKUP($A17,生徒情報入力!$A$9:$AA$158,20))</f>
        <v/>
      </c>
      <c r="AM17" s="895"/>
      <c r="AN17" s="895"/>
      <c r="AO17" s="895"/>
      <c r="AP17" s="895"/>
      <c r="AQ17" s="874" t="str">
        <f>IF($A17="","",VLOOKUP($A17,生徒情報入力!$A$9:$AA$158,21))</f>
        <v/>
      </c>
      <c r="AR17" s="875"/>
      <c r="AS17" s="876"/>
      <c r="AT17" s="877" t="str">
        <f>IF($A17="","",VLOOKUP($A17,生徒情報入力!$A$9:$AA$158,22))</f>
        <v/>
      </c>
      <c r="AU17" s="878"/>
      <c r="AV17" s="878"/>
      <c r="AW17" s="878"/>
      <c r="AX17" s="878"/>
      <c r="AY17" s="878"/>
      <c r="AZ17" s="878"/>
      <c r="BA17" s="878"/>
      <c r="BB17" s="878"/>
      <c r="BC17" s="878"/>
      <c r="BD17" s="878"/>
      <c r="BE17" s="879"/>
      <c r="BF17" s="880" t="str">
        <f>IF($A17="","",VLOOKUP($A17,生徒情報入力!$A$9:$AA$158,23))</f>
        <v/>
      </c>
      <c r="BG17" s="881"/>
      <c r="BH17" s="228" t="s">
        <v>1872</v>
      </c>
      <c r="BI17" s="882" t="str">
        <f>IF($A17="","",VLOOKUP($A17,生徒情報入力!$A$9:$AA$158,25))</f>
        <v/>
      </c>
      <c r="BJ17" s="882"/>
      <c r="BK17" s="229" t="s">
        <v>1873</v>
      </c>
      <c r="BL17" s="883" t="str">
        <f>IF($A17="","",VLOOKUP($A17,生徒情報入力!$A$9:$AA$158,27))</f>
        <v/>
      </c>
      <c r="BM17" s="884"/>
      <c r="BN17" s="230"/>
      <c r="BT17" s="200">
        <v>11</v>
      </c>
    </row>
    <row r="18" spans="1:72" ht="27" customHeight="1">
      <c r="A18" s="890" t="str">
        <f t="shared" si="0"/>
        <v/>
      </c>
      <c r="B18" s="891"/>
      <c r="C18" s="215" t="str">
        <f>IF($A18="","",VLOOKUP($A18,生徒情報入力!$A$9:$AA$158,4))</f>
        <v/>
      </c>
      <c r="D18" s="892" t="str">
        <f>IF($A18="","",VLOOKUP($A18,生徒情報入力!$A$9:$AA$158,5))</f>
        <v/>
      </c>
      <c r="E18" s="892"/>
      <c r="F18" s="892"/>
      <c r="G18" s="892"/>
      <c r="H18" s="892"/>
      <c r="I18" s="892"/>
      <c r="J18" s="893"/>
      <c r="K18" s="231" t="str">
        <f>IF($A18="","",VLOOKUP($A18,生徒情報入力!$A$9:$AA$158,6))</f>
        <v/>
      </c>
      <c r="L18" s="217"/>
      <c r="M18" s="218" t="str">
        <f>IF($A18="","",VLOOKUP($A18,生徒情報入力!$A$9:$AA$158,7))</f>
        <v/>
      </c>
      <c r="N18" s="219" t="str">
        <f>IF($A18="","",VLOOKUP($A18,生徒情報入力!$A$9:$AA$158,8))</f>
        <v/>
      </c>
      <c r="O18" s="219" t="s">
        <v>6</v>
      </c>
      <c r="P18" s="219" t="str">
        <f>IF($A18="","",VLOOKUP($A18,生徒情報入力!$A$9:$AA$158,9))</f>
        <v/>
      </c>
      <c r="Q18" s="219" t="s">
        <v>6</v>
      </c>
      <c r="R18" s="219" t="str">
        <f>IF($A18="","",VLOOKUP($A18,生徒情報入力!$A$9:$AA$158,10))</f>
        <v/>
      </c>
      <c r="S18" s="942" t="str">
        <f>IF($A18="","",VLOOKUP($A18,生徒情報入力!$A$9:$AA$158,11))</f>
        <v/>
      </c>
      <c r="T18" s="943"/>
      <c r="U18" s="220" t="str">
        <f>IF($A18="","",VLOOKUP($A18,生徒情報入力!$A$9:$AA$158,12))</f>
        <v/>
      </c>
      <c r="V18" s="221"/>
      <c r="W18" s="222"/>
      <c r="X18" s="223" t="str">
        <f>IF($A18="","",VLOOKUP($A18,生徒情報入力!$A$9:$AA$158,13))</f>
        <v/>
      </c>
      <c r="Y18" s="224" t="str">
        <f>IF($A18="","",VLOOKUP($A18,生徒情報入力!$A$9:$AA$158,14))</f>
        <v/>
      </c>
      <c r="Z18" s="225" t="s">
        <v>6</v>
      </c>
      <c r="AA18" s="224" t="str">
        <f>IF($A18="","",VLOOKUP($A18,生徒情報入力!$A$9:$AA$158,15))</f>
        <v/>
      </c>
      <c r="AB18" s="224" t="s">
        <v>6</v>
      </c>
      <c r="AC18" s="226" t="str">
        <f>IF($A18="","",VLOOKUP($A18,生徒情報入力!$A$9:$AA$158,16))</f>
        <v/>
      </c>
      <c r="AD18" s="896" t="str">
        <f>IF($A18="","",VLOOKUP($A18,生徒情報入力!$A$9:$AA$158,17))</f>
        <v/>
      </c>
      <c r="AE18" s="897"/>
      <c r="AF18" s="227"/>
      <c r="AG18" s="944" t="str">
        <f>IF($A18="","",VLOOKUP($A18,生徒情報入力!$A$9:$AA$158,19))</f>
        <v/>
      </c>
      <c r="AH18" s="944"/>
      <c r="AI18" s="944"/>
      <c r="AJ18" s="944"/>
      <c r="AK18" s="945"/>
      <c r="AL18" s="894" t="str">
        <f>IF($A18="","",VLOOKUP($A18,生徒情報入力!$A$9:$AA$158,20))</f>
        <v/>
      </c>
      <c r="AM18" s="895"/>
      <c r="AN18" s="895"/>
      <c r="AO18" s="895"/>
      <c r="AP18" s="895"/>
      <c r="AQ18" s="874" t="str">
        <f>IF($A18="","",VLOOKUP($A18,生徒情報入力!$A$9:$AA$158,21))</f>
        <v/>
      </c>
      <c r="AR18" s="875"/>
      <c r="AS18" s="876"/>
      <c r="AT18" s="877" t="str">
        <f>IF($A18="","",VLOOKUP($A18,生徒情報入力!$A$9:$AA$158,22))</f>
        <v/>
      </c>
      <c r="AU18" s="878"/>
      <c r="AV18" s="878"/>
      <c r="AW18" s="878"/>
      <c r="AX18" s="878"/>
      <c r="AY18" s="878"/>
      <c r="AZ18" s="878"/>
      <c r="BA18" s="878"/>
      <c r="BB18" s="878"/>
      <c r="BC18" s="878"/>
      <c r="BD18" s="878"/>
      <c r="BE18" s="879"/>
      <c r="BF18" s="880" t="str">
        <f>IF($A18="","",VLOOKUP($A18,生徒情報入力!$A$9:$AA$158,23))</f>
        <v/>
      </c>
      <c r="BG18" s="881"/>
      <c r="BH18" s="228" t="s">
        <v>1872</v>
      </c>
      <c r="BI18" s="882" t="str">
        <f>IF($A18="","",VLOOKUP($A18,生徒情報入力!$A$9:$AA$158,25))</f>
        <v/>
      </c>
      <c r="BJ18" s="882"/>
      <c r="BK18" s="229" t="s">
        <v>1873</v>
      </c>
      <c r="BL18" s="883" t="str">
        <f>IF($A18="","",VLOOKUP($A18,生徒情報入力!$A$9:$AA$158,27))</f>
        <v/>
      </c>
      <c r="BM18" s="884"/>
      <c r="BN18" s="230"/>
      <c r="BT18" s="200">
        <v>12</v>
      </c>
    </row>
    <row r="19" spans="1:72" ht="27" customHeight="1">
      <c r="A19" s="890" t="str">
        <f t="shared" si="0"/>
        <v/>
      </c>
      <c r="B19" s="891"/>
      <c r="C19" s="215" t="str">
        <f>IF($A19="","",VLOOKUP($A19,生徒情報入力!$A$9:$AA$158,4))</f>
        <v/>
      </c>
      <c r="D19" s="892" t="str">
        <f>IF($A19="","",VLOOKUP($A19,生徒情報入力!$A$9:$AA$158,5))</f>
        <v/>
      </c>
      <c r="E19" s="892"/>
      <c r="F19" s="892"/>
      <c r="G19" s="892"/>
      <c r="H19" s="892"/>
      <c r="I19" s="892"/>
      <c r="J19" s="893"/>
      <c r="K19" s="231" t="str">
        <f>IF($A19="","",VLOOKUP($A19,生徒情報入力!$A$9:$AA$158,6))</f>
        <v/>
      </c>
      <c r="L19" s="217"/>
      <c r="M19" s="218" t="str">
        <f>IF($A19="","",VLOOKUP($A19,生徒情報入力!$A$9:$AA$158,7))</f>
        <v/>
      </c>
      <c r="N19" s="219" t="str">
        <f>IF($A19="","",VLOOKUP($A19,生徒情報入力!$A$9:$AA$158,8))</f>
        <v/>
      </c>
      <c r="O19" s="219" t="s">
        <v>6</v>
      </c>
      <c r="P19" s="219" t="str">
        <f>IF($A19="","",VLOOKUP($A19,生徒情報入力!$A$9:$AA$158,9))</f>
        <v/>
      </c>
      <c r="Q19" s="219" t="s">
        <v>6</v>
      </c>
      <c r="R19" s="219" t="str">
        <f>IF($A19="","",VLOOKUP($A19,生徒情報入力!$A$9:$AA$158,10))</f>
        <v/>
      </c>
      <c r="S19" s="942" t="str">
        <f>IF($A19="","",VLOOKUP($A19,生徒情報入力!$A$9:$AA$158,11))</f>
        <v/>
      </c>
      <c r="T19" s="943"/>
      <c r="U19" s="220" t="str">
        <f>IF($A19="","",VLOOKUP($A19,生徒情報入力!$A$9:$AA$158,12))</f>
        <v/>
      </c>
      <c r="V19" s="221"/>
      <c r="W19" s="222"/>
      <c r="X19" s="223" t="str">
        <f>IF($A19="","",VLOOKUP($A19,生徒情報入力!$A$9:$AA$158,13))</f>
        <v/>
      </c>
      <c r="Y19" s="224" t="str">
        <f>IF($A19="","",VLOOKUP($A19,生徒情報入力!$A$9:$AA$158,14))</f>
        <v/>
      </c>
      <c r="Z19" s="225" t="s">
        <v>6</v>
      </c>
      <c r="AA19" s="224" t="str">
        <f>IF($A19="","",VLOOKUP($A19,生徒情報入力!$A$9:$AA$158,15))</f>
        <v/>
      </c>
      <c r="AB19" s="224" t="s">
        <v>6</v>
      </c>
      <c r="AC19" s="226" t="str">
        <f>IF($A19="","",VLOOKUP($A19,生徒情報入力!$A$9:$AA$158,16))</f>
        <v/>
      </c>
      <c r="AD19" s="896" t="str">
        <f>IF($A19="","",VLOOKUP($A19,生徒情報入力!$A$9:$AA$158,17))</f>
        <v/>
      </c>
      <c r="AE19" s="897"/>
      <c r="AF19" s="227"/>
      <c r="AG19" s="944" t="str">
        <f>IF($A19="","",VLOOKUP($A19,生徒情報入力!$A$9:$AA$158,19))</f>
        <v/>
      </c>
      <c r="AH19" s="944"/>
      <c r="AI19" s="944"/>
      <c r="AJ19" s="944"/>
      <c r="AK19" s="945"/>
      <c r="AL19" s="894" t="str">
        <f>IF($A19="","",VLOOKUP($A19,生徒情報入力!$A$9:$AA$158,20))</f>
        <v/>
      </c>
      <c r="AM19" s="895"/>
      <c r="AN19" s="895"/>
      <c r="AO19" s="895"/>
      <c r="AP19" s="895"/>
      <c r="AQ19" s="874" t="str">
        <f>IF($A19="","",VLOOKUP($A19,生徒情報入力!$A$9:$AA$158,21))</f>
        <v/>
      </c>
      <c r="AR19" s="875"/>
      <c r="AS19" s="876"/>
      <c r="AT19" s="877" t="str">
        <f>IF($A19="","",VLOOKUP($A19,生徒情報入力!$A$9:$AA$158,22))</f>
        <v/>
      </c>
      <c r="AU19" s="878"/>
      <c r="AV19" s="878"/>
      <c r="AW19" s="878"/>
      <c r="AX19" s="878"/>
      <c r="AY19" s="878"/>
      <c r="AZ19" s="878"/>
      <c r="BA19" s="878"/>
      <c r="BB19" s="878"/>
      <c r="BC19" s="878"/>
      <c r="BD19" s="878"/>
      <c r="BE19" s="879"/>
      <c r="BF19" s="880" t="str">
        <f>IF($A19="","",VLOOKUP($A19,生徒情報入力!$A$9:$AA$158,23))</f>
        <v/>
      </c>
      <c r="BG19" s="881"/>
      <c r="BH19" s="228" t="s">
        <v>1872</v>
      </c>
      <c r="BI19" s="882" t="str">
        <f>IF($A19="","",VLOOKUP($A19,生徒情報入力!$A$9:$AA$158,25))</f>
        <v/>
      </c>
      <c r="BJ19" s="882"/>
      <c r="BK19" s="229" t="s">
        <v>1873</v>
      </c>
      <c r="BL19" s="883" t="str">
        <f>IF($A19="","",VLOOKUP($A19,生徒情報入力!$A$9:$AA$158,27))</f>
        <v/>
      </c>
      <c r="BM19" s="884"/>
      <c r="BN19" s="230"/>
      <c r="BT19" s="200">
        <v>13</v>
      </c>
    </row>
    <row r="20" spans="1:72" ht="27" customHeight="1">
      <c r="A20" s="890" t="str">
        <f t="shared" si="0"/>
        <v/>
      </c>
      <c r="B20" s="891"/>
      <c r="C20" s="215" t="str">
        <f>IF($A20="","",VLOOKUP($A20,生徒情報入力!$A$9:$AA$158,4))</f>
        <v/>
      </c>
      <c r="D20" s="892" t="str">
        <f>IF($A20="","",VLOOKUP($A20,生徒情報入力!$A$9:$AA$158,5))</f>
        <v/>
      </c>
      <c r="E20" s="892"/>
      <c r="F20" s="892"/>
      <c r="G20" s="892"/>
      <c r="H20" s="892"/>
      <c r="I20" s="892"/>
      <c r="J20" s="893"/>
      <c r="K20" s="220" t="str">
        <f>IF($A20="","",VLOOKUP($A20,生徒情報入力!$A$9:$AA$158,6))</f>
        <v/>
      </c>
      <c r="L20" s="222"/>
      <c r="M20" s="218" t="str">
        <f>IF($A20="","",VLOOKUP($A20,生徒情報入力!$A$9:$AA$158,7))</f>
        <v/>
      </c>
      <c r="N20" s="219" t="str">
        <f>IF($A20="","",VLOOKUP($A20,生徒情報入力!$A$9:$AA$158,8))</f>
        <v/>
      </c>
      <c r="O20" s="219" t="s">
        <v>6</v>
      </c>
      <c r="P20" s="219" t="str">
        <f>IF($A20="","",VLOOKUP($A20,生徒情報入力!$A$9:$AA$158,9))</f>
        <v/>
      </c>
      <c r="Q20" s="219" t="s">
        <v>6</v>
      </c>
      <c r="R20" s="219" t="str">
        <f>IF($A20="","",VLOOKUP($A20,生徒情報入力!$A$9:$AA$158,10))</f>
        <v/>
      </c>
      <c r="S20" s="942" t="str">
        <f>IF($A20="","",VLOOKUP($A20,生徒情報入力!$A$9:$AA$158,11))</f>
        <v/>
      </c>
      <c r="T20" s="943"/>
      <c r="U20" s="220" t="str">
        <f>IF($A20="","",VLOOKUP($A20,生徒情報入力!$A$9:$AA$158,12))</f>
        <v/>
      </c>
      <c r="V20" s="221"/>
      <c r="W20" s="222"/>
      <c r="X20" s="223" t="str">
        <f>IF($A20="","",VLOOKUP($A20,生徒情報入力!$A$9:$AA$158,13))</f>
        <v/>
      </c>
      <c r="Y20" s="224" t="str">
        <f>IF($A20="","",VLOOKUP($A20,生徒情報入力!$A$9:$AA$158,14))</f>
        <v/>
      </c>
      <c r="Z20" s="225" t="s">
        <v>6</v>
      </c>
      <c r="AA20" s="224" t="str">
        <f>IF($A20="","",VLOOKUP($A20,生徒情報入力!$A$9:$AA$158,15))</f>
        <v/>
      </c>
      <c r="AB20" s="224" t="s">
        <v>6</v>
      </c>
      <c r="AC20" s="226" t="str">
        <f>IF($A20="","",VLOOKUP($A20,生徒情報入力!$A$9:$AA$158,16))</f>
        <v/>
      </c>
      <c r="AD20" s="896" t="str">
        <f>IF($A20="","",VLOOKUP($A20,生徒情報入力!$A$9:$AA$158,17))</f>
        <v/>
      </c>
      <c r="AE20" s="897"/>
      <c r="AF20" s="227"/>
      <c r="AG20" s="898" t="str">
        <f>IF($A20="","",VLOOKUP($A20,生徒情報入力!$A$9:$AA$158,19))</f>
        <v/>
      </c>
      <c r="AH20" s="898"/>
      <c r="AI20" s="898"/>
      <c r="AJ20" s="898"/>
      <c r="AK20" s="899"/>
      <c r="AL20" s="894" t="str">
        <f>IF($A20="","",VLOOKUP($A20,生徒情報入力!$A$9:$AA$158,20))</f>
        <v/>
      </c>
      <c r="AM20" s="895"/>
      <c r="AN20" s="895"/>
      <c r="AO20" s="895"/>
      <c r="AP20" s="895"/>
      <c r="AQ20" s="874" t="str">
        <f>IF($A20="","",VLOOKUP($A20,生徒情報入力!$A$9:$AA$158,21))</f>
        <v/>
      </c>
      <c r="AR20" s="875"/>
      <c r="AS20" s="876"/>
      <c r="AT20" s="877" t="str">
        <f>IF($A20="","",VLOOKUP($A20,生徒情報入力!$A$9:$AA$158,22))</f>
        <v/>
      </c>
      <c r="AU20" s="878"/>
      <c r="AV20" s="878"/>
      <c r="AW20" s="878"/>
      <c r="AX20" s="878"/>
      <c r="AY20" s="878"/>
      <c r="AZ20" s="878"/>
      <c r="BA20" s="878"/>
      <c r="BB20" s="878"/>
      <c r="BC20" s="878"/>
      <c r="BD20" s="878"/>
      <c r="BE20" s="879"/>
      <c r="BF20" s="880" t="str">
        <f>IF($A20="","",VLOOKUP($A20,生徒情報入力!$A$9:$AA$158,23))</f>
        <v/>
      </c>
      <c r="BG20" s="881"/>
      <c r="BH20" s="228" t="s">
        <v>1872</v>
      </c>
      <c r="BI20" s="882" t="str">
        <f>IF($A20="","",VLOOKUP($A20,生徒情報入力!$A$9:$AA$158,25))</f>
        <v/>
      </c>
      <c r="BJ20" s="882"/>
      <c r="BK20" s="229" t="s">
        <v>1873</v>
      </c>
      <c r="BL20" s="883" t="str">
        <f>IF($A20="","",VLOOKUP($A20,生徒情報入力!$A$9:$AA$158,27))</f>
        <v/>
      </c>
      <c r="BM20" s="884"/>
      <c r="BN20" s="230"/>
      <c r="BT20" s="200">
        <v>14</v>
      </c>
    </row>
    <row r="21" spans="1:72" ht="27" customHeight="1">
      <c r="A21" s="890" t="str">
        <f t="shared" si="0"/>
        <v/>
      </c>
      <c r="B21" s="891"/>
      <c r="C21" s="215" t="str">
        <f>IF($A21="","",VLOOKUP($A21,生徒情報入力!$A$9:$AA$158,4))</f>
        <v/>
      </c>
      <c r="D21" s="892" t="str">
        <f>IF($A21="","",VLOOKUP($A21,生徒情報入力!$A$9:$AA$158,5))</f>
        <v/>
      </c>
      <c r="E21" s="892"/>
      <c r="F21" s="892"/>
      <c r="G21" s="892"/>
      <c r="H21" s="892"/>
      <c r="I21" s="892"/>
      <c r="J21" s="893"/>
      <c r="K21" s="220" t="str">
        <f>IF($A21="","",VLOOKUP($A21,生徒情報入力!$A$9:$AA$158,6))</f>
        <v/>
      </c>
      <c r="L21" s="222"/>
      <c r="M21" s="218" t="str">
        <f>IF($A21="","",VLOOKUP($A21,生徒情報入力!$A$9:$AA$158,7))</f>
        <v/>
      </c>
      <c r="N21" s="219" t="str">
        <f>IF($A21="","",VLOOKUP($A21,生徒情報入力!$A$9:$AA$158,8))</f>
        <v/>
      </c>
      <c r="O21" s="219" t="s">
        <v>6</v>
      </c>
      <c r="P21" s="219" t="str">
        <f>IF($A21="","",VLOOKUP($A21,生徒情報入力!$A$9:$AA$158,9))</f>
        <v/>
      </c>
      <c r="Q21" s="219" t="s">
        <v>6</v>
      </c>
      <c r="R21" s="219" t="str">
        <f>IF($A21="","",VLOOKUP($A21,生徒情報入力!$A$9:$AA$158,10))</f>
        <v/>
      </c>
      <c r="S21" s="942" t="str">
        <f>IF($A21="","",VLOOKUP($A21,生徒情報入力!$A$9:$AA$158,11))</f>
        <v/>
      </c>
      <c r="T21" s="943"/>
      <c r="U21" s="220" t="str">
        <f>IF($A21="","",VLOOKUP($A21,生徒情報入力!$A$9:$AA$158,12))</f>
        <v/>
      </c>
      <c r="V21" s="221"/>
      <c r="W21" s="222"/>
      <c r="X21" s="223" t="str">
        <f>IF($A21="","",VLOOKUP($A21,生徒情報入力!$A$9:$AA$158,13))</f>
        <v/>
      </c>
      <c r="Y21" s="224" t="str">
        <f>IF($A21="","",VLOOKUP($A21,生徒情報入力!$A$9:$AA$158,14))</f>
        <v/>
      </c>
      <c r="Z21" s="225" t="s">
        <v>6</v>
      </c>
      <c r="AA21" s="224" t="str">
        <f>IF($A21="","",VLOOKUP($A21,生徒情報入力!$A$9:$AA$158,15))</f>
        <v/>
      </c>
      <c r="AB21" s="224" t="s">
        <v>6</v>
      </c>
      <c r="AC21" s="226" t="str">
        <f>IF($A21="","",VLOOKUP($A21,生徒情報入力!$A$9:$AA$158,16))</f>
        <v/>
      </c>
      <c r="AD21" s="896" t="str">
        <f>IF($A21="","",VLOOKUP($A21,生徒情報入力!$A$9:$AA$158,17))</f>
        <v/>
      </c>
      <c r="AE21" s="897"/>
      <c r="AF21" s="227"/>
      <c r="AG21" s="898" t="str">
        <f>IF($A21="","",VLOOKUP($A21,生徒情報入力!$A$9:$AA$158,19))</f>
        <v/>
      </c>
      <c r="AH21" s="898"/>
      <c r="AI21" s="898"/>
      <c r="AJ21" s="898"/>
      <c r="AK21" s="899"/>
      <c r="AL21" s="894" t="str">
        <f>IF($A21="","",VLOOKUP($A21,生徒情報入力!$A$9:$AA$158,20))</f>
        <v/>
      </c>
      <c r="AM21" s="895"/>
      <c r="AN21" s="895"/>
      <c r="AO21" s="895"/>
      <c r="AP21" s="895"/>
      <c r="AQ21" s="874" t="str">
        <f>IF($A21="","",VLOOKUP($A21,生徒情報入力!$A$9:$AA$158,21))</f>
        <v/>
      </c>
      <c r="AR21" s="875"/>
      <c r="AS21" s="876"/>
      <c r="AT21" s="877" t="str">
        <f>IF($A21="","",VLOOKUP($A21,生徒情報入力!$A$9:$AA$158,22))</f>
        <v/>
      </c>
      <c r="AU21" s="878"/>
      <c r="AV21" s="878"/>
      <c r="AW21" s="878"/>
      <c r="AX21" s="878"/>
      <c r="AY21" s="878"/>
      <c r="AZ21" s="878"/>
      <c r="BA21" s="878"/>
      <c r="BB21" s="878"/>
      <c r="BC21" s="878"/>
      <c r="BD21" s="878"/>
      <c r="BE21" s="879"/>
      <c r="BF21" s="880" t="str">
        <f>IF($A21="","",VLOOKUP($A21,生徒情報入力!$A$9:$AA$158,23))</f>
        <v/>
      </c>
      <c r="BG21" s="881"/>
      <c r="BH21" s="228" t="s">
        <v>1872</v>
      </c>
      <c r="BI21" s="882" t="str">
        <f>IF($A21="","",VLOOKUP($A21,生徒情報入力!$A$9:$AA$158,25))</f>
        <v/>
      </c>
      <c r="BJ21" s="882"/>
      <c r="BK21" s="229" t="s">
        <v>1873</v>
      </c>
      <c r="BL21" s="883" t="str">
        <f>IF($A21="","",VLOOKUP($A21,生徒情報入力!$A$9:$AA$158,27))</f>
        <v/>
      </c>
      <c r="BM21" s="884"/>
      <c r="BN21" s="230"/>
      <c r="BT21" s="200">
        <v>15</v>
      </c>
    </row>
    <row r="22" spans="1:72" ht="15.75" customHeight="1">
      <c r="A22" s="199"/>
      <c r="B22" s="199"/>
      <c r="C22" s="199"/>
      <c r="D22" s="199"/>
      <c r="E22" s="232"/>
      <c r="F22" s="232" t="s">
        <v>2745</v>
      </c>
      <c r="G22" s="232"/>
      <c r="H22" s="232"/>
      <c r="I22" s="232"/>
      <c r="J22" s="232"/>
      <c r="K22" s="232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232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</row>
    <row r="23" spans="1:72" ht="15.75" customHeight="1">
      <c r="A23" s="199"/>
      <c r="B23" s="199"/>
      <c r="C23" s="199"/>
      <c r="D23" s="199"/>
      <c r="E23" s="232"/>
      <c r="F23" s="232" t="s">
        <v>2746</v>
      </c>
      <c r="G23" s="232"/>
      <c r="H23" s="232"/>
      <c r="I23" s="232"/>
      <c r="J23" s="232"/>
      <c r="K23" s="232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</row>
    <row r="24" spans="1:72" ht="27" customHeight="1">
      <c r="A24" s="201" t="s">
        <v>1903</v>
      </c>
      <c r="B24" s="201"/>
      <c r="C24" s="201"/>
      <c r="D24" s="939">
        <f>D2</f>
        <v>28</v>
      </c>
      <c r="E24" s="939"/>
      <c r="F24" s="201" t="s">
        <v>2</v>
      </c>
      <c r="G24" s="939">
        <f>G2</f>
        <v>4</v>
      </c>
      <c r="H24" s="939"/>
      <c r="I24" s="201" t="s">
        <v>3</v>
      </c>
      <c r="J24" s="939">
        <f>J2</f>
        <v>21</v>
      </c>
      <c r="K24" s="939"/>
      <c r="L24" s="202"/>
      <c r="M24" s="203" t="s">
        <v>1904</v>
      </c>
      <c r="N24" s="203"/>
      <c r="O24" s="203"/>
      <c r="P24" s="201"/>
      <c r="Q24" s="201"/>
      <c r="R24" s="204" t="s">
        <v>1905</v>
      </c>
      <c r="S24" s="205"/>
      <c r="T24" s="205"/>
      <c r="U24" s="940"/>
      <c r="V24" s="940"/>
      <c r="W24" s="940"/>
      <c r="X24" s="940"/>
      <c r="Y24" s="940"/>
      <c r="Z24" s="199"/>
      <c r="AA24" s="199"/>
      <c r="AB24" s="199"/>
      <c r="AC24" s="199"/>
      <c r="AD24" s="199"/>
      <c r="AE24" s="233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</row>
    <row r="25" spans="1:72" ht="27" customHeight="1">
      <c r="A25" s="206"/>
      <c r="B25" s="206"/>
      <c r="C25" s="206"/>
      <c r="D25" s="206"/>
      <c r="E25" s="207" t="s">
        <v>1906</v>
      </c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8"/>
      <c r="AE25" s="933" t="s">
        <v>1907</v>
      </c>
      <c r="AF25" s="916"/>
      <c r="AG25" s="916"/>
      <c r="AH25" s="916"/>
      <c r="AI25" s="916"/>
      <c r="AJ25" s="916"/>
      <c r="AK25" s="875" t="str">
        <f>基本情報入力!$B$5</f>
        <v/>
      </c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916"/>
      <c r="AX25" s="916"/>
      <c r="AY25" s="916"/>
      <c r="AZ25" s="916"/>
      <c r="BA25" s="916"/>
      <c r="BB25" s="934"/>
      <c r="BC25" s="935" t="s">
        <v>1908</v>
      </c>
      <c r="BD25" s="936"/>
      <c r="BE25" s="936"/>
      <c r="BF25" s="936"/>
      <c r="BG25" s="937">
        <f>基本情報入力!$B$3</f>
        <v>0</v>
      </c>
      <c r="BH25" s="937"/>
      <c r="BI25" s="937"/>
      <c r="BJ25" s="209" t="s">
        <v>1909</v>
      </c>
      <c r="BK25" s="937">
        <f>基本情報入力!$D$3</f>
        <v>0</v>
      </c>
      <c r="BL25" s="937"/>
      <c r="BM25" s="937"/>
      <c r="BN25" s="938"/>
    </row>
    <row r="26" spans="1:72" ht="27" customHeight="1">
      <c r="A26" s="930" t="s">
        <v>1910</v>
      </c>
      <c r="B26" s="931"/>
      <c r="C26" s="931"/>
      <c r="D26" s="210"/>
      <c r="E26" s="892" t="str">
        <f>基本情報入力!$B$6</f>
        <v/>
      </c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  <c r="V26" s="892"/>
      <c r="W26" s="892"/>
      <c r="X26" s="892"/>
      <c r="Y26" s="892"/>
      <c r="Z26" s="892"/>
      <c r="AA26" s="892"/>
      <c r="AB26" s="892"/>
      <c r="AC26" s="892"/>
      <c r="AD26" s="211"/>
      <c r="AE26" s="206"/>
      <c r="AF26" s="206"/>
      <c r="AG26" s="916" t="s">
        <v>1911</v>
      </c>
      <c r="AH26" s="916"/>
      <c r="AI26" s="916"/>
      <c r="AJ26" s="916"/>
      <c r="AK26" s="932">
        <f>基本情報入力!$B$7</f>
        <v>0</v>
      </c>
      <c r="AL26" s="932"/>
      <c r="AM26" s="932"/>
      <c r="AN26" s="932"/>
      <c r="AO26" s="212" t="s">
        <v>1912</v>
      </c>
      <c r="AP26" s="895">
        <f>基本情報入力!$C$7</f>
        <v>0</v>
      </c>
      <c r="AQ26" s="895"/>
      <c r="AR26" s="895"/>
      <c r="AS26" s="213" t="s">
        <v>1913</v>
      </c>
      <c r="AT26" s="917">
        <f>基本情報入力!$D$7</f>
        <v>0</v>
      </c>
      <c r="AU26" s="917"/>
      <c r="AV26" s="917"/>
      <c r="AW26" s="208"/>
      <c r="AX26" s="916" t="s">
        <v>1914</v>
      </c>
      <c r="AY26" s="916"/>
      <c r="AZ26" s="916"/>
      <c r="BA26" s="916"/>
      <c r="BB26" s="916"/>
      <c r="BC26" s="875">
        <f>基本情報入力!$B$12</f>
        <v>0</v>
      </c>
      <c r="BD26" s="875"/>
      <c r="BE26" s="875"/>
      <c r="BF26" s="875"/>
      <c r="BG26" s="875"/>
      <c r="BH26" s="875"/>
      <c r="BI26" s="875"/>
      <c r="BJ26" s="875"/>
      <c r="BK26" s="875"/>
      <c r="BL26" s="875"/>
      <c r="BM26" s="875"/>
      <c r="BN26" s="876"/>
    </row>
    <row r="27" spans="1:72" ht="15.75" customHeight="1">
      <c r="A27" s="918" t="s">
        <v>19</v>
      </c>
      <c r="B27" s="919"/>
      <c r="C27" s="922" t="s">
        <v>20</v>
      </c>
      <c r="D27" s="923"/>
      <c r="E27" s="923"/>
      <c r="F27" s="923"/>
      <c r="G27" s="923"/>
      <c r="H27" s="923"/>
      <c r="I27" s="923"/>
      <c r="J27" s="924"/>
      <c r="K27" s="922" t="s">
        <v>1879</v>
      </c>
      <c r="L27" s="924"/>
      <c r="M27" s="922" t="s">
        <v>1880</v>
      </c>
      <c r="N27" s="923"/>
      <c r="O27" s="923"/>
      <c r="P27" s="923"/>
      <c r="Q27" s="923"/>
      <c r="R27" s="923"/>
      <c r="S27" s="922" t="s">
        <v>21</v>
      </c>
      <c r="T27" s="924"/>
      <c r="U27" s="926" t="s">
        <v>1915</v>
      </c>
      <c r="V27" s="927"/>
      <c r="W27" s="928"/>
      <c r="X27" s="926" t="s">
        <v>1916</v>
      </c>
      <c r="Y27" s="927"/>
      <c r="Z27" s="927"/>
      <c r="AA27" s="927"/>
      <c r="AB27" s="927"/>
      <c r="AC27" s="927"/>
      <c r="AD27" s="929" t="s">
        <v>1917</v>
      </c>
      <c r="AE27" s="929"/>
      <c r="AF27" s="929"/>
      <c r="AG27" s="929"/>
      <c r="AH27" s="929"/>
      <c r="AI27" s="929"/>
      <c r="AJ27" s="929"/>
      <c r="AK27" s="929"/>
      <c r="AL27" s="900" t="s">
        <v>1918</v>
      </c>
      <c r="AM27" s="901"/>
      <c r="AN27" s="901"/>
      <c r="AO27" s="901"/>
      <c r="AP27" s="901"/>
      <c r="AQ27" s="900" t="s">
        <v>1919</v>
      </c>
      <c r="AR27" s="901"/>
      <c r="AS27" s="902"/>
      <c r="AT27" s="900" t="s">
        <v>1920</v>
      </c>
      <c r="AU27" s="901"/>
      <c r="AV27" s="901"/>
      <c r="AW27" s="901"/>
      <c r="AX27" s="901"/>
      <c r="AY27" s="901"/>
      <c r="AZ27" s="901"/>
      <c r="BA27" s="901"/>
      <c r="BB27" s="901"/>
      <c r="BC27" s="901"/>
      <c r="BD27" s="901"/>
      <c r="BE27" s="902"/>
      <c r="BF27" s="900" t="s">
        <v>1921</v>
      </c>
      <c r="BG27" s="901"/>
      <c r="BH27" s="901"/>
      <c r="BI27" s="901"/>
      <c r="BJ27" s="901"/>
      <c r="BK27" s="901"/>
      <c r="BL27" s="901"/>
      <c r="BM27" s="901"/>
      <c r="BN27" s="902"/>
    </row>
    <row r="28" spans="1:72" ht="15.75" customHeight="1">
      <c r="A28" s="920"/>
      <c r="B28" s="921"/>
      <c r="C28" s="925"/>
      <c r="D28" s="912"/>
      <c r="E28" s="912"/>
      <c r="F28" s="912"/>
      <c r="G28" s="912"/>
      <c r="H28" s="912"/>
      <c r="I28" s="912"/>
      <c r="J28" s="911"/>
      <c r="K28" s="925"/>
      <c r="L28" s="911"/>
      <c r="M28" s="925"/>
      <c r="N28" s="912"/>
      <c r="O28" s="912"/>
      <c r="P28" s="912"/>
      <c r="Q28" s="912"/>
      <c r="R28" s="912"/>
      <c r="S28" s="925"/>
      <c r="T28" s="911"/>
      <c r="U28" s="909" t="s">
        <v>1922</v>
      </c>
      <c r="V28" s="910"/>
      <c r="W28" s="911"/>
      <c r="X28" s="909" t="s">
        <v>1923</v>
      </c>
      <c r="Y28" s="912"/>
      <c r="Z28" s="912"/>
      <c r="AA28" s="912"/>
      <c r="AB28" s="912"/>
      <c r="AC28" s="911"/>
      <c r="AD28" s="913" t="s">
        <v>1924</v>
      </c>
      <c r="AE28" s="914"/>
      <c r="AF28" s="914"/>
      <c r="AG28" s="914"/>
      <c r="AH28" s="914"/>
      <c r="AI28" s="914"/>
      <c r="AJ28" s="914"/>
      <c r="AK28" s="915"/>
      <c r="AL28" s="903"/>
      <c r="AM28" s="904"/>
      <c r="AN28" s="904"/>
      <c r="AO28" s="904"/>
      <c r="AP28" s="904"/>
      <c r="AQ28" s="903"/>
      <c r="AR28" s="904"/>
      <c r="AS28" s="905"/>
      <c r="AT28" s="903"/>
      <c r="AU28" s="904"/>
      <c r="AV28" s="904"/>
      <c r="AW28" s="904"/>
      <c r="AX28" s="904"/>
      <c r="AY28" s="904"/>
      <c r="AZ28" s="904"/>
      <c r="BA28" s="904"/>
      <c r="BB28" s="904"/>
      <c r="BC28" s="904"/>
      <c r="BD28" s="904"/>
      <c r="BE28" s="905"/>
      <c r="BF28" s="906"/>
      <c r="BG28" s="907"/>
      <c r="BH28" s="907"/>
      <c r="BI28" s="907"/>
      <c r="BJ28" s="907"/>
      <c r="BK28" s="907"/>
      <c r="BL28" s="907"/>
      <c r="BM28" s="907"/>
      <c r="BN28" s="908"/>
    </row>
    <row r="29" spans="1:72" ht="27" customHeight="1">
      <c r="A29" s="890" t="str">
        <f>IF(AF$1+BT21&lt;=AK$1,AF$1+BT21,"")</f>
        <v/>
      </c>
      <c r="B29" s="891"/>
      <c r="C29" s="215" t="str">
        <f>IF($A29="","",VLOOKUP($A29,生徒情報入力!$A$9:$AA$158,4))</f>
        <v/>
      </c>
      <c r="D29" s="892" t="str">
        <f>IF($A29="","",VLOOKUP($A29,生徒情報入力!$A$9:$AA$158,5))</f>
        <v/>
      </c>
      <c r="E29" s="892"/>
      <c r="F29" s="892"/>
      <c r="G29" s="892"/>
      <c r="H29" s="892"/>
      <c r="I29" s="892"/>
      <c r="J29" s="893"/>
      <c r="K29" s="234" t="str">
        <f>IF($A29="","",VLOOKUP($A29,生徒情報入力!$A$9:$AA$158,6))</f>
        <v/>
      </c>
      <c r="L29" s="235"/>
      <c r="M29" s="223" t="str">
        <f>IF($A29="","",VLOOKUP($A29,生徒情報入力!$A$9:$AA$158,7))</f>
        <v/>
      </c>
      <c r="N29" s="224" t="str">
        <f>IF($A29="","",VLOOKUP($A29,生徒情報入力!$A$9:$AA$158,8))</f>
        <v/>
      </c>
      <c r="O29" s="224" t="s">
        <v>6</v>
      </c>
      <c r="P29" s="224" t="str">
        <f>IF($A29="","",VLOOKUP($A29,生徒情報入力!$A$9:$AA$158,9))</f>
        <v/>
      </c>
      <c r="Q29" s="224" t="s">
        <v>6</v>
      </c>
      <c r="R29" s="224" t="str">
        <f>IF($A29="","",VLOOKUP($A29,生徒情報入力!$A$9:$AA$158,10))</f>
        <v/>
      </c>
      <c r="S29" s="234" t="str">
        <f>IF($A29="","",VLOOKUP($A29,生徒情報入力!$A$9:$AA$158,11))</f>
        <v/>
      </c>
      <c r="T29" s="235"/>
      <c r="U29" s="894" t="str">
        <f>IF($A29="","",VLOOKUP($A29,生徒情報入力!$A$9:$AA$158,12))</f>
        <v/>
      </c>
      <c r="V29" s="895"/>
      <c r="W29" s="895"/>
      <c r="X29" s="223" t="str">
        <f>IF($A29="","",VLOOKUP($A29,生徒情報入力!$A$9:$AA$158,13))</f>
        <v/>
      </c>
      <c r="Y29" s="224" t="str">
        <f>IF($A29="","",VLOOKUP($A29,生徒情報入力!$A$9:$AA$158,14))</f>
        <v/>
      </c>
      <c r="Z29" s="225" t="s">
        <v>6</v>
      </c>
      <c r="AA29" s="224" t="str">
        <f>IF($A29="","",VLOOKUP($A29,生徒情報入力!$A$9:$AA$158,15))</f>
        <v/>
      </c>
      <c r="AB29" s="224" t="s">
        <v>6</v>
      </c>
      <c r="AC29" s="226" t="str">
        <f>IF($A29="","",VLOOKUP($A29,生徒情報入力!$A$9:$AA$158,16))</f>
        <v/>
      </c>
      <c r="AD29" s="896" t="str">
        <f>IF($A29="","",VLOOKUP($A29,生徒情報入力!$A$9:$AA$158,17))</f>
        <v/>
      </c>
      <c r="AE29" s="897"/>
      <c r="AF29" s="227"/>
      <c r="AG29" s="898" t="str">
        <f>IF($A29="","",VLOOKUP($A29,生徒情報入力!$A$9:$AA$158,19))</f>
        <v/>
      </c>
      <c r="AH29" s="898"/>
      <c r="AI29" s="898"/>
      <c r="AJ29" s="898"/>
      <c r="AK29" s="899"/>
      <c r="AL29" s="894" t="str">
        <f>IF($A29="","",VLOOKUP($A29,生徒情報入力!$A$9:$AA$158,20))</f>
        <v/>
      </c>
      <c r="AM29" s="895"/>
      <c r="AN29" s="895"/>
      <c r="AO29" s="895"/>
      <c r="AP29" s="895"/>
      <c r="AQ29" s="874" t="str">
        <f>IF($A29="","",VLOOKUP($A29,生徒情報入力!$A$9:$AA$158,21))</f>
        <v/>
      </c>
      <c r="AR29" s="875"/>
      <c r="AS29" s="876"/>
      <c r="AT29" s="877" t="str">
        <f>IF($A29="","",VLOOKUP($A29,生徒情報入力!$A$9:$AA$158,22))</f>
        <v/>
      </c>
      <c r="AU29" s="878"/>
      <c r="AV29" s="878"/>
      <c r="AW29" s="878"/>
      <c r="AX29" s="878"/>
      <c r="AY29" s="878"/>
      <c r="AZ29" s="878"/>
      <c r="BA29" s="878"/>
      <c r="BB29" s="878"/>
      <c r="BC29" s="878"/>
      <c r="BD29" s="878"/>
      <c r="BE29" s="879"/>
      <c r="BF29" s="880" t="str">
        <f>IF($A29="","",VLOOKUP($A29,生徒情報入力!$A$9:$AA$158,23))</f>
        <v/>
      </c>
      <c r="BG29" s="881"/>
      <c r="BH29" s="228" t="s">
        <v>1872</v>
      </c>
      <c r="BI29" s="882" t="str">
        <f>IF($A29="","",VLOOKUP($A29,生徒情報入力!$A$9:$AA$158,25))</f>
        <v/>
      </c>
      <c r="BJ29" s="882"/>
      <c r="BK29" s="229" t="s">
        <v>1873</v>
      </c>
      <c r="BL29" s="883" t="str">
        <f>IF($A29="","",VLOOKUP($A29,生徒情報入力!$A$9:$AA$158,27))</f>
        <v/>
      </c>
      <c r="BM29" s="884"/>
      <c r="BN29" s="230"/>
      <c r="BT29" s="200">
        <v>16</v>
      </c>
    </row>
    <row r="30" spans="1:72" ht="27" customHeight="1">
      <c r="A30" s="890" t="str">
        <f t="shared" ref="A30:A43" si="1">IF(AF$1+BT29&lt;=AK$1,AF$1+BT29,"")</f>
        <v/>
      </c>
      <c r="B30" s="891"/>
      <c r="C30" s="215" t="str">
        <f>IF($A30="","",VLOOKUP($A30,生徒情報入力!$A$9:$AA$158,4))</f>
        <v/>
      </c>
      <c r="D30" s="892" t="str">
        <f>IF($A30="","",VLOOKUP($A30,生徒情報入力!$A$9:$AA$158,5))</f>
        <v/>
      </c>
      <c r="E30" s="892"/>
      <c r="F30" s="892"/>
      <c r="G30" s="892"/>
      <c r="H30" s="892"/>
      <c r="I30" s="892"/>
      <c r="J30" s="893"/>
      <c r="K30" s="234" t="str">
        <f>IF($A30="","",VLOOKUP($A30,生徒情報入力!$A$9:$AA$158,6))</f>
        <v/>
      </c>
      <c r="L30" s="235"/>
      <c r="M30" s="223" t="str">
        <f>IF($A30="","",VLOOKUP($A30,生徒情報入力!$A$9:$AA$158,7))</f>
        <v/>
      </c>
      <c r="N30" s="224" t="str">
        <f>IF($A30="","",VLOOKUP($A30,生徒情報入力!$A$9:$AA$158,8))</f>
        <v/>
      </c>
      <c r="O30" s="224" t="s">
        <v>6</v>
      </c>
      <c r="P30" s="224" t="str">
        <f>IF($A30="","",VLOOKUP($A30,生徒情報入力!$A$9:$AA$158,9))</f>
        <v/>
      </c>
      <c r="Q30" s="224" t="s">
        <v>6</v>
      </c>
      <c r="R30" s="224" t="str">
        <f>IF($A30="","",VLOOKUP($A30,生徒情報入力!$A$9:$AA$158,10))</f>
        <v/>
      </c>
      <c r="S30" s="234" t="str">
        <f>IF($A30="","",VLOOKUP($A30,生徒情報入力!$A$9:$AA$158,11))</f>
        <v/>
      </c>
      <c r="T30" s="235"/>
      <c r="U30" s="894" t="str">
        <f>IF($A30="","",VLOOKUP($A30,生徒情報入力!$A$9:$AA$158,12))</f>
        <v/>
      </c>
      <c r="V30" s="895"/>
      <c r="W30" s="895"/>
      <c r="X30" s="223" t="str">
        <f>IF($A30="","",VLOOKUP($A30,生徒情報入力!$A$9:$AA$158,13))</f>
        <v/>
      </c>
      <c r="Y30" s="224" t="str">
        <f>IF($A30="","",VLOOKUP($A30,生徒情報入力!$A$9:$AA$158,14))</f>
        <v/>
      </c>
      <c r="Z30" s="225" t="s">
        <v>6</v>
      </c>
      <c r="AA30" s="224" t="str">
        <f>IF($A30="","",VLOOKUP($A30,生徒情報入力!$A$9:$AA$158,15))</f>
        <v/>
      </c>
      <c r="AB30" s="224" t="s">
        <v>6</v>
      </c>
      <c r="AC30" s="226" t="str">
        <f>IF($A30="","",VLOOKUP($A30,生徒情報入力!$A$9:$AA$158,16))</f>
        <v/>
      </c>
      <c r="AD30" s="896" t="str">
        <f>IF($A30="","",VLOOKUP($A30,生徒情報入力!$A$9:$AA$158,17))</f>
        <v/>
      </c>
      <c r="AE30" s="897"/>
      <c r="AF30" s="227"/>
      <c r="AG30" s="898" t="str">
        <f>IF($A30="","",VLOOKUP($A30,生徒情報入力!$A$9:$AA$158,19))</f>
        <v/>
      </c>
      <c r="AH30" s="898"/>
      <c r="AI30" s="898"/>
      <c r="AJ30" s="898"/>
      <c r="AK30" s="899"/>
      <c r="AL30" s="894" t="str">
        <f>IF($A30="","",VLOOKUP($A30,生徒情報入力!$A$9:$AA$158,20))</f>
        <v/>
      </c>
      <c r="AM30" s="895"/>
      <c r="AN30" s="895"/>
      <c r="AO30" s="895"/>
      <c r="AP30" s="895"/>
      <c r="AQ30" s="874" t="str">
        <f>IF($A30="","",VLOOKUP($A30,生徒情報入力!$A$9:$AA$158,21))</f>
        <v/>
      </c>
      <c r="AR30" s="875"/>
      <c r="AS30" s="876"/>
      <c r="AT30" s="877" t="str">
        <f>IF($A30="","",VLOOKUP($A30,生徒情報入力!$A$9:$AA$158,22))</f>
        <v/>
      </c>
      <c r="AU30" s="878"/>
      <c r="AV30" s="878"/>
      <c r="AW30" s="878"/>
      <c r="AX30" s="878"/>
      <c r="AY30" s="878"/>
      <c r="AZ30" s="878"/>
      <c r="BA30" s="878"/>
      <c r="BB30" s="878"/>
      <c r="BC30" s="878"/>
      <c r="BD30" s="878"/>
      <c r="BE30" s="879"/>
      <c r="BF30" s="880" t="str">
        <f>IF($A30="","",VLOOKUP($A30,生徒情報入力!$A$9:$AA$158,23))</f>
        <v/>
      </c>
      <c r="BG30" s="881"/>
      <c r="BH30" s="228" t="s">
        <v>1872</v>
      </c>
      <c r="BI30" s="882" t="str">
        <f>IF($A30="","",VLOOKUP($A30,生徒情報入力!$A$9:$AA$158,25))</f>
        <v/>
      </c>
      <c r="BJ30" s="882"/>
      <c r="BK30" s="229" t="s">
        <v>1873</v>
      </c>
      <c r="BL30" s="883" t="str">
        <f>IF($A30="","",VLOOKUP($A30,生徒情報入力!$A$9:$AA$158,27))</f>
        <v/>
      </c>
      <c r="BM30" s="884"/>
      <c r="BN30" s="230"/>
      <c r="BT30" s="200">
        <v>17</v>
      </c>
    </row>
    <row r="31" spans="1:72" ht="27" customHeight="1">
      <c r="A31" s="890" t="str">
        <f t="shared" si="1"/>
        <v/>
      </c>
      <c r="B31" s="891"/>
      <c r="C31" s="215" t="str">
        <f>IF($A31="","",VLOOKUP($A31,生徒情報入力!$A$9:$AA$158,4))</f>
        <v/>
      </c>
      <c r="D31" s="892" t="str">
        <f>IF($A31="","",VLOOKUP($A31,生徒情報入力!$A$9:$AA$158,5))</f>
        <v/>
      </c>
      <c r="E31" s="892"/>
      <c r="F31" s="892"/>
      <c r="G31" s="892"/>
      <c r="H31" s="892"/>
      <c r="I31" s="892"/>
      <c r="J31" s="893"/>
      <c r="K31" s="234" t="str">
        <f>IF($A31="","",VLOOKUP($A31,生徒情報入力!$A$9:$AA$158,6))</f>
        <v/>
      </c>
      <c r="L31" s="235"/>
      <c r="M31" s="223" t="str">
        <f>IF($A31="","",VLOOKUP($A31,生徒情報入力!$A$9:$AA$158,7))</f>
        <v/>
      </c>
      <c r="N31" s="224" t="str">
        <f>IF($A31="","",VLOOKUP($A31,生徒情報入力!$A$9:$AA$158,8))</f>
        <v/>
      </c>
      <c r="O31" s="224" t="s">
        <v>6</v>
      </c>
      <c r="P31" s="224" t="str">
        <f>IF($A31="","",VLOOKUP($A31,生徒情報入力!$A$9:$AA$158,9))</f>
        <v/>
      </c>
      <c r="Q31" s="224" t="s">
        <v>6</v>
      </c>
      <c r="R31" s="224" t="str">
        <f>IF($A31="","",VLOOKUP($A31,生徒情報入力!$A$9:$AA$158,10))</f>
        <v/>
      </c>
      <c r="S31" s="234" t="str">
        <f>IF($A31="","",VLOOKUP($A31,生徒情報入力!$A$9:$AA$158,11))</f>
        <v/>
      </c>
      <c r="T31" s="235"/>
      <c r="U31" s="894" t="str">
        <f>IF($A31="","",VLOOKUP($A31,生徒情報入力!$A$9:$AA$158,12))</f>
        <v/>
      </c>
      <c r="V31" s="895"/>
      <c r="W31" s="895"/>
      <c r="X31" s="223" t="str">
        <f>IF($A31="","",VLOOKUP($A31,生徒情報入力!$A$9:$AA$158,13))</f>
        <v/>
      </c>
      <c r="Y31" s="224" t="str">
        <f>IF($A31="","",VLOOKUP($A31,生徒情報入力!$A$9:$AA$158,14))</f>
        <v/>
      </c>
      <c r="Z31" s="225" t="s">
        <v>6</v>
      </c>
      <c r="AA31" s="224" t="str">
        <f>IF($A31="","",VLOOKUP($A31,生徒情報入力!$A$9:$AA$158,15))</f>
        <v/>
      </c>
      <c r="AB31" s="224" t="s">
        <v>6</v>
      </c>
      <c r="AC31" s="226" t="str">
        <f>IF($A31="","",VLOOKUP($A31,生徒情報入力!$A$9:$AA$158,16))</f>
        <v/>
      </c>
      <c r="AD31" s="896" t="str">
        <f>IF($A31="","",VLOOKUP($A31,生徒情報入力!$A$9:$AA$158,17))</f>
        <v/>
      </c>
      <c r="AE31" s="897"/>
      <c r="AF31" s="227"/>
      <c r="AG31" s="898" t="str">
        <f>IF($A31="","",VLOOKUP($A31,生徒情報入力!$A$9:$AA$158,19))</f>
        <v/>
      </c>
      <c r="AH31" s="898"/>
      <c r="AI31" s="898"/>
      <c r="AJ31" s="898"/>
      <c r="AK31" s="899"/>
      <c r="AL31" s="894" t="str">
        <f>IF($A31="","",VLOOKUP($A31,生徒情報入力!$A$9:$AA$158,20))</f>
        <v/>
      </c>
      <c r="AM31" s="895"/>
      <c r="AN31" s="895"/>
      <c r="AO31" s="895"/>
      <c r="AP31" s="895"/>
      <c r="AQ31" s="874" t="str">
        <f>IF($A31="","",VLOOKUP($A31,生徒情報入力!$A$9:$AA$158,21))</f>
        <v/>
      </c>
      <c r="AR31" s="875"/>
      <c r="AS31" s="876"/>
      <c r="AT31" s="877" t="str">
        <f>IF($A31="","",VLOOKUP($A31,生徒情報入力!$A$9:$AA$158,22))</f>
        <v/>
      </c>
      <c r="AU31" s="878"/>
      <c r="AV31" s="878"/>
      <c r="AW31" s="878"/>
      <c r="AX31" s="878"/>
      <c r="AY31" s="878"/>
      <c r="AZ31" s="878"/>
      <c r="BA31" s="878"/>
      <c r="BB31" s="878"/>
      <c r="BC31" s="878"/>
      <c r="BD31" s="878"/>
      <c r="BE31" s="879"/>
      <c r="BF31" s="880" t="str">
        <f>IF($A31="","",VLOOKUP($A31,生徒情報入力!$A$9:$AA$158,23))</f>
        <v/>
      </c>
      <c r="BG31" s="881"/>
      <c r="BH31" s="228" t="s">
        <v>1872</v>
      </c>
      <c r="BI31" s="882" t="str">
        <f>IF($A31="","",VLOOKUP($A31,生徒情報入力!$A$9:$AA$158,25))</f>
        <v/>
      </c>
      <c r="BJ31" s="882"/>
      <c r="BK31" s="229" t="s">
        <v>1873</v>
      </c>
      <c r="BL31" s="883" t="str">
        <f>IF($A31="","",VLOOKUP($A31,生徒情報入力!$A$9:$AA$158,27))</f>
        <v/>
      </c>
      <c r="BM31" s="884"/>
      <c r="BN31" s="230"/>
      <c r="BT31" s="200">
        <v>18</v>
      </c>
    </row>
    <row r="32" spans="1:72" ht="27" customHeight="1">
      <c r="A32" s="890" t="str">
        <f t="shared" si="1"/>
        <v/>
      </c>
      <c r="B32" s="891"/>
      <c r="C32" s="215" t="str">
        <f>IF($A32="","",VLOOKUP($A32,生徒情報入力!$A$9:$AA$158,4))</f>
        <v/>
      </c>
      <c r="D32" s="892" t="str">
        <f>IF($A32="","",VLOOKUP($A32,生徒情報入力!$A$9:$AA$158,5))</f>
        <v/>
      </c>
      <c r="E32" s="892"/>
      <c r="F32" s="892"/>
      <c r="G32" s="892"/>
      <c r="H32" s="892"/>
      <c r="I32" s="892"/>
      <c r="J32" s="893"/>
      <c r="K32" s="234" t="str">
        <f>IF($A32="","",VLOOKUP($A32,生徒情報入力!$A$9:$AA$158,6))</f>
        <v/>
      </c>
      <c r="L32" s="235"/>
      <c r="M32" s="223" t="str">
        <f>IF($A32="","",VLOOKUP($A32,生徒情報入力!$A$9:$AA$158,7))</f>
        <v/>
      </c>
      <c r="N32" s="224" t="str">
        <f>IF($A32="","",VLOOKUP($A32,生徒情報入力!$A$9:$AA$158,8))</f>
        <v/>
      </c>
      <c r="O32" s="224" t="s">
        <v>6</v>
      </c>
      <c r="P32" s="224" t="str">
        <f>IF($A32="","",VLOOKUP($A32,生徒情報入力!$A$9:$AA$158,9))</f>
        <v/>
      </c>
      <c r="Q32" s="224" t="s">
        <v>6</v>
      </c>
      <c r="R32" s="224" t="str">
        <f>IF($A32="","",VLOOKUP($A32,生徒情報入力!$A$9:$AA$158,10))</f>
        <v/>
      </c>
      <c r="S32" s="234" t="str">
        <f>IF($A32="","",VLOOKUP($A32,生徒情報入力!$A$9:$AA$158,11))</f>
        <v/>
      </c>
      <c r="T32" s="235"/>
      <c r="U32" s="894" t="str">
        <f>IF($A32="","",VLOOKUP($A32,生徒情報入力!$A$9:$AA$158,12))</f>
        <v/>
      </c>
      <c r="V32" s="895"/>
      <c r="W32" s="895"/>
      <c r="X32" s="223" t="str">
        <f>IF($A32="","",VLOOKUP($A32,生徒情報入力!$A$9:$AA$158,13))</f>
        <v/>
      </c>
      <c r="Y32" s="224" t="str">
        <f>IF($A32="","",VLOOKUP($A32,生徒情報入力!$A$9:$AA$158,14))</f>
        <v/>
      </c>
      <c r="Z32" s="225" t="s">
        <v>6</v>
      </c>
      <c r="AA32" s="224" t="str">
        <f>IF($A32="","",VLOOKUP($A32,生徒情報入力!$A$9:$AA$158,15))</f>
        <v/>
      </c>
      <c r="AB32" s="224" t="s">
        <v>6</v>
      </c>
      <c r="AC32" s="226" t="str">
        <f>IF($A32="","",VLOOKUP($A32,生徒情報入力!$A$9:$AA$158,16))</f>
        <v/>
      </c>
      <c r="AD32" s="896" t="str">
        <f>IF($A32="","",VLOOKUP($A32,生徒情報入力!$A$9:$AA$158,17))</f>
        <v/>
      </c>
      <c r="AE32" s="897"/>
      <c r="AF32" s="227"/>
      <c r="AG32" s="898" t="str">
        <f>IF($A32="","",VLOOKUP($A32,生徒情報入力!$A$9:$AA$158,19))</f>
        <v/>
      </c>
      <c r="AH32" s="898"/>
      <c r="AI32" s="898"/>
      <c r="AJ32" s="898"/>
      <c r="AK32" s="899"/>
      <c r="AL32" s="894" t="str">
        <f>IF($A32="","",VLOOKUP($A32,生徒情報入力!$A$9:$AA$158,20))</f>
        <v/>
      </c>
      <c r="AM32" s="895"/>
      <c r="AN32" s="895"/>
      <c r="AO32" s="895"/>
      <c r="AP32" s="895"/>
      <c r="AQ32" s="874" t="str">
        <f>IF($A32="","",VLOOKUP($A32,生徒情報入力!$A$9:$AA$158,21))</f>
        <v/>
      </c>
      <c r="AR32" s="875"/>
      <c r="AS32" s="876"/>
      <c r="AT32" s="877" t="str">
        <f>IF($A32="","",VLOOKUP($A32,生徒情報入力!$A$9:$AA$158,22))</f>
        <v/>
      </c>
      <c r="AU32" s="878"/>
      <c r="AV32" s="878"/>
      <c r="AW32" s="878"/>
      <c r="AX32" s="878"/>
      <c r="AY32" s="878"/>
      <c r="AZ32" s="878"/>
      <c r="BA32" s="878"/>
      <c r="BB32" s="878"/>
      <c r="BC32" s="878"/>
      <c r="BD32" s="878"/>
      <c r="BE32" s="879"/>
      <c r="BF32" s="880" t="str">
        <f>IF($A32="","",VLOOKUP($A32,生徒情報入力!$A$9:$AA$158,23))</f>
        <v/>
      </c>
      <c r="BG32" s="881"/>
      <c r="BH32" s="228" t="s">
        <v>1872</v>
      </c>
      <c r="BI32" s="882" t="str">
        <f>IF($A32="","",VLOOKUP($A32,生徒情報入力!$A$9:$AA$158,25))</f>
        <v/>
      </c>
      <c r="BJ32" s="882"/>
      <c r="BK32" s="229" t="s">
        <v>1873</v>
      </c>
      <c r="BL32" s="883" t="str">
        <f>IF($A32="","",VLOOKUP($A32,生徒情報入力!$A$9:$AA$158,27))</f>
        <v/>
      </c>
      <c r="BM32" s="884"/>
      <c r="BN32" s="230"/>
      <c r="BT32" s="200">
        <v>19</v>
      </c>
    </row>
    <row r="33" spans="1:72" ht="27" customHeight="1">
      <c r="A33" s="890" t="str">
        <f t="shared" si="1"/>
        <v/>
      </c>
      <c r="B33" s="891"/>
      <c r="C33" s="215" t="str">
        <f>IF($A33="","",VLOOKUP($A33,生徒情報入力!$A$9:$AA$158,4))</f>
        <v/>
      </c>
      <c r="D33" s="892" t="str">
        <f>IF($A33="","",VLOOKUP($A33,生徒情報入力!$A$9:$AA$158,5))</f>
        <v/>
      </c>
      <c r="E33" s="892"/>
      <c r="F33" s="892"/>
      <c r="G33" s="892"/>
      <c r="H33" s="892"/>
      <c r="I33" s="892"/>
      <c r="J33" s="893"/>
      <c r="K33" s="234" t="str">
        <f>IF($A33="","",VLOOKUP($A33,生徒情報入力!$A$9:$AA$158,6))</f>
        <v/>
      </c>
      <c r="L33" s="235"/>
      <c r="M33" s="223" t="str">
        <f>IF($A33="","",VLOOKUP($A33,生徒情報入力!$A$9:$AA$158,7))</f>
        <v/>
      </c>
      <c r="N33" s="224" t="str">
        <f>IF($A33="","",VLOOKUP($A33,生徒情報入力!$A$9:$AA$158,8))</f>
        <v/>
      </c>
      <c r="O33" s="224" t="s">
        <v>6</v>
      </c>
      <c r="P33" s="224" t="str">
        <f>IF($A33="","",VLOOKUP($A33,生徒情報入力!$A$9:$AA$158,9))</f>
        <v/>
      </c>
      <c r="Q33" s="224" t="s">
        <v>6</v>
      </c>
      <c r="R33" s="224" t="str">
        <f>IF($A33="","",VLOOKUP($A33,生徒情報入力!$A$9:$AA$158,10))</f>
        <v/>
      </c>
      <c r="S33" s="234" t="str">
        <f>IF($A33="","",VLOOKUP($A33,生徒情報入力!$A$9:$AA$158,11))</f>
        <v/>
      </c>
      <c r="T33" s="235"/>
      <c r="U33" s="894" t="str">
        <f>IF($A33="","",VLOOKUP($A33,生徒情報入力!$A$9:$AA$158,12))</f>
        <v/>
      </c>
      <c r="V33" s="895"/>
      <c r="W33" s="895"/>
      <c r="X33" s="223" t="str">
        <f>IF($A33="","",VLOOKUP($A33,生徒情報入力!$A$9:$AA$158,13))</f>
        <v/>
      </c>
      <c r="Y33" s="224" t="str">
        <f>IF($A33="","",VLOOKUP($A33,生徒情報入力!$A$9:$AA$158,14))</f>
        <v/>
      </c>
      <c r="Z33" s="225" t="s">
        <v>6</v>
      </c>
      <c r="AA33" s="224" t="str">
        <f>IF($A33="","",VLOOKUP($A33,生徒情報入力!$A$9:$AA$158,15))</f>
        <v/>
      </c>
      <c r="AB33" s="224" t="s">
        <v>6</v>
      </c>
      <c r="AC33" s="226" t="str">
        <f>IF($A33="","",VLOOKUP($A33,生徒情報入力!$A$9:$AA$158,16))</f>
        <v/>
      </c>
      <c r="AD33" s="896" t="str">
        <f>IF($A33="","",VLOOKUP($A33,生徒情報入力!$A$9:$AA$158,17))</f>
        <v/>
      </c>
      <c r="AE33" s="897"/>
      <c r="AF33" s="227"/>
      <c r="AG33" s="898" t="str">
        <f>IF($A33="","",VLOOKUP($A33,生徒情報入力!$A$9:$AA$158,19))</f>
        <v/>
      </c>
      <c r="AH33" s="898"/>
      <c r="AI33" s="898"/>
      <c r="AJ33" s="898"/>
      <c r="AK33" s="899"/>
      <c r="AL33" s="894" t="str">
        <f>IF($A33="","",VLOOKUP($A33,生徒情報入力!$A$9:$AA$158,20))</f>
        <v/>
      </c>
      <c r="AM33" s="895"/>
      <c r="AN33" s="895"/>
      <c r="AO33" s="895"/>
      <c r="AP33" s="895"/>
      <c r="AQ33" s="874" t="str">
        <f>IF($A33="","",VLOOKUP($A33,生徒情報入力!$A$9:$AA$158,21))</f>
        <v/>
      </c>
      <c r="AR33" s="875"/>
      <c r="AS33" s="876"/>
      <c r="AT33" s="877" t="str">
        <f>IF($A33="","",VLOOKUP($A33,生徒情報入力!$A$9:$AA$158,22))</f>
        <v/>
      </c>
      <c r="AU33" s="878"/>
      <c r="AV33" s="878"/>
      <c r="AW33" s="878"/>
      <c r="AX33" s="878"/>
      <c r="AY33" s="878"/>
      <c r="AZ33" s="878"/>
      <c r="BA33" s="878"/>
      <c r="BB33" s="878"/>
      <c r="BC33" s="878"/>
      <c r="BD33" s="878"/>
      <c r="BE33" s="879"/>
      <c r="BF33" s="880" t="str">
        <f>IF($A33="","",VLOOKUP($A33,生徒情報入力!$A$9:$AA$158,23))</f>
        <v/>
      </c>
      <c r="BG33" s="881"/>
      <c r="BH33" s="228" t="s">
        <v>1872</v>
      </c>
      <c r="BI33" s="882" t="str">
        <f>IF($A33="","",VLOOKUP($A33,生徒情報入力!$A$9:$AA$158,25))</f>
        <v/>
      </c>
      <c r="BJ33" s="882"/>
      <c r="BK33" s="229" t="s">
        <v>1873</v>
      </c>
      <c r="BL33" s="883" t="str">
        <f>IF($A33="","",VLOOKUP($A33,生徒情報入力!$A$9:$AA$158,27))</f>
        <v/>
      </c>
      <c r="BM33" s="884"/>
      <c r="BN33" s="230"/>
      <c r="BT33" s="200">
        <v>20</v>
      </c>
    </row>
    <row r="34" spans="1:72" ht="27" customHeight="1">
      <c r="A34" s="890" t="str">
        <f t="shared" si="1"/>
        <v/>
      </c>
      <c r="B34" s="891"/>
      <c r="C34" s="215" t="str">
        <f>IF($A34="","",VLOOKUP($A34,生徒情報入力!$A$9:$AA$158,4))</f>
        <v/>
      </c>
      <c r="D34" s="892" t="str">
        <f>IF($A34="","",VLOOKUP($A34,生徒情報入力!$A$9:$AA$158,5))</f>
        <v/>
      </c>
      <c r="E34" s="892"/>
      <c r="F34" s="892"/>
      <c r="G34" s="892"/>
      <c r="H34" s="892"/>
      <c r="I34" s="892"/>
      <c r="J34" s="893"/>
      <c r="K34" s="234" t="str">
        <f>IF($A34="","",VLOOKUP($A34,生徒情報入力!$A$9:$AA$158,6))</f>
        <v/>
      </c>
      <c r="L34" s="235"/>
      <c r="M34" s="223" t="str">
        <f>IF($A34="","",VLOOKUP($A34,生徒情報入力!$A$9:$AA$158,7))</f>
        <v/>
      </c>
      <c r="N34" s="224" t="str">
        <f>IF($A34="","",VLOOKUP($A34,生徒情報入力!$A$9:$AA$158,8))</f>
        <v/>
      </c>
      <c r="O34" s="224" t="s">
        <v>6</v>
      </c>
      <c r="P34" s="224" t="str">
        <f>IF($A34="","",VLOOKUP($A34,生徒情報入力!$A$9:$AA$158,9))</f>
        <v/>
      </c>
      <c r="Q34" s="224" t="s">
        <v>6</v>
      </c>
      <c r="R34" s="224" t="str">
        <f>IF($A34="","",VLOOKUP($A34,生徒情報入力!$A$9:$AA$158,10))</f>
        <v/>
      </c>
      <c r="S34" s="234" t="str">
        <f>IF($A34="","",VLOOKUP($A34,生徒情報入力!$A$9:$AA$158,11))</f>
        <v/>
      </c>
      <c r="T34" s="235"/>
      <c r="U34" s="894" t="str">
        <f>IF($A34="","",VLOOKUP($A34,生徒情報入力!$A$9:$AA$158,12))</f>
        <v/>
      </c>
      <c r="V34" s="895"/>
      <c r="W34" s="895"/>
      <c r="X34" s="223" t="str">
        <f>IF($A34="","",VLOOKUP($A34,生徒情報入力!$A$9:$AA$158,13))</f>
        <v/>
      </c>
      <c r="Y34" s="224" t="str">
        <f>IF($A34="","",VLOOKUP($A34,生徒情報入力!$A$9:$AA$158,14))</f>
        <v/>
      </c>
      <c r="Z34" s="225" t="s">
        <v>6</v>
      </c>
      <c r="AA34" s="224" t="str">
        <f>IF($A34="","",VLOOKUP($A34,生徒情報入力!$A$9:$AA$158,15))</f>
        <v/>
      </c>
      <c r="AB34" s="224" t="s">
        <v>6</v>
      </c>
      <c r="AC34" s="226" t="str">
        <f>IF($A34="","",VLOOKUP($A34,生徒情報入力!$A$9:$AA$158,16))</f>
        <v/>
      </c>
      <c r="AD34" s="896" t="str">
        <f>IF($A34="","",VLOOKUP($A34,生徒情報入力!$A$9:$AA$158,17))</f>
        <v/>
      </c>
      <c r="AE34" s="897"/>
      <c r="AF34" s="227"/>
      <c r="AG34" s="898" t="str">
        <f>IF($A34="","",VLOOKUP($A34,生徒情報入力!$A$9:$AA$158,19))</f>
        <v/>
      </c>
      <c r="AH34" s="898"/>
      <c r="AI34" s="898"/>
      <c r="AJ34" s="898"/>
      <c r="AK34" s="899"/>
      <c r="AL34" s="894" t="str">
        <f>IF($A34="","",VLOOKUP($A34,生徒情報入力!$A$9:$AA$158,20))</f>
        <v/>
      </c>
      <c r="AM34" s="895"/>
      <c r="AN34" s="895"/>
      <c r="AO34" s="895"/>
      <c r="AP34" s="895"/>
      <c r="AQ34" s="874" t="str">
        <f>IF($A34="","",VLOOKUP($A34,生徒情報入力!$A$9:$AA$158,21))</f>
        <v/>
      </c>
      <c r="AR34" s="875"/>
      <c r="AS34" s="876"/>
      <c r="AT34" s="877" t="str">
        <f>IF($A34="","",VLOOKUP($A34,生徒情報入力!$A$9:$AA$158,22))</f>
        <v/>
      </c>
      <c r="AU34" s="878"/>
      <c r="AV34" s="878"/>
      <c r="AW34" s="878"/>
      <c r="AX34" s="878"/>
      <c r="AY34" s="878"/>
      <c r="AZ34" s="878"/>
      <c r="BA34" s="878"/>
      <c r="BB34" s="878"/>
      <c r="BC34" s="878"/>
      <c r="BD34" s="878"/>
      <c r="BE34" s="879"/>
      <c r="BF34" s="880" t="str">
        <f>IF($A34="","",VLOOKUP($A34,生徒情報入力!$A$9:$AA$158,23))</f>
        <v/>
      </c>
      <c r="BG34" s="881"/>
      <c r="BH34" s="228" t="s">
        <v>1872</v>
      </c>
      <c r="BI34" s="882" t="str">
        <f>IF($A34="","",VLOOKUP($A34,生徒情報入力!$A$9:$AA$158,25))</f>
        <v/>
      </c>
      <c r="BJ34" s="882"/>
      <c r="BK34" s="229" t="s">
        <v>1873</v>
      </c>
      <c r="BL34" s="883" t="str">
        <f>IF($A34="","",VLOOKUP($A34,生徒情報入力!$A$9:$AA$158,27))</f>
        <v/>
      </c>
      <c r="BM34" s="884"/>
      <c r="BN34" s="230"/>
      <c r="BT34" s="200">
        <v>21</v>
      </c>
    </row>
    <row r="35" spans="1:72" ht="27" customHeight="1">
      <c r="A35" s="890" t="str">
        <f t="shared" si="1"/>
        <v/>
      </c>
      <c r="B35" s="891"/>
      <c r="C35" s="215" t="str">
        <f>IF($A35="","",VLOOKUP($A35,生徒情報入力!$A$9:$AA$158,4))</f>
        <v/>
      </c>
      <c r="D35" s="892" t="str">
        <f>IF($A35="","",VLOOKUP($A35,生徒情報入力!$A$9:$AA$158,5))</f>
        <v/>
      </c>
      <c r="E35" s="892"/>
      <c r="F35" s="892"/>
      <c r="G35" s="892"/>
      <c r="H35" s="892"/>
      <c r="I35" s="892"/>
      <c r="J35" s="893"/>
      <c r="K35" s="234" t="str">
        <f>IF($A35="","",VLOOKUP($A35,生徒情報入力!$A$9:$AA$158,6))</f>
        <v/>
      </c>
      <c r="L35" s="235"/>
      <c r="M35" s="223" t="str">
        <f>IF($A35="","",VLOOKUP($A35,生徒情報入力!$A$9:$AA$158,7))</f>
        <v/>
      </c>
      <c r="N35" s="224" t="str">
        <f>IF($A35="","",VLOOKUP($A35,生徒情報入力!$A$9:$AA$158,8))</f>
        <v/>
      </c>
      <c r="O35" s="224" t="s">
        <v>6</v>
      </c>
      <c r="P35" s="224" t="str">
        <f>IF($A35="","",VLOOKUP($A35,生徒情報入力!$A$9:$AA$158,9))</f>
        <v/>
      </c>
      <c r="Q35" s="224" t="s">
        <v>6</v>
      </c>
      <c r="R35" s="224" t="str">
        <f>IF($A35="","",VLOOKUP($A35,生徒情報入力!$A$9:$AA$158,10))</f>
        <v/>
      </c>
      <c r="S35" s="234" t="str">
        <f>IF($A35="","",VLOOKUP($A35,生徒情報入力!$A$9:$AA$158,11))</f>
        <v/>
      </c>
      <c r="T35" s="235"/>
      <c r="U35" s="894" t="str">
        <f>IF($A35="","",VLOOKUP($A35,生徒情報入力!$A$9:$AA$158,12))</f>
        <v/>
      </c>
      <c r="V35" s="895"/>
      <c r="W35" s="895"/>
      <c r="X35" s="223" t="str">
        <f>IF($A35="","",VLOOKUP($A35,生徒情報入力!$A$9:$AA$158,13))</f>
        <v/>
      </c>
      <c r="Y35" s="224" t="str">
        <f>IF($A35="","",VLOOKUP($A35,生徒情報入力!$A$9:$AA$158,14))</f>
        <v/>
      </c>
      <c r="Z35" s="225" t="s">
        <v>6</v>
      </c>
      <c r="AA35" s="224" t="str">
        <f>IF($A35="","",VLOOKUP($A35,生徒情報入力!$A$9:$AA$158,15))</f>
        <v/>
      </c>
      <c r="AB35" s="224" t="s">
        <v>6</v>
      </c>
      <c r="AC35" s="226" t="str">
        <f>IF($A35="","",VLOOKUP($A35,生徒情報入力!$A$9:$AA$158,16))</f>
        <v/>
      </c>
      <c r="AD35" s="896" t="str">
        <f>IF($A35="","",VLOOKUP($A35,生徒情報入力!$A$9:$AA$158,17))</f>
        <v/>
      </c>
      <c r="AE35" s="897"/>
      <c r="AF35" s="227"/>
      <c r="AG35" s="898" t="str">
        <f>IF($A35="","",VLOOKUP($A35,生徒情報入力!$A$9:$AA$158,19))</f>
        <v/>
      </c>
      <c r="AH35" s="898"/>
      <c r="AI35" s="898"/>
      <c r="AJ35" s="898"/>
      <c r="AK35" s="899"/>
      <c r="AL35" s="894" t="str">
        <f>IF($A35="","",VLOOKUP($A35,生徒情報入力!$A$9:$AA$158,20))</f>
        <v/>
      </c>
      <c r="AM35" s="895"/>
      <c r="AN35" s="895"/>
      <c r="AO35" s="895"/>
      <c r="AP35" s="895"/>
      <c r="AQ35" s="874" t="str">
        <f>IF($A35="","",VLOOKUP($A35,生徒情報入力!$A$9:$AA$158,21))</f>
        <v/>
      </c>
      <c r="AR35" s="875"/>
      <c r="AS35" s="876"/>
      <c r="AT35" s="877" t="str">
        <f>IF($A35="","",VLOOKUP($A35,生徒情報入力!$A$9:$AA$158,22))</f>
        <v/>
      </c>
      <c r="AU35" s="878"/>
      <c r="AV35" s="878"/>
      <c r="AW35" s="878"/>
      <c r="AX35" s="878"/>
      <c r="AY35" s="878"/>
      <c r="AZ35" s="878"/>
      <c r="BA35" s="878"/>
      <c r="BB35" s="878"/>
      <c r="BC35" s="878"/>
      <c r="BD35" s="878"/>
      <c r="BE35" s="879"/>
      <c r="BF35" s="880" t="str">
        <f>IF($A35="","",VLOOKUP($A35,生徒情報入力!$A$9:$AA$158,23))</f>
        <v/>
      </c>
      <c r="BG35" s="881"/>
      <c r="BH35" s="228" t="s">
        <v>1872</v>
      </c>
      <c r="BI35" s="882" t="str">
        <f>IF($A35="","",VLOOKUP($A35,生徒情報入力!$A$9:$AA$158,25))</f>
        <v/>
      </c>
      <c r="BJ35" s="882"/>
      <c r="BK35" s="229" t="s">
        <v>1873</v>
      </c>
      <c r="BL35" s="883" t="str">
        <f>IF($A35="","",VLOOKUP($A35,生徒情報入力!$A$9:$AA$158,27))</f>
        <v/>
      </c>
      <c r="BM35" s="884"/>
      <c r="BN35" s="230"/>
      <c r="BT35" s="200">
        <v>22</v>
      </c>
    </row>
    <row r="36" spans="1:72" ht="27" customHeight="1">
      <c r="A36" s="890" t="str">
        <f t="shared" si="1"/>
        <v/>
      </c>
      <c r="B36" s="891"/>
      <c r="C36" s="215" t="str">
        <f>IF($A36="","",VLOOKUP($A36,生徒情報入力!$A$9:$AA$158,4))</f>
        <v/>
      </c>
      <c r="D36" s="892" t="str">
        <f>IF($A36="","",VLOOKUP($A36,生徒情報入力!$A$9:$AA$158,5))</f>
        <v/>
      </c>
      <c r="E36" s="892"/>
      <c r="F36" s="892"/>
      <c r="G36" s="892"/>
      <c r="H36" s="892"/>
      <c r="I36" s="892"/>
      <c r="J36" s="893"/>
      <c r="K36" s="234" t="str">
        <f>IF($A36="","",VLOOKUP($A36,生徒情報入力!$A$9:$AA$158,6))</f>
        <v/>
      </c>
      <c r="L36" s="235"/>
      <c r="M36" s="223" t="str">
        <f>IF($A36="","",VLOOKUP($A36,生徒情報入力!$A$9:$AA$158,7))</f>
        <v/>
      </c>
      <c r="N36" s="224" t="str">
        <f>IF($A36="","",VLOOKUP($A36,生徒情報入力!$A$9:$AA$158,8))</f>
        <v/>
      </c>
      <c r="O36" s="224" t="s">
        <v>6</v>
      </c>
      <c r="P36" s="224" t="str">
        <f>IF($A36="","",VLOOKUP($A36,生徒情報入力!$A$9:$AA$158,9))</f>
        <v/>
      </c>
      <c r="Q36" s="224" t="s">
        <v>6</v>
      </c>
      <c r="R36" s="224" t="str">
        <f>IF($A36="","",VLOOKUP($A36,生徒情報入力!$A$9:$AA$158,10))</f>
        <v/>
      </c>
      <c r="S36" s="234" t="str">
        <f>IF($A36="","",VLOOKUP($A36,生徒情報入力!$A$9:$AA$158,11))</f>
        <v/>
      </c>
      <c r="T36" s="235"/>
      <c r="U36" s="894" t="str">
        <f>IF($A36="","",VLOOKUP($A36,生徒情報入力!$A$9:$AA$158,12))</f>
        <v/>
      </c>
      <c r="V36" s="895"/>
      <c r="W36" s="895"/>
      <c r="X36" s="223" t="str">
        <f>IF($A36="","",VLOOKUP($A36,生徒情報入力!$A$9:$AA$158,13))</f>
        <v/>
      </c>
      <c r="Y36" s="224" t="str">
        <f>IF($A36="","",VLOOKUP($A36,生徒情報入力!$A$9:$AA$158,14))</f>
        <v/>
      </c>
      <c r="Z36" s="225" t="s">
        <v>6</v>
      </c>
      <c r="AA36" s="224" t="str">
        <f>IF($A36="","",VLOOKUP($A36,生徒情報入力!$A$9:$AA$158,15))</f>
        <v/>
      </c>
      <c r="AB36" s="224" t="s">
        <v>6</v>
      </c>
      <c r="AC36" s="226" t="str">
        <f>IF($A36="","",VLOOKUP($A36,生徒情報入力!$A$9:$AA$158,16))</f>
        <v/>
      </c>
      <c r="AD36" s="896" t="str">
        <f>IF($A36="","",VLOOKUP($A36,生徒情報入力!$A$9:$AA$158,17))</f>
        <v/>
      </c>
      <c r="AE36" s="897"/>
      <c r="AF36" s="227"/>
      <c r="AG36" s="898" t="str">
        <f>IF($A36="","",VLOOKUP($A36,生徒情報入力!$A$9:$AA$158,19))</f>
        <v/>
      </c>
      <c r="AH36" s="898"/>
      <c r="AI36" s="898"/>
      <c r="AJ36" s="898"/>
      <c r="AK36" s="899"/>
      <c r="AL36" s="894" t="str">
        <f>IF($A36="","",VLOOKUP($A36,生徒情報入力!$A$9:$AA$158,20))</f>
        <v/>
      </c>
      <c r="AM36" s="895"/>
      <c r="AN36" s="895"/>
      <c r="AO36" s="895"/>
      <c r="AP36" s="895"/>
      <c r="AQ36" s="874" t="str">
        <f>IF($A36="","",VLOOKUP($A36,生徒情報入力!$A$9:$AA$158,21))</f>
        <v/>
      </c>
      <c r="AR36" s="875"/>
      <c r="AS36" s="876"/>
      <c r="AT36" s="877" t="str">
        <f>IF($A36="","",VLOOKUP($A36,生徒情報入力!$A$9:$AA$158,22))</f>
        <v/>
      </c>
      <c r="AU36" s="878"/>
      <c r="AV36" s="878"/>
      <c r="AW36" s="878"/>
      <c r="AX36" s="878"/>
      <c r="AY36" s="878"/>
      <c r="AZ36" s="878"/>
      <c r="BA36" s="878"/>
      <c r="BB36" s="878"/>
      <c r="BC36" s="878"/>
      <c r="BD36" s="878"/>
      <c r="BE36" s="879"/>
      <c r="BF36" s="880" t="str">
        <f>IF($A36="","",VLOOKUP($A36,生徒情報入力!$A$9:$AA$158,23))</f>
        <v/>
      </c>
      <c r="BG36" s="881"/>
      <c r="BH36" s="228" t="s">
        <v>1872</v>
      </c>
      <c r="BI36" s="882" t="str">
        <f>IF($A36="","",VLOOKUP($A36,生徒情報入力!$A$9:$AA$158,25))</f>
        <v/>
      </c>
      <c r="BJ36" s="882"/>
      <c r="BK36" s="229" t="s">
        <v>1873</v>
      </c>
      <c r="BL36" s="883" t="str">
        <f>IF($A36="","",VLOOKUP($A36,生徒情報入力!$A$9:$AA$158,27))</f>
        <v/>
      </c>
      <c r="BM36" s="884"/>
      <c r="BN36" s="230"/>
      <c r="BT36" s="200">
        <v>23</v>
      </c>
    </row>
    <row r="37" spans="1:72" ht="27" customHeight="1">
      <c r="A37" s="890" t="str">
        <f t="shared" si="1"/>
        <v/>
      </c>
      <c r="B37" s="891"/>
      <c r="C37" s="215" t="str">
        <f>IF($A37="","",VLOOKUP($A37,生徒情報入力!$A$9:$AA$158,4))</f>
        <v/>
      </c>
      <c r="D37" s="892" t="str">
        <f>IF($A37="","",VLOOKUP($A37,生徒情報入力!$A$9:$AA$158,5))</f>
        <v/>
      </c>
      <c r="E37" s="892"/>
      <c r="F37" s="892"/>
      <c r="G37" s="892"/>
      <c r="H37" s="892"/>
      <c r="I37" s="892"/>
      <c r="J37" s="893"/>
      <c r="K37" s="234" t="str">
        <f>IF($A37="","",VLOOKUP($A37,生徒情報入力!$A$9:$AA$158,6))</f>
        <v/>
      </c>
      <c r="L37" s="235"/>
      <c r="M37" s="223" t="str">
        <f>IF($A37="","",VLOOKUP($A37,生徒情報入力!$A$9:$AA$158,7))</f>
        <v/>
      </c>
      <c r="N37" s="224" t="str">
        <f>IF($A37="","",VLOOKUP($A37,生徒情報入力!$A$9:$AA$158,8))</f>
        <v/>
      </c>
      <c r="O37" s="224" t="s">
        <v>6</v>
      </c>
      <c r="P37" s="224" t="str">
        <f>IF($A37="","",VLOOKUP($A37,生徒情報入力!$A$9:$AA$158,9))</f>
        <v/>
      </c>
      <c r="Q37" s="224" t="s">
        <v>6</v>
      </c>
      <c r="R37" s="224" t="str">
        <f>IF($A37="","",VLOOKUP($A37,生徒情報入力!$A$9:$AA$158,10))</f>
        <v/>
      </c>
      <c r="S37" s="234" t="str">
        <f>IF($A37="","",VLOOKUP($A37,生徒情報入力!$A$9:$AA$158,11))</f>
        <v/>
      </c>
      <c r="T37" s="235"/>
      <c r="U37" s="894" t="str">
        <f>IF($A37="","",VLOOKUP($A37,生徒情報入力!$A$9:$AA$158,12))</f>
        <v/>
      </c>
      <c r="V37" s="895"/>
      <c r="W37" s="895"/>
      <c r="X37" s="223" t="str">
        <f>IF($A37="","",VLOOKUP($A37,生徒情報入力!$A$9:$AA$158,13))</f>
        <v/>
      </c>
      <c r="Y37" s="224" t="str">
        <f>IF($A37="","",VLOOKUP($A37,生徒情報入力!$A$9:$AA$158,14))</f>
        <v/>
      </c>
      <c r="Z37" s="225" t="s">
        <v>6</v>
      </c>
      <c r="AA37" s="224" t="str">
        <f>IF($A37="","",VLOOKUP($A37,生徒情報入力!$A$9:$AA$158,15))</f>
        <v/>
      </c>
      <c r="AB37" s="224" t="s">
        <v>6</v>
      </c>
      <c r="AC37" s="226" t="str">
        <f>IF($A37="","",VLOOKUP($A37,生徒情報入力!$A$9:$AA$158,16))</f>
        <v/>
      </c>
      <c r="AD37" s="896" t="str">
        <f>IF($A37="","",VLOOKUP($A37,生徒情報入力!$A$9:$AA$158,17))</f>
        <v/>
      </c>
      <c r="AE37" s="897"/>
      <c r="AF37" s="227"/>
      <c r="AG37" s="898" t="str">
        <f>IF($A37="","",VLOOKUP($A37,生徒情報入力!$A$9:$AA$158,19))</f>
        <v/>
      </c>
      <c r="AH37" s="898"/>
      <c r="AI37" s="898"/>
      <c r="AJ37" s="898"/>
      <c r="AK37" s="899"/>
      <c r="AL37" s="894" t="str">
        <f>IF($A37="","",VLOOKUP($A37,生徒情報入力!$A$9:$AA$158,20))</f>
        <v/>
      </c>
      <c r="AM37" s="895"/>
      <c r="AN37" s="895"/>
      <c r="AO37" s="895"/>
      <c r="AP37" s="895"/>
      <c r="AQ37" s="874" t="str">
        <f>IF($A37="","",VLOOKUP($A37,生徒情報入力!$A$9:$AA$158,21))</f>
        <v/>
      </c>
      <c r="AR37" s="875"/>
      <c r="AS37" s="876"/>
      <c r="AT37" s="877" t="str">
        <f>IF($A37="","",VLOOKUP($A37,生徒情報入力!$A$9:$AA$158,22))</f>
        <v/>
      </c>
      <c r="AU37" s="878"/>
      <c r="AV37" s="878"/>
      <c r="AW37" s="878"/>
      <c r="AX37" s="878"/>
      <c r="AY37" s="878"/>
      <c r="AZ37" s="878"/>
      <c r="BA37" s="878"/>
      <c r="BB37" s="878"/>
      <c r="BC37" s="878"/>
      <c r="BD37" s="878"/>
      <c r="BE37" s="879"/>
      <c r="BF37" s="880" t="str">
        <f>IF($A37="","",VLOOKUP($A37,生徒情報入力!$A$9:$AA$158,23))</f>
        <v/>
      </c>
      <c r="BG37" s="881"/>
      <c r="BH37" s="228" t="s">
        <v>1872</v>
      </c>
      <c r="BI37" s="882" t="str">
        <f>IF($A37="","",VLOOKUP($A37,生徒情報入力!$A$9:$AA$158,25))</f>
        <v/>
      </c>
      <c r="BJ37" s="882"/>
      <c r="BK37" s="229" t="s">
        <v>1873</v>
      </c>
      <c r="BL37" s="883" t="str">
        <f>IF($A37="","",VLOOKUP($A37,生徒情報入力!$A$9:$AA$158,27))</f>
        <v/>
      </c>
      <c r="BM37" s="884"/>
      <c r="BN37" s="230"/>
      <c r="BT37" s="200">
        <v>24</v>
      </c>
    </row>
    <row r="38" spans="1:72" ht="27" customHeight="1">
      <c r="A38" s="890" t="str">
        <f t="shared" si="1"/>
        <v/>
      </c>
      <c r="B38" s="891"/>
      <c r="C38" s="215" t="str">
        <f>IF($A38="","",VLOOKUP($A38,生徒情報入力!$A$9:$AA$158,4))</f>
        <v/>
      </c>
      <c r="D38" s="892" t="str">
        <f>IF($A38="","",VLOOKUP($A38,生徒情報入力!$A$9:$AA$158,5))</f>
        <v/>
      </c>
      <c r="E38" s="892"/>
      <c r="F38" s="892"/>
      <c r="G38" s="892"/>
      <c r="H38" s="892"/>
      <c r="I38" s="892"/>
      <c r="J38" s="893"/>
      <c r="K38" s="234" t="str">
        <f>IF($A38="","",VLOOKUP($A38,生徒情報入力!$A$9:$AA$158,6))</f>
        <v/>
      </c>
      <c r="L38" s="235"/>
      <c r="M38" s="223" t="str">
        <f>IF($A38="","",VLOOKUP($A38,生徒情報入力!$A$9:$AA$158,7))</f>
        <v/>
      </c>
      <c r="N38" s="224" t="str">
        <f>IF($A38="","",VLOOKUP($A38,生徒情報入力!$A$9:$AA$158,8))</f>
        <v/>
      </c>
      <c r="O38" s="224" t="s">
        <v>6</v>
      </c>
      <c r="P38" s="224" t="str">
        <f>IF($A38="","",VLOOKUP($A38,生徒情報入力!$A$9:$AA$158,9))</f>
        <v/>
      </c>
      <c r="Q38" s="224" t="s">
        <v>6</v>
      </c>
      <c r="R38" s="224" t="str">
        <f>IF($A38="","",VLOOKUP($A38,生徒情報入力!$A$9:$AA$158,10))</f>
        <v/>
      </c>
      <c r="S38" s="234" t="str">
        <f>IF($A38="","",VLOOKUP($A38,生徒情報入力!$A$9:$AA$158,11))</f>
        <v/>
      </c>
      <c r="T38" s="235"/>
      <c r="U38" s="894" t="str">
        <f>IF($A38="","",VLOOKUP($A38,生徒情報入力!$A$9:$AA$158,12))</f>
        <v/>
      </c>
      <c r="V38" s="895"/>
      <c r="W38" s="895"/>
      <c r="X38" s="223" t="str">
        <f>IF($A38="","",VLOOKUP($A38,生徒情報入力!$A$9:$AA$158,13))</f>
        <v/>
      </c>
      <c r="Y38" s="224" t="str">
        <f>IF($A38="","",VLOOKUP($A38,生徒情報入力!$A$9:$AA$158,14))</f>
        <v/>
      </c>
      <c r="Z38" s="225" t="s">
        <v>6</v>
      </c>
      <c r="AA38" s="224" t="str">
        <f>IF($A38="","",VLOOKUP($A38,生徒情報入力!$A$9:$AA$158,15))</f>
        <v/>
      </c>
      <c r="AB38" s="224" t="s">
        <v>6</v>
      </c>
      <c r="AC38" s="226" t="str">
        <f>IF($A38="","",VLOOKUP($A38,生徒情報入力!$A$9:$AA$158,16))</f>
        <v/>
      </c>
      <c r="AD38" s="896" t="str">
        <f>IF($A38="","",VLOOKUP($A38,生徒情報入力!$A$9:$AA$158,17))</f>
        <v/>
      </c>
      <c r="AE38" s="897"/>
      <c r="AF38" s="227"/>
      <c r="AG38" s="898" t="str">
        <f>IF($A38="","",VLOOKUP($A38,生徒情報入力!$A$9:$AA$158,19))</f>
        <v/>
      </c>
      <c r="AH38" s="898"/>
      <c r="AI38" s="898"/>
      <c r="AJ38" s="898"/>
      <c r="AK38" s="899"/>
      <c r="AL38" s="894" t="str">
        <f>IF($A38="","",VLOOKUP($A38,生徒情報入力!$A$9:$AA$158,20))</f>
        <v/>
      </c>
      <c r="AM38" s="895"/>
      <c r="AN38" s="895"/>
      <c r="AO38" s="895"/>
      <c r="AP38" s="895"/>
      <c r="AQ38" s="874" t="str">
        <f>IF($A38="","",VLOOKUP($A38,生徒情報入力!$A$9:$AA$158,21))</f>
        <v/>
      </c>
      <c r="AR38" s="875"/>
      <c r="AS38" s="876"/>
      <c r="AT38" s="877" t="str">
        <f>IF($A38="","",VLOOKUP($A38,生徒情報入力!$A$9:$AA$158,22))</f>
        <v/>
      </c>
      <c r="AU38" s="878"/>
      <c r="AV38" s="878"/>
      <c r="AW38" s="878"/>
      <c r="AX38" s="878"/>
      <c r="AY38" s="878"/>
      <c r="AZ38" s="878"/>
      <c r="BA38" s="878"/>
      <c r="BB38" s="878"/>
      <c r="BC38" s="878"/>
      <c r="BD38" s="878"/>
      <c r="BE38" s="879"/>
      <c r="BF38" s="880" t="str">
        <f>IF($A38="","",VLOOKUP($A38,生徒情報入力!$A$9:$AA$158,23))</f>
        <v/>
      </c>
      <c r="BG38" s="881"/>
      <c r="BH38" s="228" t="s">
        <v>1872</v>
      </c>
      <c r="BI38" s="882" t="str">
        <f>IF($A38="","",VLOOKUP($A38,生徒情報入力!$A$9:$AA$158,25))</f>
        <v/>
      </c>
      <c r="BJ38" s="882"/>
      <c r="BK38" s="229" t="s">
        <v>1873</v>
      </c>
      <c r="BL38" s="883" t="str">
        <f>IF($A38="","",VLOOKUP($A38,生徒情報入力!$A$9:$AA$158,27))</f>
        <v/>
      </c>
      <c r="BM38" s="884"/>
      <c r="BN38" s="230"/>
      <c r="BT38" s="200">
        <v>25</v>
      </c>
    </row>
    <row r="39" spans="1:72" ht="27" customHeight="1">
      <c r="A39" s="890" t="str">
        <f t="shared" si="1"/>
        <v/>
      </c>
      <c r="B39" s="891"/>
      <c r="C39" s="215" t="str">
        <f>IF($A39="","",VLOOKUP($A39,生徒情報入力!$A$9:$AA$158,4))</f>
        <v/>
      </c>
      <c r="D39" s="892" t="str">
        <f>IF($A39="","",VLOOKUP($A39,生徒情報入力!$A$9:$AA$158,5))</f>
        <v/>
      </c>
      <c r="E39" s="892"/>
      <c r="F39" s="892"/>
      <c r="G39" s="892"/>
      <c r="H39" s="892"/>
      <c r="I39" s="892"/>
      <c r="J39" s="893"/>
      <c r="K39" s="234" t="str">
        <f>IF($A39="","",VLOOKUP($A39,生徒情報入力!$A$9:$AA$158,6))</f>
        <v/>
      </c>
      <c r="L39" s="235"/>
      <c r="M39" s="223" t="str">
        <f>IF($A39="","",VLOOKUP($A39,生徒情報入力!$A$9:$AA$158,7))</f>
        <v/>
      </c>
      <c r="N39" s="224" t="str">
        <f>IF($A39="","",VLOOKUP($A39,生徒情報入力!$A$9:$AA$158,8))</f>
        <v/>
      </c>
      <c r="O39" s="224" t="s">
        <v>6</v>
      </c>
      <c r="P39" s="224" t="str">
        <f>IF($A39="","",VLOOKUP($A39,生徒情報入力!$A$9:$AA$158,9))</f>
        <v/>
      </c>
      <c r="Q39" s="224" t="s">
        <v>6</v>
      </c>
      <c r="R39" s="224" t="str">
        <f>IF($A39="","",VLOOKUP($A39,生徒情報入力!$A$9:$AA$158,10))</f>
        <v/>
      </c>
      <c r="S39" s="234" t="str">
        <f>IF($A39="","",VLOOKUP($A39,生徒情報入力!$A$9:$AA$158,11))</f>
        <v/>
      </c>
      <c r="T39" s="235"/>
      <c r="U39" s="894" t="str">
        <f>IF($A39="","",VLOOKUP($A39,生徒情報入力!$A$9:$AA$158,12))</f>
        <v/>
      </c>
      <c r="V39" s="895"/>
      <c r="W39" s="895"/>
      <c r="X39" s="223" t="str">
        <f>IF($A39="","",VLOOKUP($A39,生徒情報入力!$A$9:$AA$158,13))</f>
        <v/>
      </c>
      <c r="Y39" s="224" t="str">
        <f>IF($A39="","",VLOOKUP($A39,生徒情報入力!$A$9:$AA$158,14))</f>
        <v/>
      </c>
      <c r="Z39" s="225" t="s">
        <v>6</v>
      </c>
      <c r="AA39" s="224" t="str">
        <f>IF($A39="","",VLOOKUP($A39,生徒情報入力!$A$9:$AA$158,15))</f>
        <v/>
      </c>
      <c r="AB39" s="224" t="s">
        <v>6</v>
      </c>
      <c r="AC39" s="226" t="str">
        <f>IF($A39="","",VLOOKUP($A39,生徒情報入力!$A$9:$AA$158,16))</f>
        <v/>
      </c>
      <c r="AD39" s="896" t="str">
        <f>IF($A39="","",VLOOKUP($A39,生徒情報入力!$A$9:$AA$158,17))</f>
        <v/>
      </c>
      <c r="AE39" s="897"/>
      <c r="AF39" s="227"/>
      <c r="AG39" s="898" t="str">
        <f>IF($A39="","",VLOOKUP($A39,生徒情報入力!$A$9:$AA$158,19))</f>
        <v/>
      </c>
      <c r="AH39" s="898"/>
      <c r="AI39" s="898"/>
      <c r="AJ39" s="898"/>
      <c r="AK39" s="899"/>
      <c r="AL39" s="894" t="str">
        <f>IF($A39="","",VLOOKUP($A39,生徒情報入力!$A$9:$AA$158,20))</f>
        <v/>
      </c>
      <c r="AM39" s="895"/>
      <c r="AN39" s="895"/>
      <c r="AO39" s="895"/>
      <c r="AP39" s="895"/>
      <c r="AQ39" s="874" t="str">
        <f>IF($A39="","",VLOOKUP($A39,生徒情報入力!$A$9:$AA$158,21))</f>
        <v/>
      </c>
      <c r="AR39" s="875"/>
      <c r="AS39" s="876"/>
      <c r="AT39" s="877" t="str">
        <f>IF($A39="","",VLOOKUP($A39,生徒情報入力!$A$9:$AA$158,22))</f>
        <v/>
      </c>
      <c r="AU39" s="878"/>
      <c r="AV39" s="878"/>
      <c r="AW39" s="878"/>
      <c r="AX39" s="878"/>
      <c r="AY39" s="878"/>
      <c r="AZ39" s="878"/>
      <c r="BA39" s="878"/>
      <c r="BB39" s="878"/>
      <c r="BC39" s="878"/>
      <c r="BD39" s="878"/>
      <c r="BE39" s="879"/>
      <c r="BF39" s="880" t="str">
        <f>IF($A39="","",VLOOKUP($A39,生徒情報入力!$A$9:$AA$158,23))</f>
        <v/>
      </c>
      <c r="BG39" s="881"/>
      <c r="BH39" s="228" t="s">
        <v>1872</v>
      </c>
      <c r="BI39" s="882" t="str">
        <f>IF($A39="","",VLOOKUP($A39,生徒情報入力!$A$9:$AA$158,25))</f>
        <v/>
      </c>
      <c r="BJ39" s="882"/>
      <c r="BK39" s="229" t="s">
        <v>1873</v>
      </c>
      <c r="BL39" s="883" t="str">
        <f>IF($A39="","",VLOOKUP($A39,生徒情報入力!$A$9:$AA$158,27))</f>
        <v/>
      </c>
      <c r="BM39" s="884"/>
      <c r="BN39" s="230"/>
      <c r="BT39" s="200">
        <v>26</v>
      </c>
    </row>
    <row r="40" spans="1:72" ht="27" customHeight="1">
      <c r="A40" s="890" t="str">
        <f t="shared" si="1"/>
        <v/>
      </c>
      <c r="B40" s="891"/>
      <c r="C40" s="215" t="str">
        <f>IF($A40="","",VLOOKUP($A40,生徒情報入力!$A$9:$AA$158,4))</f>
        <v/>
      </c>
      <c r="D40" s="892" t="str">
        <f>IF($A40="","",VLOOKUP($A40,生徒情報入力!$A$9:$AA$158,5))</f>
        <v/>
      </c>
      <c r="E40" s="892"/>
      <c r="F40" s="892"/>
      <c r="G40" s="892"/>
      <c r="H40" s="892"/>
      <c r="I40" s="892"/>
      <c r="J40" s="893"/>
      <c r="K40" s="234" t="str">
        <f>IF($A40="","",VLOOKUP($A40,生徒情報入力!$A$9:$AA$158,6))</f>
        <v/>
      </c>
      <c r="L40" s="235"/>
      <c r="M40" s="223" t="str">
        <f>IF($A40="","",VLOOKUP($A40,生徒情報入力!$A$9:$AA$158,7))</f>
        <v/>
      </c>
      <c r="N40" s="224" t="str">
        <f>IF($A40="","",VLOOKUP($A40,生徒情報入力!$A$9:$AA$158,8))</f>
        <v/>
      </c>
      <c r="O40" s="224" t="s">
        <v>6</v>
      </c>
      <c r="P40" s="224" t="str">
        <f>IF($A40="","",VLOOKUP($A40,生徒情報入力!$A$9:$AA$158,9))</f>
        <v/>
      </c>
      <c r="Q40" s="224" t="s">
        <v>6</v>
      </c>
      <c r="R40" s="224" t="str">
        <f>IF($A40="","",VLOOKUP($A40,生徒情報入力!$A$9:$AA$158,10))</f>
        <v/>
      </c>
      <c r="S40" s="234" t="str">
        <f>IF($A40="","",VLOOKUP($A40,生徒情報入力!$A$9:$AA$158,11))</f>
        <v/>
      </c>
      <c r="T40" s="235"/>
      <c r="U40" s="894" t="str">
        <f>IF($A40="","",VLOOKUP($A40,生徒情報入力!$A$9:$AA$158,12))</f>
        <v/>
      </c>
      <c r="V40" s="895"/>
      <c r="W40" s="895"/>
      <c r="X40" s="223" t="str">
        <f>IF($A40="","",VLOOKUP($A40,生徒情報入力!$A$9:$AA$158,13))</f>
        <v/>
      </c>
      <c r="Y40" s="224" t="str">
        <f>IF($A40="","",VLOOKUP($A40,生徒情報入力!$A$9:$AA$158,14))</f>
        <v/>
      </c>
      <c r="Z40" s="225" t="s">
        <v>6</v>
      </c>
      <c r="AA40" s="224" t="str">
        <f>IF($A40="","",VLOOKUP($A40,生徒情報入力!$A$9:$AA$158,15))</f>
        <v/>
      </c>
      <c r="AB40" s="224" t="s">
        <v>6</v>
      </c>
      <c r="AC40" s="226" t="str">
        <f>IF($A40="","",VLOOKUP($A40,生徒情報入力!$A$9:$AA$158,16))</f>
        <v/>
      </c>
      <c r="AD40" s="896" t="str">
        <f>IF($A40="","",VLOOKUP($A40,生徒情報入力!$A$9:$AA$158,17))</f>
        <v/>
      </c>
      <c r="AE40" s="897"/>
      <c r="AF40" s="227"/>
      <c r="AG40" s="898" t="str">
        <f>IF($A40="","",VLOOKUP($A40,生徒情報入力!$A$9:$AA$158,19))</f>
        <v/>
      </c>
      <c r="AH40" s="898"/>
      <c r="AI40" s="898"/>
      <c r="AJ40" s="898"/>
      <c r="AK40" s="899"/>
      <c r="AL40" s="894" t="str">
        <f>IF($A40="","",VLOOKUP($A40,生徒情報入力!$A$9:$AA$158,20))</f>
        <v/>
      </c>
      <c r="AM40" s="895"/>
      <c r="AN40" s="895"/>
      <c r="AO40" s="895"/>
      <c r="AP40" s="895"/>
      <c r="AQ40" s="874" t="str">
        <f>IF($A40="","",VLOOKUP($A40,生徒情報入力!$A$9:$AA$158,21))</f>
        <v/>
      </c>
      <c r="AR40" s="875"/>
      <c r="AS40" s="876"/>
      <c r="AT40" s="877" t="str">
        <f>IF($A40="","",VLOOKUP($A40,生徒情報入力!$A$9:$AA$158,22))</f>
        <v/>
      </c>
      <c r="AU40" s="878"/>
      <c r="AV40" s="878"/>
      <c r="AW40" s="878"/>
      <c r="AX40" s="878"/>
      <c r="AY40" s="878"/>
      <c r="AZ40" s="878"/>
      <c r="BA40" s="878"/>
      <c r="BB40" s="878"/>
      <c r="BC40" s="878"/>
      <c r="BD40" s="878"/>
      <c r="BE40" s="879"/>
      <c r="BF40" s="880" t="str">
        <f>IF($A40="","",VLOOKUP($A40,生徒情報入力!$A$9:$AA$158,23))</f>
        <v/>
      </c>
      <c r="BG40" s="881"/>
      <c r="BH40" s="228" t="s">
        <v>1872</v>
      </c>
      <c r="BI40" s="882" t="str">
        <f>IF($A40="","",VLOOKUP($A40,生徒情報入力!$A$9:$AA$158,25))</f>
        <v/>
      </c>
      <c r="BJ40" s="882"/>
      <c r="BK40" s="229" t="s">
        <v>1873</v>
      </c>
      <c r="BL40" s="883" t="str">
        <f>IF($A40="","",VLOOKUP($A40,生徒情報入力!$A$9:$AA$158,27))</f>
        <v/>
      </c>
      <c r="BM40" s="884"/>
      <c r="BN40" s="230"/>
      <c r="BT40" s="200">
        <v>27</v>
      </c>
    </row>
    <row r="41" spans="1:72" ht="27" customHeight="1">
      <c r="A41" s="890" t="str">
        <f t="shared" si="1"/>
        <v/>
      </c>
      <c r="B41" s="891"/>
      <c r="C41" s="215" t="str">
        <f>IF($A41="","",VLOOKUP($A41,生徒情報入力!$A$9:$AA$158,4))</f>
        <v/>
      </c>
      <c r="D41" s="892" t="str">
        <f>IF($A41="","",VLOOKUP($A41,生徒情報入力!$A$9:$AA$158,5))</f>
        <v/>
      </c>
      <c r="E41" s="892"/>
      <c r="F41" s="892"/>
      <c r="G41" s="892"/>
      <c r="H41" s="892"/>
      <c r="I41" s="892"/>
      <c r="J41" s="893"/>
      <c r="K41" s="234" t="str">
        <f>IF($A41="","",VLOOKUP($A41,生徒情報入力!$A$9:$AA$158,6))</f>
        <v/>
      </c>
      <c r="L41" s="235"/>
      <c r="M41" s="223" t="str">
        <f>IF($A41="","",VLOOKUP($A41,生徒情報入力!$A$9:$AA$158,7))</f>
        <v/>
      </c>
      <c r="N41" s="224" t="str">
        <f>IF($A41="","",VLOOKUP($A41,生徒情報入力!$A$9:$AA$158,8))</f>
        <v/>
      </c>
      <c r="O41" s="224" t="s">
        <v>6</v>
      </c>
      <c r="P41" s="224" t="str">
        <f>IF($A41="","",VLOOKUP($A41,生徒情報入力!$A$9:$AA$158,9))</f>
        <v/>
      </c>
      <c r="Q41" s="224" t="s">
        <v>6</v>
      </c>
      <c r="R41" s="224" t="str">
        <f>IF($A41="","",VLOOKUP($A41,生徒情報入力!$A$9:$AA$158,10))</f>
        <v/>
      </c>
      <c r="S41" s="234" t="str">
        <f>IF($A41="","",VLOOKUP($A41,生徒情報入力!$A$9:$AA$158,11))</f>
        <v/>
      </c>
      <c r="T41" s="235"/>
      <c r="U41" s="894" t="str">
        <f>IF($A41="","",VLOOKUP($A41,生徒情報入力!$A$9:$AA$158,12))</f>
        <v/>
      </c>
      <c r="V41" s="895"/>
      <c r="W41" s="895"/>
      <c r="X41" s="223" t="str">
        <f>IF($A41="","",VLOOKUP($A41,生徒情報入力!$A$9:$AA$158,13))</f>
        <v/>
      </c>
      <c r="Y41" s="224" t="str">
        <f>IF($A41="","",VLOOKUP($A41,生徒情報入力!$A$9:$AA$158,14))</f>
        <v/>
      </c>
      <c r="Z41" s="225" t="s">
        <v>6</v>
      </c>
      <c r="AA41" s="224" t="str">
        <f>IF($A41="","",VLOOKUP($A41,生徒情報入力!$A$9:$AA$158,15))</f>
        <v/>
      </c>
      <c r="AB41" s="224" t="s">
        <v>6</v>
      </c>
      <c r="AC41" s="226" t="str">
        <f>IF($A41="","",VLOOKUP($A41,生徒情報入力!$A$9:$AA$158,16))</f>
        <v/>
      </c>
      <c r="AD41" s="896" t="str">
        <f>IF($A41="","",VLOOKUP($A41,生徒情報入力!$A$9:$AA$158,17))</f>
        <v/>
      </c>
      <c r="AE41" s="897"/>
      <c r="AF41" s="227"/>
      <c r="AG41" s="898" t="str">
        <f>IF($A41="","",VLOOKUP($A41,生徒情報入力!$A$9:$AA$158,19))</f>
        <v/>
      </c>
      <c r="AH41" s="898"/>
      <c r="AI41" s="898"/>
      <c r="AJ41" s="898"/>
      <c r="AK41" s="899"/>
      <c r="AL41" s="894" t="str">
        <f>IF($A41="","",VLOOKUP($A41,生徒情報入力!$A$9:$AA$158,20))</f>
        <v/>
      </c>
      <c r="AM41" s="895"/>
      <c r="AN41" s="895"/>
      <c r="AO41" s="895"/>
      <c r="AP41" s="895"/>
      <c r="AQ41" s="874" t="str">
        <f>IF($A41="","",VLOOKUP($A41,生徒情報入力!$A$9:$AA$158,21))</f>
        <v/>
      </c>
      <c r="AR41" s="875"/>
      <c r="AS41" s="876"/>
      <c r="AT41" s="877" t="str">
        <f>IF($A41="","",VLOOKUP($A41,生徒情報入力!$A$9:$AA$158,22))</f>
        <v/>
      </c>
      <c r="AU41" s="878"/>
      <c r="AV41" s="878"/>
      <c r="AW41" s="878"/>
      <c r="AX41" s="878"/>
      <c r="AY41" s="878"/>
      <c r="AZ41" s="878"/>
      <c r="BA41" s="878"/>
      <c r="BB41" s="878"/>
      <c r="BC41" s="878"/>
      <c r="BD41" s="878"/>
      <c r="BE41" s="879"/>
      <c r="BF41" s="880" t="str">
        <f>IF($A41="","",VLOOKUP($A41,生徒情報入力!$A$9:$AA$158,23))</f>
        <v/>
      </c>
      <c r="BG41" s="881"/>
      <c r="BH41" s="228" t="s">
        <v>1872</v>
      </c>
      <c r="BI41" s="882" t="str">
        <f>IF($A41="","",VLOOKUP($A41,生徒情報入力!$A$9:$AA$158,25))</f>
        <v/>
      </c>
      <c r="BJ41" s="882"/>
      <c r="BK41" s="229" t="s">
        <v>1873</v>
      </c>
      <c r="BL41" s="883" t="str">
        <f>IF($A41="","",VLOOKUP($A41,生徒情報入力!$A$9:$AA$158,27))</f>
        <v/>
      </c>
      <c r="BM41" s="884"/>
      <c r="BN41" s="230"/>
      <c r="BT41" s="200">
        <v>28</v>
      </c>
    </row>
    <row r="42" spans="1:72" ht="27" customHeight="1">
      <c r="A42" s="890" t="str">
        <f t="shared" si="1"/>
        <v/>
      </c>
      <c r="B42" s="891"/>
      <c r="C42" s="215" t="str">
        <f>IF($A42="","",VLOOKUP($A42,生徒情報入力!$A$9:$AA$158,4))</f>
        <v/>
      </c>
      <c r="D42" s="892" t="str">
        <f>IF($A42="","",VLOOKUP($A42,生徒情報入力!$A$9:$AA$158,5))</f>
        <v/>
      </c>
      <c r="E42" s="892"/>
      <c r="F42" s="892"/>
      <c r="G42" s="892"/>
      <c r="H42" s="892"/>
      <c r="I42" s="892"/>
      <c r="J42" s="893"/>
      <c r="K42" s="234" t="str">
        <f>IF($A42="","",VLOOKUP($A42,生徒情報入力!$A$9:$AA$158,6))</f>
        <v/>
      </c>
      <c r="L42" s="235"/>
      <c r="M42" s="223" t="str">
        <f>IF($A42="","",VLOOKUP($A42,生徒情報入力!$A$9:$AA$158,7))</f>
        <v/>
      </c>
      <c r="N42" s="224" t="str">
        <f>IF($A42="","",VLOOKUP($A42,生徒情報入力!$A$9:$AA$158,8))</f>
        <v/>
      </c>
      <c r="O42" s="224" t="s">
        <v>6</v>
      </c>
      <c r="P42" s="224" t="str">
        <f>IF($A42="","",VLOOKUP($A42,生徒情報入力!$A$9:$AA$158,9))</f>
        <v/>
      </c>
      <c r="Q42" s="224" t="s">
        <v>6</v>
      </c>
      <c r="R42" s="224" t="str">
        <f>IF($A42="","",VLOOKUP($A42,生徒情報入力!$A$9:$AA$158,10))</f>
        <v/>
      </c>
      <c r="S42" s="234" t="str">
        <f>IF($A42="","",VLOOKUP($A42,生徒情報入力!$A$9:$AA$158,11))</f>
        <v/>
      </c>
      <c r="T42" s="235"/>
      <c r="U42" s="894" t="str">
        <f>IF($A42="","",VLOOKUP($A42,生徒情報入力!$A$9:$AA$158,12))</f>
        <v/>
      </c>
      <c r="V42" s="895"/>
      <c r="W42" s="895"/>
      <c r="X42" s="223" t="str">
        <f>IF($A42="","",VLOOKUP($A42,生徒情報入力!$A$9:$AA$158,13))</f>
        <v/>
      </c>
      <c r="Y42" s="224" t="str">
        <f>IF($A42="","",VLOOKUP($A42,生徒情報入力!$A$9:$AA$158,14))</f>
        <v/>
      </c>
      <c r="Z42" s="225" t="s">
        <v>6</v>
      </c>
      <c r="AA42" s="224" t="str">
        <f>IF($A42="","",VLOOKUP($A42,生徒情報入力!$A$9:$AA$158,15))</f>
        <v/>
      </c>
      <c r="AB42" s="224" t="s">
        <v>6</v>
      </c>
      <c r="AC42" s="226" t="str">
        <f>IF($A42="","",VLOOKUP($A42,生徒情報入力!$A$9:$AA$158,16))</f>
        <v/>
      </c>
      <c r="AD42" s="896" t="str">
        <f>IF($A42="","",VLOOKUP($A42,生徒情報入力!$A$9:$AA$158,17))</f>
        <v/>
      </c>
      <c r="AE42" s="897"/>
      <c r="AF42" s="227"/>
      <c r="AG42" s="898" t="str">
        <f>IF($A42="","",VLOOKUP($A42,生徒情報入力!$A$9:$AA$158,19))</f>
        <v/>
      </c>
      <c r="AH42" s="898"/>
      <c r="AI42" s="898"/>
      <c r="AJ42" s="898"/>
      <c r="AK42" s="899"/>
      <c r="AL42" s="894" t="str">
        <f>IF($A42="","",VLOOKUP($A42,生徒情報入力!$A$9:$AA$158,20))</f>
        <v/>
      </c>
      <c r="AM42" s="895"/>
      <c r="AN42" s="895"/>
      <c r="AO42" s="895"/>
      <c r="AP42" s="895"/>
      <c r="AQ42" s="874" t="str">
        <f>IF($A42="","",VLOOKUP($A42,生徒情報入力!$A$9:$AA$158,21))</f>
        <v/>
      </c>
      <c r="AR42" s="875"/>
      <c r="AS42" s="876"/>
      <c r="AT42" s="877" t="str">
        <f>IF($A42="","",VLOOKUP($A42,生徒情報入力!$A$9:$AA$158,22))</f>
        <v/>
      </c>
      <c r="AU42" s="878"/>
      <c r="AV42" s="878"/>
      <c r="AW42" s="878"/>
      <c r="AX42" s="878"/>
      <c r="AY42" s="878"/>
      <c r="AZ42" s="878"/>
      <c r="BA42" s="878"/>
      <c r="BB42" s="878"/>
      <c r="BC42" s="878"/>
      <c r="BD42" s="878"/>
      <c r="BE42" s="879"/>
      <c r="BF42" s="880" t="str">
        <f>IF($A42="","",VLOOKUP($A42,生徒情報入力!$A$9:$AA$158,23))</f>
        <v/>
      </c>
      <c r="BG42" s="881"/>
      <c r="BH42" s="228" t="s">
        <v>1872</v>
      </c>
      <c r="BI42" s="882" t="str">
        <f>IF($A42="","",VLOOKUP($A42,生徒情報入力!$A$9:$AA$158,25))</f>
        <v/>
      </c>
      <c r="BJ42" s="882"/>
      <c r="BK42" s="229" t="s">
        <v>1873</v>
      </c>
      <c r="BL42" s="883" t="str">
        <f>IF($A42="","",VLOOKUP($A42,生徒情報入力!$A$9:$AA$158,27))</f>
        <v/>
      </c>
      <c r="BM42" s="884"/>
      <c r="BN42" s="230"/>
      <c r="BT42" s="200">
        <v>29</v>
      </c>
    </row>
    <row r="43" spans="1:72" ht="27" customHeight="1">
      <c r="A43" s="890" t="str">
        <f t="shared" si="1"/>
        <v/>
      </c>
      <c r="B43" s="891"/>
      <c r="C43" s="215" t="str">
        <f>IF($A43="","",VLOOKUP($A43,生徒情報入力!$A$9:$AA$158,4))</f>
        <v/>
      </c>
      <c r="D43" s="892" t="str">
        <f>IF($A43="","",VLOOKUP($A43,生徒情報入力!$A$9:$AA$158,5))</f>
        <v/>
      </c>
      <c r="E43" s="892"/>
      <c r="F43" s="892"/>
      <c r="G43" s="892"/>
      <c r="H43" s="892"/>
      <c r="I43" s="892"/>
      <c r="J43" s="893"/>
      <c r="K43" s="234" t="str">
        <f>IF($A43="","",VLOOKUP($A43,生徒情報入力!$A$9:$AA$158,6))</f>
        <v/>
      </c>
      <c r="L43" s="235"/>
      <c r="M43" s="223" t="str">
        <f>IF($A43="","",VLOOKUP($A43,生徒情報入力!$A$9:$AA$158,7))</f>
        <v/>
      </c>
      <c r="N43" s="224" t="str">
        <f>IF($A43="","",VLOOKUP($A43,生徒情報入力!$A$9:$AA$158,8))</f>
        <v/>
      </c>
      <c r="O43" s="224" t="s">
        <v>6</v>
      </c>
      <c r="P43" s="224" t="str">
        <f>IF($A43="","",VLOOKUP($A43,生徒情報入力!$A$9:$AA$158,9))</f>
        <v/>
      </c>
      <c r="Q43" s="224" t="s">
        <v>6</v>
      </c>
      <c r="R43" s="224" t="str">
        <f>IF($A43="","",VLOOKUP($A43,生徒情報入力!$A$9:$AA$158,10))</f>
        <v/>
      </c>
      <c r="S43" s="234" t="str">
        <f>IF($A43="","",VLOOKUP($A43,生徒情報入力!$A$9:$AA$158,11))</f>
        <v/>
      </c>
      <c r="T43" s="235"/>
      <c r="U43" s="894" t="str">
        <f>IF($A43="","",VLOOKUP($A43,生徒情報入力!$A$9:$AA$158,12))</f>
        <v/>
      </c>
      <c r="V43" s="895"/>
      <c r="W43" s="895"/>
      <c r="X43" s="223" t="str">
        <f>IF($A43="","",VLOOKUP($A43,生徒情報入力!$A$9:$AA$158,13))</f>
        <v/>
      </c>
      <c r="Y43" s="224" t="str">
        <f>IF($A43="","",VLOOKUP($A43,生徒情報入力!$A$9:$AA$158,14))</f>
        <v/>
      </c>
      <c r="Z43" s="225" t="s">
        <v>6</v>
      </c>
      <c r="AA43" s="224" t="str">
        <f>IF($A43="","",VLOOKUP($A43,生徒情報入力!$A$9:$AA$158,15))</f>
        <v/>
      </c>
      <c r="AB43" s="224" t="s">
        <v>6</v>
      </c>
      <c r="AC43" s="226" t="str">
        <f>IF($A43="","",VLOOKUP($A43,生徒情報入力!$A$9:$AA$158,16))</f>
        <v/>
      </c>
      <c r="AD43" s="896" t="str">
        <f>IF($A43="","",VLOOKUP($A43,生徒情報入力!$A$9:$AA$158,17))</f>
        <v/>
      </c>
      <c r="AE43" s="897"/>
      <c r="AF43" s="227"/>
      <c r="AG43" s="898" t="str">
        <f>IF($A43="","",VLOOKUP($A43,生徒情報入力!$A$9:$AA$158,19))</f>
        <v/>
      </c>
      <c r="AH43" s="898"/>
      <c r="AI43" s="898"/>
      <c r="AJ43" s="898"/>
      <c r="AK43" s="899"/>
      <c r="AL43" s="894" t="str">
        <f>IF($A43="","",VLOOKUP($A43,生徒情報入力!$A$9:$AA$158,20))</f>
        <v/>
      </c>
      <c r="AM43" s="895"/>
      <c r="AN43" s="895"/>
      <c r="AO43" s="895"/>
      <c r="AP43" s="895"/>
      <c r="AQ43" s="874" t="str">
        <f>IF($A43="","",VLOOKUP($A43,生徒情報入力!$A$9:$AA$158,21))</f>
        <v/>
      </c>
      <c r="AR43" s="875"/>
      <c r="AS43" s="876"/>
      <c r="AT43" s="877" t="str">
        <f>IF($A43="","",VLOOKUP($A43,生徒情報入力!$A$9:$AA$158,22))</f>
        <v/>
      </c>
      <c r="AU43" s="878"/>
      <c r="AV43" s="878"/>
      <c r="AW43" s="878"/>
      <c r="AX43" s="878"/>
      <c r="AY43" s="878"/>
      <c r="AZ43" s="878"/>
      <c r="BA43" s="878"/>
      <c r="BB43" s="878"/>
      <c r="BC43" s="878"/>
      <c r="BD43" s="878"/>
      <c r="BE43" s="879"/>
      <c r="BF43" s="880" t="str">
        <f>IF($A43="","",VLOOKUP($A43,生徒情報入力!$A$9:$AA$158,23))</f>
        <v/>
      </c>
      <c r="BG43" s="881"/>
      <c r="BH43" s="228" t="s">
        <v>1872</v>
      </c>
      <c r="BI43" s="882" t="str">
        <f>IF($A43="","",VLOOKUP($A43,生徒情報入力!$A$9:$AA$158,25))</f>
        <v/>
      </c>
      <c r="BJ43" s="882"/>
      <c r="BK43" s="229" t="s">
        <v>1873</v>
      </c>
      <c r="BL43" s="883" t="str">
        <f>IF($A43="","",VLOOKUP($A43,生徒情報入力!$A$9:$AA$158,27))</f>
        <v/>
      </c>
      <c r="BM43" s="884"/>
      <c r="BN43" s="230"/>
      <c r="BT43" s="200">
        <v>30</v>
      </c>
    </row>
    <row r="44" spans="1:72" ht="15.75" customHeight="1">
      <c r="A44" s="199"/>
      <c r="B44" s="199"/>
      <c r="C44" s="199"/>
      <c r="D44" s="199"/>
      <c r="E44" s="232"/>
      <c r="F44" s="232" t="s">
        <v>2745</v>
      </c>
      <c r="G44" s="232"/>
      <c r="H44" s="232"/>
      <c r="I44" s="232"/>
      <c r="J44" s="232"/>
      <c r="K44" s="232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232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</row>
    <row r="45" spans="1:72" ht="15.75" customHeight="1">
      <c r="A45" s="199"/>
      <c r="B45" s="199"/>
      <c r="C45" s="199"/>
      <c r="D45" s="199"/>
      <c r="E45" s="232"/>
      <c r="F45" s="232" t="s">
        <v>2746</v>
      </c>
      <c r="G45" s="232"/>
      <c r="H45" s="232"/>
      <c r="I45" s="232"/>
      <c r="J45" s="232"/>
      <c r="K45" s="232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</row>
    <row r="46" spans="1:72" ht="27" customHeight="1">
      <c r="A46" s="201" t="s">
        <v>1903</v>
      </c>
      <c r="B46" s="201"/>
      <c r="C46" s="201"/>
      <c r="D46" s="939">
        <f>D24</f>
        <v>28</v>
      </c>
      <c r="E46" s="939"/>
      <c r="F46" s="201" t="s">
        <v>2</v>
      </c>
      <c r="G46" s="939">
        <f>G24</f>
        <v>4</v>
      </c>
      <c r="H46" s="939"/>
      <c r="I46" s="201" t="s">
        <v>3</v>
      </c>
      <c r="J46" s="939">
        <f>J24</f>
        <v>21</v>
      </c>
      <c r="K46" s="939"/>
      <c r="L46" s="202"/>
      <c r="M46" s="203" t="s">
        <v>1904</v>
      </c>
      <c r="N46" s="203"/>
      <c r="O46" s="203"/>
      <c r="P46" s="201"/>
      <c r="Q46" s="201"/>
      <c r="R46" s="204" t="s">
        <v>1905</v>
      </c>
      <c r="S46" s="205"/>
      <c r="T46" s="205"/>
      <c r="U46" s="940"/>
      <c r="V46" s="940"/>
      <c r="W46" s="940"/>
      <c r="X46" s="940"/>
      <c r="Y46" s="940"/>
      <c r="Z46" s="199"/>
      <c r="AA46" s="199"/>
      <c r="AB46" s="199"/>
      <c r="AC46" s="199"/>
      <c r="AD46" s="199"/>
      <c r="AE46" s="233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</row>
    <row r="47" spans="1:72" ht="27" customHeight="1">
      <c r="A47" s="206"/>
      <c r="B47" s="206"/>
      <c r="C47" s="206"/>
      <c r="D47" s="206"/>
      <c r="E47" s="207" t="s">
        <v>1906</v>
      </c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8"/>
      <c r="AE47" s="933" t="s">
        <v>1907</v>
      </c>
      <c r="AF47" s="916"/>
      <c r="AG47" s="916"/>
      <c r="AH47" s="916"/>
      <c r="AI47" s="916"/>
      <c r="AJ47" s="916"/>
      <c r="AK47" s="875" t="str">
        <f>基本情報入力!$B$5</f>
        <v/>
      </c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916"/>
      <c r="AX47" s="916"/>
      <c r="AY47" s="916"/>
      <c r="AZ47" s="916"/>
      <c r="BA47" s="916"/>
      <c r="BB47" s="934"/>
      <c r="BC47" s="935" t="s">
        <v>1908</v>
      </c>
      <c r="BD47" s="936"/>
      <c r="BE47" s="936"/>
      <c r="BF47" s="936"/>
      <c r="BG47" s="937">
        <f>基本情報入力!$B$3</f>
        <v>0</v>
      </c>
      <c r="BH47" s="937"/>
      <c r="BI47" s="937"/>
      <c r="BJ47" s="209" t="s">
        <v>1909</v>
      </c>
      <c r="BK47" s="937">
        <f>基本情報入力!$D$3</f>
        <v>0</v>
      </c>
      <c r="BL47" s="937"/>
      <c r="BM47" s="937"/>
      <c r="BN47" s="938"/>
    </row>
    <row r="48" spans="1:72" ht="27" customHeight="1">
      <c r="A48" s="930" t="s">
        <v>1910</v>
      </c>
      <c r="B48" s="931"/>
      <c r="C48" s="931"/>
      <c r="D48" s="210"/>
      <c r="E48" s="892" t="str">
        <f>基本情報入力!$B$6</f>
        <v/>
      </c>
      <c r="F48" s="892"/>
      <c r="G48" s="892"/>
      <c r="H48" s="892"/>
      <c r="I48" s="892"/>
      <c r="J48" s="892"/>
      <c r="K48" s="892"/>
      <c r="L48" s="892"/>
      <c r="M48" s="892"/>
      <c r="N48" s="892"/>
      <c r="O48" s="892"/>
      <c r="P48" s="892"/>
      <c r="Q48" s="892"/>
      <c r="R48" s="892"/>
      <c r="S48" s="892"/>
      <c r="T48" s="892"/>
      <c r="U48" s="892"/>
      <c r="V48" s="892"/>
      <c r="W48" s="892"/>
      <c r="X48" s="892"/>
      <c r="Y48" s="892"/>
      <c r="Z48" s="892"/>
      <c r="AA48" s="892"/>
      <c r="AB48" s="892"/>
      <c r="AC48" s="892"/>
      <c r="AD48" s="211"/>
      <c r="AE48" s="206"/>
      <c r="AF48" s="206"/>
      <c r="AG48" s="916" t="s">
        <v>1911</v>
      </c>
      <c r="AH48" s="916"/>
      <c r="AI48" s="916"/>
      <c r="AJ48" s="916"/>
      <c r="AK48" s="932">
        <f>基本情報入力!$B$7</f>
        <v>0</v>
      </c>
      <c r="AL48" s="932"/>
      <c r="AM48" s="932"/>
      <c r="AN48" s="932"/>
      <c r="AO48" s="212" t="s">
        <v>1912</v>
      </c>
      <c r="AP48" s="895">
        <f>基本情報入力!$C$7</f>
        <v>0</v>
      </c>
      <c r="AQ48" s="895"/>
      <c r="AR48" s="895"/>
      <c r="AS48" s="213" t="s">
        <v>1913</v>
      </c>
      <c r="AT48" s="917">
        <f>基本情報入力!$D$7</f>
        <v>0</v>
      </c>
      <c r="AU48" s="917"/>
      <c r="AV48" s="917"/>
      <c r="AW48" s="208"/>
      <c r="AX48" s="916" t="s">
        <v>1914</v>
      </c>
      <c r="AY48" s="916"/>
      <c r="AZ48" s="916"/>
      <c r="BA48" s="916"/>
      <c r="BB48" s="916"/>
      <c r="BC48" s="875">
        <f>基本情報入力!$B$12</f>
        <v>0</v>
      </c>
      <c r="BD48" s="875"/>
      <c r="BE48" s="875"/>
      <c r="BF48" s="875"/>
      <c r="BG48" s="875"/>
      <c r="BH48" s="875"/>
      <c r="BI48" s="875"/>
      <c r="BJ48" s="875"/>
      <c r="BK48" s="875"/>
      <c r="BL48" s="875"/>
      <c r="BM48" s="875"/>
      <c r="BN48" s="876"/>
    </row>
    <row r="49" spans="1:72" ht="15.75" customHeight="1">
      <c r="A49" s="918" t="s">
        <v>19</v>
      </c>
      <c r="B49" s="919"/>
      <c r="C49" s="922" t="s">
        <v>20</v>
      </c>
      <c r="D49" s="923"/>
      <c r="E49" s="923"/>
      <c r="F49" s="923"/>
      <c r="G49" s="923"/>
      <c r="H49" s="923"/>
      <c r="I49" s="923"/>
      <c r="J49" s="924"/>
      <c r="K49" s="922" t="s">
        <v>1879</v>
      </c>
      <c r="L49" s="924"/>
      <c r="M49" s="922" t="s">
        <v>1880</v>
      </c>
      <c r="N49" s="923"/>
      <c r="O49" s="923"/>
      <c r="P49" s="923"/>
      <c r="Q49" s="923"/>
      <c r="R49" s="923"/>
      <c r="S49" s="922" t="s">
        <v>21</v>
      </c>
      <c r="T49" s="924"/>
      <c r="U49" s="926" t="s">
        <v>1915</v>
      </c>
      <c r="V49" s="927"/>
      <c r="W49" s="928"/>
      <c r="X49" s="926" t="s">
        <v>1916</v>
      </c>
      <c r="Y49" s="927"/>
      <c r="Z49" s="927"/>
      <c r="AA49" s="927"/>
      <c r="AB49" s="927"/>
      <c r="AC49" s="927"/>
      <c r="AD49" s="929" t="s">
        <v>1917</v>
      </c>
      <c r="AE49" s="929"/>
      <c r="AF49" s="929"/>
      <c r="AG49" s="929"/>
      <c r="AH49" s="929"/>
      <c r="AI49" s="929"/>
      <c r="AJ49" s="929"/>
      <c r="AK49" s="929"/>
      <c r="AL49" s="900" t="s">
        <v>1918</v>
      </c>
      <c r="AM49" s="901"/>
      <c r="AN49" s="901"/>
      <c r="AO49" s="901"/>
      <c r="AP49" s="901"/>
      <c r="AQ49" s="900" t="s">
        <v>1919</v>
      </c>
      <c r="AR49" s="901"/>
      <c r="AS49" s="902"/>
      <c r="AT49" s="900" t="s">
        <v>1920</v>
      </c>
      <c r="AU49" s="901"/>
      <c r="AV49" s="901"/>
      <c r="AW49" s="901"/>
      <c r="AX49" s="901"/>
      <c r="AY49" s="901"/>
      <c r="AZ49" s="901"/>
      <c r="BA49" s="901"/>
      <c r="BB49" s="901"/>
      <c r="BC49" s="901"/>
      <c r="BD49" s="901"/>
      <c r="BE49" s="902"/>
      <c r="BF49" s="900" t="s">
        <v>1921</v>
      </c>
      <c r="BG49" s="901"/>
      <c r="BH49" s="901"/>
      <c r="BI49" s="901"/>
      <c r="BJ49" s="901"/>
      <c r="BK49" s="901"/>
      <c r="BL49" s="901"/>
      <c r="BM49" s="901"/>
      <c r="BN49" s="902"/>
    </row>
    <row r="50" spans="1:72" ht="15.75" customHeight="1">
      <c r="A50" s="920"/>
      <c r="B50" s="921"/>
      <c r="C50" s="925"/>
      <c r="D50" s="912"/>
      <c r="E50" s="912"/>
      <c r="F50" s="912"/>
      <c r="G50" s="912"/>
      <c r="H50" s="912"/>
      <c r="I50" s="912"/>
      <c r="J50" s="911"/>
      <c r="K50" s="925"/>
      <c r="L50" s="911"/>
      <c r="M50" s="925"/>
      <c r="N50" s="912"/>
      <c r="O50" s="912"/>
      <c r="P50" s="912"/>
      <c r="Q50" s="912"/>
      <c r="R50" s="912"/>
      <c r="S50" s="925"/>
      <c r="T50" s="911"/>
      <c r="U50" s="909" t="s">
        <v>1922</v>
      </c>
      <c r="V50" s="910"/>
      <c r="W50" s="911"/>
      <c r="X50" s="909" t="s">
        <v>1923</v>
      </c>
      <c r="Y50" s="912"/>
      <c r="Z50" s="912"/>
      <c r="AA50" s="912"/>
      <c r="AB50" s="912"/>
      <c r="AC50" s="911"/>
      <c r="AD50" s="913" t="s">
        <v>1924</v>
      </c>
      <c r="AE50" s="914"/>
      <c r="AF50" s="914"/>
      <c r="AG50" s="914"/>
      <c r="AH50" s="914"/>
      <c r="AI50" s="914"/>
      <c r="AJ50" s="914"/>
      <c r="AK50" s="915"/>
      <c r="AL50" s="903"/>
      <c r="AM50" s="904"/>
      <c r="AN50" s="904"/>
      <c r="AO50" s="904"/>
      <c r="AP50" s="904"/>
      <c r="AQ50" s="903"/>
      <c r="AR50" s="904"/>
      <c r="AS50" s="905"/>
      <c r="AT50" s="903"/>
      <c r="AU50" s="904"/>
      <c r="AV50" s="904"/>
      <c r="AW50" s="904"/>
      <c r="AX50" s="904"/>
      <c r="AY50" s="904"/>
      <c r="AZ50" s="904"/>
      <c r="BA50" s="904"/>
      <c r="BB50" s="904"/>
      <c r="BC50" s="904"/>
      <c r="BD50" s="904"/>
      <c r="BE50" s="905"/>
      <c r="BF50" s="906"/>
      <c r="BG50" s="907"/>
      <c r="BH50" s="907"/>
      <c r="BI50" s="907"/>
      <c r="BJ50" s="907"/>
      <c r="BK50" s="907"/>
      <c r="BL50" s="907"/>
      <c r="BM50" s="907"/>
      <c r="BN50" s="908"/>
    </row>
    <row r="51" spans="1:72" ht="27" customHeight="1">
      <c r="A51" s="890" t="str">
        <f>IF(AF$1+BT43&lt;=AK$1,AF$1+BT43,"")</f>
        <v/>
      </c>
      <c r="B51" s="891"/>
      <c r="C51" s="215" t="str">
        <f>IF($A51="","",VLOOKUP($A51,生徒情報入力!$A$9:$AA$158,4))</f>
        <v/>
      </c>
      <c r="D51" s="892" t="str">
        <f>IF($A51="","",VLOOKUP($A51,生徒情報入力!$A$9:$AA$158,5))</f>
        <v/>
      </c>
      <c r="E51" s="892"/>
      <c r="F51" s="892"/>
      <c r="G51" s="892"/>
      <c r="H51" s="892"/>
      <c r="I51" s="892"/>
      <c r="J51" s="893"/>
      <c r="K51" s="234" t="str">
        <f>IF($A51="","",VLOOKUP($A51,生徒情報入力!$A$9:$AA$158,6))</f>
        <v/>
      </c>
      <c r="L51" s="235"/>
      <c r="M51" s="223" t="str">
        <f>IF($A51="","",VLOOKUP($A51,生徒情報入力!$A$9:$AA$158,7))</f>
        <v/>
      </c>
      <c r="N51" s="224" t="str">
        <f>IF($A51="","",VLOOKUP($A51,生徒情報入力!$A$9:$AA$158,8))</f>
        <v/>
      </c>
      <c r="O51" s="224" t="s">
        <v>6</v>
      </c>
      <c r="P51" s="224" t="str">
        <f>IF($A51="","",VLOOKUP($A51,生徒情報入力!$A$9:$AA$158,9))</f>
        <v/>
      </c>
      <c r="Q51" s="224" t="s">
        <v>6</v>
      </c>
      <c r="R51" s="224" t="str">
        <f>IF($A51="","",VLOOKUP($A51,生徒情報入力!$A$9:$AA$158,10))</f>
        <v/>
      </c>
      <c r="S51" s="894" t="str">
        <f>IF($A51="","",VLOOKUP($A51,生徒情報入力!$A$9:$AA$158,11))</f>
        <v/>
      </c>
      <c r="T51" s="941"/>
      <c r="U51" s="234" t="str">
        <f>IF($A51="","",VLOOKUP($A51,生徒情報入力!$A$9:$AA$158,12))</f>
        <v/>
      </c>
      <c r="V51" s="236"/>
      <c r="W51" s="235"/>
      <c r="X51" s="223" t="str">
        <f>IF($A51="","",VLOOKUP($A51,生徒情報入力!$A$9:$AA$158,13))</f>
        <v/>
      </c>
      <c r="Y51" s="224" t="str">
        <f>IF($A51="","",VLOOKUP($A51,生徒情報入力!$A$9:$AA$158,14))</f>
        <v/>
      </c>
      <c r="Z51" s="225" t="s">
        <v>6</v>
      </c>
      <c r="AA51" s="224" t="str">
        <f>IF($A51="","",VLOOKUP($A51,生徒情報入力!$A$9:$AA$158,15))</f>
        <v/>
      </c>
      <c r="AB51" s="224" t="s">
        <v>6</v>
      </c>
      <c r="AC51" s="226" t="str">
        <f>IF($A51="","",VLOOKUP($A51,生徒情報入力!$A$9:$AA$158,16))</f>
        <v/>
      </c>
      <c r="AD51" s="896" t="str">
        <f>IF($A51="","",VLOOKUP($A51,生徒情報入力!$A$9:$AA$158,17))</f>
        <v/>
      </c>
      <c r="AE51" s="897"/>
      <c r="AF51" s="227"/>
      <c r="AG51" s="898" t="str">
        <f>IF($A51="","",VLOOKUP($A51,生徒情報入力!$A$9:$AA$158,19))</f>
        <v/>
      </c>
      <c r="AH51" s="898"/>
      <c r="AI51" s="898"/>
      <c r="AJ51" s="898"/>
      <c r="AK51" s="899"/>
      <c r="AL51" s="894" t="str">
        <f>IF($A51="","",VLOOKUP($A51,生徒情報入力!$A$9:$AA$158,20))</f>
        <v/>
      </c>
      <c r="AM51" s="895"/>
      <c r="AN51" s="895"/>
      <c r="AO51" s="895"/>
      <c r="AP51" s="895"/>
      <c r="AQ51" s="874" t="str">
        <f>IF($A51="","",VLOOKUP($A51,生徒情報入力!$A$9:$AA$158,21))</f>
        <v/>
      </c>
      <c r="AR51" s="875"/>
      <c r="AS51" s="876"/>
      <c r="AT51" s="877" t="str">
        <f>IF($A51="","",VLOOKUP($A51,生徒情報入力!$A$9:$AA$158,22))</f>
        <v/>
      </c>
      <c r="AU51" s="878"/>
      <c r="AV51" s="878"/>
      <c r="AW51" s="878"/>
      <c r="AX51" s="878"/>
      <c r="AY51" s="878"/>
      <c r="AZ51" s="878"/>
      <c r="BA51" s="878"/>
      <c r="BB51" s="878"/>
      <c r="BC51" s="878"/>
      <c r="BD51" s="878"/>
      <c r="BE51" s="879"/>
      <c r="BF51" s="880" t="str">
        <f>IF($A51="","",VLOOKUP($A51,生徒情報入力!$A$9:$AA$158,23))</f>
        <v/>
      </c>
      <c r="BG51" s="881"/>
      <c r="BH51" s="228" t="s">
        <v>1872</v>
      </c>
      <c r="BI51" s="882" t="str">
        <f>IF($A51="","",VLOOKUP($A51,生徒情報入力!$A$9:$AA$158,25))</f>
        <v/>
      </c>
      <c r="BJ51" s="882"/>
      <c r="BK51" s="229" t="s">
        <v>1873</v>
      </c>
      <c r="BL51" s="883" t="str">
        <f>IF($A51="","",VLOOKUP($A51,生徒情報入力!$A$9:$AA$158,27))</f>
        <v/>
      </c>
      <c r="BM51" s="884"/>
      <c r="BN51" s="230"/>
      <c r="BT51" s="200">
        <v>31</v>
      </c>
    </row>
    <row r="52" spans="1:72" ht="27" customHeight="1">
      <c r="A52" s="890" t="str">
        <f t="shared" ref="A52:A65" si="2">IF(AF$1+BT51&lt;=AK$1,AF$1+BT51,"")</f>
        <v/>
      </c>
      <c r="B52" s="891"/>
      <c r="C52" s="215" t="str">
        <f>IF($A52="","",VLOOKUP($A52,生徒情報入力!$A$9:$AA$158,4))</f>
        <v/>
      </c>
      <c r="D52" s="892" t="str">
        <f>IF($A52="","",VLOOKUP($A52,生徒情報入力!$A$9:$AA$158,5))</f>
        <v/>
      </c>
      <c r="E52" s="892"/>
      <c r="F52" s="892"/>
      <c r="G52" s="892"/>
      <c r="H52" s="892"/>
      <c r="I52" s="892"/>
      <c r="J52" s="893"/>
      <c r="K52" s="234" t="str">
        <f>IF($A52="","",VLOOKUP($A52,生徒情報入力!$A$9:$AA$158,6))</f>
        <v/>
      </c>
      <c r="L52" s="235"/>
      <c r="M52" s="223" t="str">
        <f>IF($A52="","",VLOOKUP($A52,生徒情報入力!$A$9:$AA$158,7))</f>
        <v/>
      </c>
      <c r="N52" s="224" t="str">
        <f>IF($A52="","",VLOOKUP($A52,生徒情報入力!$A$9:$AA$158,8))</f>
        <v/>
      </c>
      <c r="O52" s="224" t="s">
        <v>6</v>
      </c>
      <c r="P52" s="224" t="str">
        <f>IF($A52="","",VLOOKUP($A52,生徒情報入力!$A$9:$AA$158,9))</f>
        <v/>
      </c>
      <c r="Q52" s="224" t="s">
        <v>6</v>
      </c>
      <c r="R52" s="224" t="str">
        <f>IF($A52="","",VLOOKUP($A52,生徒情報入力!$A$9:$AA$158,10))</f>
        <v/>
      </c>
      <c r="S52" s="894" t="str">
        <f>IF($A52="","",VLOOKUP($A52,生徒情報入力!$A$9:$AA$158,11))</f>
        <v/>
      </c>
      <c r="T52" s="941"/>
      <c r="U52" s="234" t="str">
        <f>IF($A52="","",VLOOKUP($A52,生徒情報入力!$A$9:$AA$158,12))</f>
        <v/>
      </c>
      <c r="V52" s="236"/>
      <c r="W52" s="235"/>
      <c r="X52" s="223" t="str">
        <f>IF($A52="","",VLOOKUP($A52,生徒情報入力!$A$9:$AA$158,13))</f>
        <v/>
      </c>
      <c r="Y52" s="224" t="str">
        <f>IF($A52="","",VLOOKUP($A52,生徒情報入力!$A$9:$AA$158,14))</f>
        <v/>
      </c>
      <c r="Z52" s="225" t="s">
        <v>6</v>
      </c>
      <c r="AA52" s="224" t="str">
        <f>IF($A52="","",VLOOKUP($A52,生徒情報入力!$A$9:$AA$158,15))</f>
        <v/>
      </c>
      <c r="AB52" s="224" t="s">
        <v>6</v>
      </c>
      <c r="AC52" s="226" t="str">
        <f>IF($A52="","",VLOOKUP($A52,生徒情報入力!$A$9:$AA$158,16))</f>
        <v/>
      </c>
      <c r="AD52" s="896" t="str">
        <f>IF($A52="","",VLOOKUP($A52,生徒情報入力!$A$9:$AA$158,17))</f>
        <v/>
      </c>
      <c r="AE52" s="897"/>
      <c r="AF52" s="227"/>
      <c r="AG52" s="898" t="str">
        <f>IF($A52="","",VLOOKUP($A52,生徒情報入力!$A$9:$AA$158,19))</f>
        <v/>
      </c>
      <c r="AH52" s="898"/>
      <c r="AI52" s="898"/>
      <c r="AJ52" s="898"/>
      <c r="AK52" s="899"/>
      <c r="AL52" s="894" t="str">
        <f>IF($A52="","",VLOOKUP($A52,生徒情報入力!$A$9:$AA$158,20))</f>
        <v/>
      </c>
      <c r="AM52" s="895"/>
      <c r="AN52" s="895"/>
      <c r="AO52" s="895"/>
      <c r="AP52" s="895"/>
      <c r="AQ52" s="874" t="str">
        <f>IF($A52="","",VLOOKUP($A52,生徒情報入力!$A$9:$AA$158,21))</f>
        <v/>
      </c>
      <c r="AR52" s="875"/>
      <c r="AS52" s="876"/>
      <c r="AT52" s="877" t="str">
        <f>IF($A52="","",VLOOKUP($A52,生徒情報入力!$A$9:$AA$158,22))</f>
        <v/>
      </c>
      <c r="AU52" s="878"/>
      <c r="AV52" s="878"/>
      <c r="AW52" s="878"/>
      <c r="AX52" s="878"/>
      <c r="AY52" s="878"/>
      <c r="AZ52" s="878"/>
      <c r="BA52" s="878"/>
      <c r="BB52" s="878"/>
      <c r="BC52" s="878"/>
      <c r="BD52" s="878"/>
      <c r="BE52" s="879"/>
      <c r="BF52" s="880" t="str">
        <f>IF($A52="","",VLOOKUP($A52,生徒情報入力!$A$9:$AA$158,23))</f>
        <v/>
      </c>
      <c r="BG52" s="881"/>
      <c r="BH52" s="228" t="s">
        <v>1872</v>
      </c>
      <c r="BI52" s="882" t="str">
        <f>IF($A52="","",VLOOKUP($A52,生徒情報入力!$A$9:$AA$158,25))</f>
        <v/>
      </c>
      <c r="BJ52" s="882"/>
      <c r="BK52" s="229" t="s">
        <v>1873</v>
      </c>
      <c r="BL52" s="883" t="str">
        <f>IF($A52="","",VLOOKUP($A52,生徒情報入力!$A$9:$AA$158,27))</f>
        <v/>
      </c>
      <c r="BM52" s="884"/>
      <c r="BN52" s="230"/>
      <c r="BT52" s="200">
        <v>32</v>
      </c>
    </row>
    <row r="53" spans="1:72" ht="27" customHeight="1">
      <c r="A53" s="890" t="str">
        <f t="shared" si="2"/>
        <v/>
      </c>
      <c r="B53" s="891"/>
      <c r="C53" s="215" t="str">
        <f>IF($A53="","",VLOOKUP($A53,生徒情報入力!$A$9:$AA$158,4))</f>
        <v/>
      </c>
      <c r="D53" s="892" t="str">
        <f>IF($A53="","",VLOOKUP($A53,生徒情報入力!$A$9:$AA$158,5))</f>
        <v/>
      </c>
      <c r="E53" s="892"/>
      <c r="F53" s="892"/>
      <c r="G53" s="892"/>
      <c r="H53" s="892"/>
      <c r="I53" s="892"/>
      <c r="J53" s="893"/>
      <c r="K53" s="234" t="str">
        <f>IF($A53="","",VLOOKUP($A53,生徒情報入力!$A$9:$AA$158,6))</f>
        <v/>
      </c>
      <c r="L53" s="235"/>
      <c r="M53" s="223" t="str">
        <f>IF($A53="","",VLOOKUP($A53,生徒情報入力!$A$9:$AA$158,7))</f>
        <v/>
      </c>
      <c r="N53" s="224" t="str">
        <f>IF($A53="","",VLOOKUP($A53,生徒情報入力!$A$9:$AA$158,8))</f>
        <v/>
      </c>
      <c r="O53" s="224" t="s">
        <v>6</v>
      </c>
      <c r="P53" s="224" t="str">
        <f>IF($A53="","",VLOOKUP($A53,生徒情報入力!$A$9:$AA$158,9))</f>
        <v/>
      </c>
      <c r="Q53" s="224" t="s">
        <v>6</v>
      </c>
      <c r="R53" s="224" t="str">
        <f>IF($A53="","",VLOOKUP($A53,生徒情報入力!$A$9:$AA$158,10))</f>
        <v/>
      </c>
      <c r="S53" s="894" t="str">
        <f>IF($A53="","",VLOOKUP($A53,生徒情報入力!$A$9:$AA$158,11))</f>
        <v/>
      </c>
      <c r="T53" s="941"/>
      <c r="U53" s="234" t="str">
        <f>IF($A53="","",VLOOKUP($A53,生徒情報入力!$A$9:$AA$158,12))</f>
        <v/>
      </c>
      <c r="V53" s="236"/>
      <c r="W53" s="235"/>
      <c r="X53" s="223" t="str">
        <f>IF($A53="","",VLOOKUP($A53,生徒情報入力!$A$9:$AA$158,13))</f>
        <v/>
      </c>
      <c r="Y53" s="224" t="str">
        <f>IF($A53="","",VLOOKUP($A53,生徒情報入力!$A$9:$AA$158,14))</f>
        <v/>
      </c>
      <c r="Z53" s="225" t="s">
        <v>6</v>
      </c>
      <c r="AA53" s="224" t="str">
        <f>IF($A53="","",VLOOKUP($A53,生徒情報入力!$A$9:$AA$158,15))</f>
        <v/>
      </c>
      <c r="AB53" s="224" t="s">
        <v>6</v>
      </c>
      <c r="AC53" s="226" t="str">
        <f>IF($A53="","",VLOOKUP($A53,生徒情報入力!$A$9:$AA$158,16))</f>
        <v/>
      </c>
      <c r="AD53" s="896" t="str">
        <f>IF($A53="","",VLOOKUP($A53,生徒情報入力!$A$9:$AA$158,17))</f>
        <v/>
      </c>
      <c r="AE53" s="897"/>
      <c r="AF53" s="227"/>
      <c r="AG53" s="898" t="str">
        <f>IF($A53="","",VLOOKUP($A53,生徒情報入力!$A$9:$AA$158,19))</f>
        <v/>
      </c>
      <c r="AH53" s="898"/>
      <c r="AI53" s="898"/>
      <c r="AJ53" s="898"/>
      <c r="AK53" s="899"/>
      <c r="AL53" s="894" t="str">
        <f>IF($A53="","",VLOOKUP($A53,生徒情報入力!$A$9:$AA$158,20))</f>
        <v/>
      </c>
      <c r="AM53" s="895"/>
      <c r="AN53" s="895"/>
      <c r="AO53" s="895"/>
      <c r="AP53" s="895"/>
      <c r="AQ53" s="874" t="str">
        <f>IF($A53="","",VLOOKUP($A53,生徒情報入力!$A$9:$AA$158,21))</f>
        <v/>
      </c>
      <c r="AR53" s="875"/>
      <c r="AS53" s="876"/>
      <c r="AT53" s="877" t="str">
        <f>IF($A53="","",VLOOKUP($A53,生徒情報入力!$A$9:$AA$158,22))</f>
        <v/>
      </c>
      <c r="AU53" s="878"/>
      <c r="AV53" s="878"/>
      <c r="AW53" s="878"/>
      <c r="AX53" s="878"/>
      <c r="AY53" s="878"/>
      <c r="AZ53" s="878"/>
      <c r="BA53" s="878"/>
      <c r="BB53" s="878"/>
      <c r="BC53" s="878"/>
      <c r="BD53" s="878"/>
      <c r="BE53" s="879"/>
      <c r="BF53" s="880" t="str">
        <f>IF($A53="","",VLOOKUP($A53,生徒情報入力!$A$9:$AA$158,23))</f>
        <v/>
      </c>
      <c r="BG53" s="881"/>
      <c r="BH53" s="228" t="s">
        <v>1872</v>
      </c>
      <c r="BI53" s="882" t="str">
        <f>IF($A53="","",VLOOKUP($A53,生徒情報入力!$A$9:$AA$158,25))</f>
        <v/>
      </c>
      <c r="BJ53" s="882"/>
      <c r="BK53" s="229" t="s">
        <v>1873</v>
      </c>
      <c r="BL53" s="883" t="str">
        <f>IF($A53="","",VLOOKUP($A53,生徒情報入力!$A$9:$AA$158,27))</f>
        <v/>
      </c>
      <c r="BM53" s="884"/>
      <c r="BN53" s="230"/>
      <c r="BT53" s="200">
        <v>33</v>
      </c>
    </row>
    <row r="54" spans="1:72" ht="27" customHeight="1">
      <c r="A54" s="890" t="str">
        <f t="shared" si="2"/>
        <v/>
      </c>
      <c r="B54" s="891"/>
      <c r="C54" s="215" t="str">
        <f>IF($A54="","",VLOOKUP($A54,生徒情報入力!$A$9:$AA$158,4))</f>
        <v/>
      </c>
      <c r="D54" s="892" t="str">
        <f>IF($A54="","",VLOOKUP($A54,生徒情報入力!$A$9:$AA$158,5))</f>
        <v/>
      </c>
      <c r="E54" s="892"/>
      <c r="F54" s="892"/>
      <c r="G54" s="892"/>
      <c r="H54" s="892"/>
      <c r="I54" s="892"/>
      <c r="J54" s="893"/>
      <c r="K54" s="234" t="str">
        <f>IF($A54="","",VLOOKUP($A54,生徒情報入力!$A$9:$AA$158,6))</f>
        <v/>
      </c>
      <c r="L54" s="235"/>
      <c r="M54" s="223" t="str">
        <f>IF($A54="","",VLOOKUP($A54,生徒情報入力!$A$9:$AA$158,7))</f>
        <v/>
      </c>
      <c r="N54" s="224" t="str">
        <f>IF($A54="","",VLOOKUP($A54,生徒情報入力!$A$9:$AA$158,8))</f>
        <v/>
      </c>
      <c r="O54" s="224" t="s">
        <v>6</v>
      </c>
      <c r="P54" s="224" t="str">
        <f>IF($A54="","",VLOOKUP($A54,生徒情報入力!$A$9:$AA$158,9))</f>
        <v/>
      </c>
      <c r="Q54" s="224" t="s">
        <v>6</v>
      </c>
      <c r="R54" s="224" t="str">
        <f>IF($A54="","",VLOOKUP($A54,生徒情報入力!$A$9:$AA$158,10))</f>
        <v/>
      </c>
      <c r="S54" s="894" t="str">
        <f>IF($A54="","",VLOOKUP($A54,生徒情報入力!$A$9:$AA$158,11))</f>
        <v/>
      </c>
      <c r="T54" s="941"/>
      <c r="U54" s="234" t="str">
        <f>IF($A54="","",VLOOKUP($A54,生徒情報入力!$A$9:$AA$158,12))</f>
        <v/>
      </c>
      <c r="V54" s="236"/>
      <c r="W54" s="235"/>
      <c r="X54" s="223" t="str">
        <f>IF($A54="","",VLOOKUP($A54,生徒情報入力!$A$9:$AA$158,13))</f>
        <v/>
      </c>
      <c r="Y54" s="224" t="str">
        <f>IF($A54="","",VLOOKUP($A54,生徒情報入力!$A$9:$AA$158,14))</f>
        <v/>
      </c>
      <c r="Z54" s="225" t="s">
        <v>6</v>
      </c>
      <c r="AA54" s="224" t="str">
        <f>IF($A54="","",VLOOKUP($A54,生徒情報入力!$A$9:$AA$158,15))</f>
        <v/>
      </c>
      <c r="AB54" s="224" t="s">
        <v>6</v>
      </c>
      <c r="AC54" s="226" t="str">
        <f>IF($A54="","",VLOOKUP($A54,生徒情報入力!$A$9:$AA$158,16))</f>
        <v/>
      </c>
      <c r="AD54" s="896" t="str">
        <f>IF($A54="","",VLOOKUP($A54,生徒情報入力!$A$9:$AA$158,17))</f>
        <v/>
      </c>
      <c r="AE54" s="897"/>
      <c r="AF54" s="227"/>
      <c r="AG54" s="898" t="str">
        <f>IF($A54="","",VLOOKUP($A54,生徒情報入力!$A$9:$AA$158,19))</f>
        <v/>
      </c>
      <c r="AH54" s="898"/>
      <c r="AI54" s="898"/>
      <c r="AJ54" s="898"/>
      <c r="AK54" s="899"/>
      <c r="AL54" s="894" t="str">
        <f>IF($A54="","",VLOOKUP($A54,生徒情報入力!$A$9:$AA$158,20))</f>
        <v/>
      </c>
      <c r="AM54" s="895"/>
      <c r="AN54" s="895"/>
      <c r="AO54" s="895"/>
      <c r="AP54" s="895"/>
      <c r="AQ54" s="874" t="str">
        <f>IF($A54="","",VLOOKUP($A54,生徒情報入力!$A$9:$AA$158,21))</f>
        <v/>
      </c>
      <c r="AR54" s="875"/>
      <c r="AS54" s="876"/>
      <c r="AT54" s="877" t="str">
        <f>IF($A54="","",VLOOKUP($A54,生徒情報入力!$A$9:$AA$158,22))</f>
        <v/>
      </c>
      <c r="AU54" s="878"/>
      <c r="AV54" s="878"/>
      <c r="AW54" s="878"/>
      <c r="AX54" s="878"/>
      <c r="AY54" s="878"/>
      <c r="AZ54" s="878"/>
      <c r="BA54" s="878"/>
      <c r="BB54" s="878"/>
      <c r="BC54" s="878"/>
      <c r="BD54" s="878"/>
      <c r="BE54" s="879"/>
      <c r="BF54" s="880" t="str">
        <f>IF($A54="","",VLOOKUP($A54,生徒情報入力!$A$9:$AA$158,23))</f>
        <v/>
      </c>
      <c r="BG54" s="881"/>
      <c r="BH54" s="228" t="s">
        <v>1872</v>
      </c>
      <c r="BI54" s="882" t="str">
        <f>IF($A54="","",VLOOKUP($A54,生徒情報入力!$A$9:$AA$158,25))</f>
        <v/>
      </c>
      <c r="BJ54" s="882"/>
      <c r="BK54" s="229" t="s">
        <v>1873</v>
      </c>
      <c r="BL54" s="883" t="str">
        <f>IF($A54="","",VLOOKUP($A54,生徒情報入力!$A$9:$AA$158,27))</f>
        <v/>
      </c>
      <c r="BM54" s="884"/>
      <c r="BN54" s="230"/>
      <c r="BT54" s="200">
        <v>34</v>
      </c>
    </row>
    <row r="55" spans="1:72" ht="27" customHeight="1">
      <c r="A55" s="890" t="str">
        <f t="shared" si="2"/>
        <v/>
      </c>
      <c r="B55" s="891"/>
      <c r="C55" s="215" t="str">
        <f>IF($A55="","",VLOOKUP($A55,生徒情報入力!$A$9:$AA$158,4))</f>
        <v/>
      </c>
      <c r="D55" s="892" t="str">
        <f>IF($A55="","",VLOOKUP($A55,生徒情報入力!$A$9:$AA$158,5))</f>
        <v/>
      </c>
      <c r="E55" s="892"/>
      <c r="F55" s="892"/>
      <c r="G55" s="892"/>
      <c r="H55" s="892"/>
      <c r="I55" s="892"/>
      <c r="J55" s="893"/>
      <c r="K55" s="234" t="str">
        <f>IF($A55="","",VLOOKUP($A55,生徒情報入力!$A$9:$AA$158,6))</f>
        <v/>
      </c>
      <c r="L55" s="235"/>
      <c r="M55" s="223" t="str">
        <f>IF($A55="","",VLOOKUP($A55,生徒情報入力!$A$9:$AA$158,7))</f>
        <v/>
      </c>
      <c r="N55" s="224" t="str">
        <f>IF($A55="","",VLOOKUP($A55,生徒情報入力!$A$9:$AA$158,8))</f>
        <v/>
      </c>
      <c r="O55" s="224" t="s">
        <v>6</v>
      </c>
      <c r="P55" s="224" t="str">
        <f>IF($A55="","",VLOOKUP($A55,生徒情報入力!$A$9:$AA$158,9))</f>
        <v/>
      </c>
      <c r="Q55" s="224" t="s">
        <v>6</v>
      </c>
      <c r="R55" s="224" t="str">
        <f>IF($A55="","",VLOOKUP($A55,生徒情報入力!$A$9:$AA$158,10))</f>
        <v/>
      </c>
      <c r="S55" s="894" t="str">
        <f>IF($A55="","",VLOOKUP($A55,生徒情報入力!$A$9:$AA$158,11))</f>
        <v/>
      </c>
      <c r="T55" s="941"/>
      <c r="U55" s="234" t="str">
        <f>IF($A55="","",VLOOKUP($A55,生徒情報入力!$A$9:$AA$158,12))</f>
        <v/>
      </c>
      <c r="V55" s="236"/>
      <c r="W55" s="235"/>
      <c r="X55" s="223" t="str">
        <f>IF($A55="","",VLOOKUP($A55,生徒情報入力!$A$9:$AA$158,13))</f>
        <v/>
      </c>
      <c r="Y55" s="224" t="str">
        <f>IF($A55="","",VLOOKUP($A55,生徒情報入力!$A$9:$AA$158,14))</f>
        <v/>
      </c>
      <c r="Z55" s="225" t="s">
        <v>6</v>
      </c>
      <c r="AA55" s="224" t="str">
        <f>IF($A55="","",VLOOKUP($A55,生徒情報入力!$A$9:$AA$158,15))</f>
        <v/>
      </c>
      <c r="AB55" s="224" t="s">
        <v>6</v>
      </c>
      <c r="AC55" s="226" t="str">
        <f>IF($A55="","",VLOOKUP($A55,生徒情報入力!$A$9:$AA$158,16))</f>
        <v/>
      </c>
      <c r="AD55" s="896" t="str">
        <f>IF($A55="","",VLOOKUP($A55,生徒情報入力!$A$9:$AA$158,17))</f>
        <v/>
      </c>
      <c r="AE55" s="897"/>
      <c r="AF55" s="227"/>
      <c r="AG55" s="898" t="str">
        <f>IF($A55="","",VLOOKUP($A55,生徒情報入力!$A$9:$AA$158,19))</f>
        <v/>
      </c>
      <c r="AH55" s="898"/>
      <c r="AI55" s="898"/>
      <c r="AJ55" s="898"/>
      <c r="AK55" s="899"/>
      <c r="AL55" s="894" t="str">
        <f>IF($A55="","",VLOOKUP($A55,生徒情報入力!$A$9:$AA$158,20))</f>
        <v/>
      </c>
      <c r="AM55" s="895"/>
      <c r="AN55" s="895"/>
      <c r="AO55" s="895"/>
      <c r="AP55" s="895"/>
      <c r="AQ55" s="874" t="str">
        <f>IF($A55="","",VLOOKUP($A55,生徒情報入力!$A$9:$AA$158,21))</f>
        <v/>
      </c>
      <c r="AR55" s="875"/>
      <c r="AS55" s="876"/>
      <c r="AT55" s="877" t="str">
        <f>IF($A55="","",VLOOKUP($A55,生徒情報入力!$A$9:$AA$158,22))</f>
        <v/>
      </c>
      <c r="AU55" s="878"/>
      <c r="AV55" s="878"/>
      <c r="AW55" s="878"/>
      <c r="AX55" s="878"/>
      <c r="AY55" s="878"/>
      <c r="AZ55" s="878"/>
      <c r="BA55" s="878"/>
      <c r="BB55" s="878"/>
      <c r="BC55" s="878"/>
      <c r="BD55" s="878"/>
      <c r="BE55" s="879"/>
      <c r="BF55" s="880" t="str">
        <f>IF($A55="","",VLOOKUP($A55,生徒情報入力!$A$9:$AA$158,23))</f>
        <v/>
      </c>
      <c r="BG55" s="881"/>
      <c r="BH55" s="228" t="s">
        <v>1872</v>
      </c>
      <c r="BI55" s="882" t="str">
        <f>IF($A55="","",VLOOKUP($A55,生徒情報入力!$A$9:$AA$158,25))</f>
        <v/>
      </c>
      <c r="BJ55" s="882"/>
      <c r="BK55" s="229" t="s">
        <v>1873</v>
      </c>
      <c r="BL55" s="883" t="str">
        <f>IF($A55="","",VLOOKUP($A55,生徒情報入力!$A$9:$AA$158,27))</f>
        <v/>
      </c>
      <c r="BM55" s="884"/>
      <c r="BN55" s="230"/>
      <c r="BT55" s="200">
        <v>35</v>
      </c>
    </row>
    <row r="56" spans="1:72" ht="27" customHeight="1">
      <c r="A56" s="890" t="str">
        <f t="shared" si="2"/>
        <v/>
      </c>
      <c r="B56" s="891"/>
      <c r="C56" s="215" t="str">
        <f>IF($A56="","",VLOOKUP($A56,生徒情報入力!$A$9:$AA$158,4))</f>
        <v/>
      </c>
      <c r="D56" s="892" t="str">
        <f>IF($A56="","",VLOOKUP($A56,生徒情報入力!$A$9:$AA$158,5))</f>
        <v/>
      </c>
      <c r="E56" s="892"/>
      <c r="F56" s="892"/>
      <c r="G56" s="892"/>
      <c r="H56" s="892"/>
      <c r="I56" s="892"/>
      <c r="J56" s="893"/>
      <c r="K56" s="234" t="str">
        <f>IF($A56="","",VLOOKUP($A56,生徒情報入力!$A$9:$AA$158,6))</f>
        <v/>
      </c>
      <c r="L56" s="235"/>
      <c r="M56" s="223" t="str">
        <f>IF($A56="","",VLOOKUP($A56,生徒情報入力!$A$9:$AA$158,7))</f>
        <v/>
      </c>
      <c r="N56" s="224" t="str">
        <f>IF($A56="","",VLOOKUP($A56,生徒情報入力!$A$9:$AA$158,8))</f>
        <v/>
      </c>
      <c r="O56" s="224" t="s">
        <v>6</v>
      </c>
      <c r="P56" s="224" t="str">
        <f>IF($A56="","",VLOOKUP($A56,生徒情報入力!$A$9:$AA$158,9))</f>
        <v/>
      </c>
      <c r="Q56" s="224" t="s">
        <v>6</v>
      </c>
      <c r="R56" s="224" t="str">
        <f>IF($A56="","",VLOOKUP($A56,生徒情報入力!$A$9:$AA$158,10))</f>
        <v/>
      </c>
      <c r="S56" s="894" t="str">
        <f>IF($A56="","",VLOOKUP($A56,生徒情報入力!$A$9:$AA$158,11))</f>
        <v/>
      </c>
      <c r="T56" s="941"/>
      <c r="U56" s="234" t="str">
        <f>IF($A56="","",VLOOKUP($A56,生徒情報入力!$A$9:$AA$158,12))</f>
        <v/>
      </c>
      <c r="V56" s="236"/>
      <c r="W56" s="235"/>
      <c r="X56" s="223" t="str">
        <f>IF($A56="","",VLOOKUP($A56,生徒情報入力!$A$9:$AA$158,13))</f>
        <v/>
      </c>
      <c r="Y56" s="224" t="str">
        <f>IF($A56="","",VLOOKUP($A56,生徒情報入力!$A$9:$AA$158,14))</f>
        <v/>
      </c>
      <c r="Z56" s="225" t="s">
        <v>6</v>
      </c>
      <c r="AA56" s="224" t="str">
        <f>IF($A56="","",VLOOKUP($A56,生徒情報入力!$A$9:$AA$158,15))</f>
        <v/>
      </c>
      <c r="AB56" s="224" t="s">
        <v>6</v>
      </c>
      <c r="AC56" s="226" t="str">
        <f>IF($A56="","",VLOOKUP($A56,生徒情報入力!$A$9:$AA$158,16))</f>
        <v/>
      </c>
      <c r="AD56" s="896" t="str">
        <f>IF($A56="","",VLOOKUP($A56,生徒情報入力!$A$9:$AA$158,17))</f>
        <v/>
      </c>
      <c r="AE56" s="897"/>
      <c r="AF56" s="227"/>
      <c r="AG56" s="898" t="str">
        <f>IF($A56="","",VLOOKUP($A56,生徒情報入力!$A$9:$AA$158,19))</f>
        <v/>
      </c>
      <c r="AH56" s="898"/>
      <c r="AI56" s="898"/>
      <c r="AJ56" s="898"/>
      <c r="AK56" s="899"/>
      <c r="AL56" s="894" t="str">
        <f>IF($A56="","",VLOOKUP($A56,生徒情報入力!$A$9:$AA$158,20))</f>
        <v/>
      </c>
      <c r="AM56" s="895"/>
      <c r="AN56" s="895"/>
      <c r="AO56" s="895"/>
      <c r="AP56" s="895"/>
      <c r="AQ56" s="874" t="str">
        <f>IF($A56="","",VLOOKUP($A56,生徒情報入力!$A$9:$AA$158,21))</f>
        <v/>
      </c>
      <c r="AR56" s="875"/>
      <c r="AS56" s="876"/>
      <c r="AT56" s="877" t="str">
        <f>IF($A56="","",VLOOKUP($A56,生徒情報入力!$A$9:$AA$158,22))</f>
        <v/>
      </c>
      <c r="AU56" s="878"/>
      <c r="AV56" s="878"/>
      <c r="AW56" s="878"/>
      <c r="AX56" s="878"/>
      <c r="AY56" s="878"/>
      <c r="AZ56" s="878"/>
      <c r="BA56" s="878"/>
      <c r="BB56" s="878"/>
      <c r="BC56" s="878"/>
      <c r="BD56" s="878"/>
      <c r="BE56" s="879"/>
      <c r="BF56" s="880" t="str">
        <f>IF($A56="","",VLOOKUP($A56,生徒情報入力!$A$9:$AA$158,23))</f>
        <v/>
      </c>
      <c r="BG56" s="881"/>
      <c r="BH56" s="228" t="s">
        <v>1872</v>
      </c>
      <c r="BI56" s="882" t="str">
        <f>IF($A56="","",VLOOKUP($A56,生徒情報入力!$A$9:$AA$158,25))</f>
        <v/>
      </c>
      <c r="BJ56" s="882"/>
      <c r="BK56" s="229" t="s">
        <v>1873</v>
      </c>
      <c r="BL56" s="883" t="str">
        <f>IF($A56="","",VLOOKUP($A56,生徒情報入力!$A$9:$AA$158,27))</f>
        <v/>
      </c>
      <c r="BM56" s="884"/>
      <c r="BN56" s="230"/>
      <c r="BT56" s="200">
        <v>36</v>
      </c>
    </row>
    <row r="57" spans="1:72" ht="27" customHeight="1">
      <c r="A57" s="890" t="str">
        <f t="shared" si="2"/>
        <v/>
      </c>
      <c r="B57" s="891"/>
      <c r="C57" s="215" t="str">
        <f>IF($A57="","",VLOOKUP($A57,生徒情報入力!$A$9:$AA$158,4))</f>
        <v/>
      </c>
      <c r="D57" s="892" t="str">
        <f>IF($A57="","",VLOOKUP($A57,生徒情報入力!$A$9:$AA$158,5))</f>
        <v/>
      </c>
      <c r="E57" s="892"/>
      <c r="F57" s="892"/>
      <c r="G57" s="892"/>
      <c r="H57" s="892"/>
      <c r="I57" s="892"/>
      <c r="J57" s="893"/>
      <c r="K57" s="234" t="str">
        <f>IF($A57="","",VLOOKUP($A57,生徒情報入力!$A$9:$AA$158,6))</f>
        <v/>
      </c>
      <c r="L57" s="235"/>
      <c r="M57" s="223" t="str">
        <f>IF($A57="","",VLOOKUP($A57,生徒情報入力!$A$9:$AA$158,7))</f>
        <v/>
      </c>
      <c r="N57" s="224" t="str">
        <f>IF($A57="","",VLOOKUP($A57,生徒情報入力!$A$9:$AA$158,8))</f>
        <v/>
      </c>
      <c r="O57" s="224" t="s">
        <v>6</v>
      </c>
      <c r="P57" s="224" t="str">
        <f>IF($A57="","",VLOOKUP($A57,生徒情報入力!$A$9:$AA$158,9))</f>
        <v/>
      </c>
      <c r="Q57" s="224" t="s">
        <v>6</v>
      </c>
      <c r="R57" s="224" t="str">
        <f>IF($A57="","",VLOOKUP($A57,生徒情報入力!$A$9:$AA$158,10))</f>
        <v/>
      </c>
      <c r="S57" s="894" t="str">
        <f>IF($A57="","",VLOOKUP($A57,生徒情報入力!$A$9:$AA$158,11))</f>
        <v/>
      </c>
      <c r="T57" s="941"/>
      <c r="U57" s="234" t="str">
        <f>IF($A57="","",VLOOKUP($A57,生徒情報入力!$A$9:$AA$158,12))</f>
        <v/>
      </c>
      <c r="V57" s="236"/>
      <c r="W57" s="235"/>
      <c r="X57" s="223" t="str">
        <f>IF($A57="","",VLOOKUP($A57,生徒情報入力!$A$9:$AA$158,13))</f>
        <v/>
      </c>
      <c r="Y57" s="224" t="str">
        <f>IF($A57="","",VLOOKUP($A57,生徒情報入力!$A$9:$AA$158,14))</f>
        <v/>
      </c>
      <c r="Z57" s="225" t="s">
        <v>6</v>
      </c>
      <c r="AA57" s="224" t="str">
        <f>IF($A57="","",VLOOKUP($A57,生徒情報入力!$A$9:$AA$158,15))</f>
        <v/>
      </c>
      <c r="AB57" s="224" t="s">
        <v>6</v>
      </c>
      <c r="AC57" s="226" t="str">
        <f>IF($A57="","",VLOOKUP($A57,生徒情報入力!$A$9:$AA$158,16))</f>
        <v/>
      </c>
      <c r="AD57" s="896" t="str">
        <f>IF($A57="","",VLOOKUP($A57,生徒情報入力!$A$9:$AA$158,17))</f>
        <v/>
      </c>
      <c r="AE57" s="897"/>
      <c r="AF57" s="227"/>
      <c r="AG57" s="898" t="str">
        <f>IF($A57="","",VLOOKUP($A57,生徒情報入力!$A$9:$AA$158,19))</f>
        <v/>
      </c>
      <c r="AH57" s="898"/>
      <c r="AI57" s="898"/>
      <c r="AJ57" s="898"/>
      <c r="AK57" s="899"/>
      <c r="AL57" s="894" t="str">
        <f>IF($A57="","",VLOOKUP($A57,生徒情報入力!$A$9:$AA$158,20))</f>
        <v/>
      </c>
      <c r="AM57" s="895"/>
      <c r="AN57" s="895"/>
      <c r="AO57" s="895"/>
      <c r="AP57" s="895"/>
      <c r="AQ57" s="874" t="str">
        <f>IF($A57="","",VLOOKUP($A57,生徒情報入力!$A$9:$AA$158,21))</f>
        <v/>
      </c>
      <c r="AR57" s="875"/>
      <c r="AS57" s="876"/>
      <c r="AT57" s="877" t="str">
        <f>IF($A57="","",VLOOKUP($A57,生徒情報入力!$A$9:$AA$158,22))</f>
        <v/>
      </c>
      <c r="AU57" s="878"/>
      <c r="AV57" s="878"/>
      <c r="AW57" s="878"/>
      <c r="AX57" s="878"/>
      <c r="AY57" s="878"/>
      <c r="AZ57" s="878"/>
      <c r="BA57" s="878"/>
      <c r="BB57" s="878"/>
      <c r="BC57" s="878"/>
      <c r="BD57" s="878"/>
      <c r="BE57" s="879"/>
      <c r="BF57" s="880" t="str">
        <f>IF($A57="","",VLOOKUP($A57,生徒情報入力!$A$9:$AA$158,23))</f>
        <v/>
      </c>
      <c r="BG57" s="881"/>
      <c r="BH57" s="228" t="s">
        <v>1872</v>
      </c>
      <c r="BI57" s="882" t="str">
        <f>IF($A57="","",VLOOKUP($A57,生徒情報入力!$A$9:$AA$158,25))</f>
        <v/>
      </c>
      <c r="BJ57" s="882"/>
      <c r="BK57" s="229" t="s">
        <v>1873</v>
      </c>
      <c r="BL57" s="883" t="str">
        <f>IF($A57="","",VLOOKUP($A57,生徒情報入力!$A$9:$AA$158,27))</f>
        <v/>
      </c>
      <c r="BM57" s="884"/>
      <c r="BN57" s="230"/>
      <c r="BT57" s="200">
        <v>37</v>
      </c>
    </row>
    <row r="58" spans="1:72" ht="27" customHeight="1">
      <c r="A58" s="890" t="str">
        <f t="shared" si="2"/>
        <v/>
      </c>
      <c r="B58" s="891"/>
      <c r="C58" s="215" t="str">
        <f>IF($A58="","",VLOOKUP($A58,生徒情報入力!$A$9:$AA$158,4))</f>
        <v/>
      </c>
      <c r="D58" s="892" t="str">
        <f>IF($A58="","",VLOOKUP($A58,生徒情報入力!$A$9:$AA$158,5))</f>
        <v/>
      </c>
      <c r="E58" s="892"/>
      <c r="F58" s="892"/>
      <c r="G58" s="892"/>
      <c r="H58" s="892"/>
      <c r="I58" s="892"/>
      <c r="J58" s="893"/>
      <c r="K58" s="234" t="str">
        <f>IF($A58="","",VLOOKUP($A58,生徒情報入力!$A$9:$AA$158,6))</f>
        <v/>
      </c>
      <c r="L58" s="235"/>
      <c r="M58" s="223" t="str">
        <f>IF($A58="","",VLOOKUP($A58,生徒情報入力!$A$9:$AA$158,7))</f>
        <v/>
      </c>
      <c r="N58" s="224" t="str">
        <f>IF($A58="","",VLOOKUP($A58,生徒情報入力!$A$9:$AA$158,8))</f>
        <v/>
      </c>
      <c r="O58" s="224" t="s">
        <v>6</v>
      </c>
      <c r="P58" s="224" t="str">
        <f>IF($A58="","",VLOOKUP($A58,生徒情報入力!$A$9:$AA$158,9))</f>
        <v/>
      </c>
      <c r="Q58" s="224" t="s">
        <v>6</v>
      </c>
      <c r="R58" s="224" t="str">
        <f>IF($A58="","",VLOOKUP($A58,生徒情報入力!$A$9:$AA$158,10))</f>
        <v/>
      </c>
      <c r="S58" s="894" t="str">
        <f>IF($A58="","",VLOOKUP($A58,生徒情報入力!$A$9:$AA$158,11))</f>
        <v/>
      </c>
      <c r="T58" s="941"/>
      <c r="U58" s="234" t="str">
        <f>IF($A58="","",VLOOKUP($A58,生徒情報入力!$A$9:$AA$158,12))</f>
        <v/>
      </c>
      <c r="V58" s="236"/>
      <c r="W58" s="235"/>
      <c r="X58" s="223" t="str">
        <f>IF($A58="","",VLOOKUP($A58,生徒情報入力!$A$9:$AA$158,13))</f>
        <v/>
      </c>
      <c r="Y58" s="224" t="str">
        <f>IF($A58="","",VLOOKUP($A58,生徒情報入力!$A$9:$AA$158,14))</f>
        <v/>
      </c>
      <c r="Z58" s="225" t="s">
        <v>6</v>
      </c>
      <c r="AA58" s="224" t="str">
        <f>IF($A58="","",VLOOKUP($A58,生徒情報入力!$A$9:$AA$158,15))</f>
        <v/>
      </c>
      <c r="AB58" s="224" t="s">
        <v>6</v>
      </c>
      <c r="AC58" s="226" t="str">
        <f>IF($A58="","",VLOOKUP($A58,生徒情報入力!$A$9:$AA$158,16))</f>
        <v/>
      </c>
      <c r="AD58" s="896" t="str">
        <f>IF($A58="","",VLOOKUP($A58,生徒情報入力!$A$9:$AA$158,17))</f>
        <v/>
      </c>
      <c r="AE58" s="897"/>
      <c r="AF58" s="227"/>
      <c r="AG58" s="898" t="str">
        <f>IF($A58="","",VLOOKUP($A58,生徒情報入力!$A$9:$AA$158,19))</f>
        <v/>
      </c>
      <c r="AH58" s="898"/>
      <c r="AI58" s="898"/>
      <c r="AJ58" s="898"/>
      <c r="AK58" s="899"/>
      <c r="AL58" s="894" t="str">
        <f>IF($A58="","",VLOOKUP($A58,生徒情報入力!$A$9:$AA$158,20))</f>
        <v/>
      </c>
      <c r="AM58" s="895"/>
      <c r="AN58" s="895"/>
      <c r="AO58" s="895"/>
      <c r="AP58" s="895"/>
      <c r="AQ58" s="874" t="str">
        <f>IF($A58="","",VLOOKUP($A58,生徒情報入力!$A$9:$AA$158,21))</f>
        <v/>
      </c>
      <c r="AR58" s="875"/>
      <c r="AS58" s="876"/>
      <c r="AT58" s="877" t="str">
        <f>IF($A58="","",VLOOKUP($A58,生徒情報入力!$A$9:$AA$158,22))</f>
        <v/>
      </c>
      <c r="AU58" s="878"/>
      <c r="AV58" s="878"/>
      <c r="AW58" s="878"/>
      <c r="AX58" s="878"/>
      <c r="AY58" s="878"/>
      <c r="AZ58" s="878"/>
      <c r="BA58" s="878"/>
      <c r="BB58" s="878"/>
      <c r="BC58" s="878"/>
      <c r="BD58" s="878"/>
      <c r="BE58" s="879"/>
      <c r="BF58" s="880" t="str">
        <f>IF($A58="","",VLOOKUP($A58,生徒情報入力!$A$9:$AA$158,23))</f>
        <v/>
      </c>
      <c r="BG58" s="881"/>
      <c r="BH58" s="228" t="s">
        <v>1872</v>
      </c>
      <c r="BI58" s="882" t="str">
        <f>IF($A58="","",VLOOKUP($A58,生徒情報入力!$A$9:$AA$158,25))</f>
        <v/>
      </c>
      <c r="BJ58" s="882"/>
      <c r="BK58" s="229" t="s">
        <v>1873</v>
      </c>
      <c r="BL58" s="883" t="str">
        <f>IF($A58="","",VLOOKUP($A58,生徒情報入力!$A$9:$AA$158,27))</f>
        <v/>
      </c>
      <c r="BM58" s="884"/>
      <c r="BN58" s="230"/>
      <c r="BT58" s="200">
        <v>38</v>
      </c>
    </row>
    <row r="59" spans="1:72" ht="27" customHeight="1">
      <c r="A59" s="890" t="str">
        <f t="shared" si="2"/>
        <v/>
      </c>
      <c r="B59" s="891"/>
      <c r="C59" s="215" t="str">
        <f>IF($A59="","",VLOOKUP($A59,生徒情報入力!$A$9:$AA$158,4))</f>
        <v/>
      </c>
      <c r="D59" s="892" t="str">
        <f>IF($A59="","",VLOOKUP($A59,生徒情報入力!$A$9:$AA$158,5))</f>
        <v/>
      </c>
      <c r="E59" s="892"/>
      <c r="F59" s="892"/>
      <c r="G59" s="892"/>
      <c r="H59" s="892"/>
      <c r="I59" s="892"/>
      <c r="J59" s="893"/>
      <c r="K59" s="234" t="str">
        <f>IF($A59="","",VLOOKUP($A59,生徒情報入力!$A$9:$AA$158,6))</f>
        <v/>
      </c>
      <c r="L59" s="235"/>
      <c r="M59" s="223" t="str">
        <f>IF($A59="","",VLOOKUP($A59,生徒情報入力!$A$9:$AA$158,7))</f>
        <v/>
      </c>
      <c r="N59" s="224" t="str">
        <f>IF($A59="","",VLOOKUP($A59,生徒情報入力!$A$9:$AA$158,8))</f>
        <v/>
      </c>
      <c r="O59" s="224" t="s">
        <v>6</v>
      </c>
      <c r="P59" s="224" t="str">
        <f>IF($A59="","",VLOOKUP($A59,生徒情報入力!$A$9:$AA$158,9))</f>
        <v/>
      </c>
      <c r="Q59" s="224" t="s">
        <v>6</v>
      </c>
      <c r="R59" s="224" t="str">
        <f>IF($A59="","",VLOOKUP($A59,生徒情報入力!$A$9:$AA$158,10))</f>
        <v/>
      </c>
      <c r="S59" s="894" t="str">
        <f>IF($A59="","",VLOOKUP($A59,生徒情報入力!$A$9:$AA$158,11))</f>
        <v/>
      </c>
      <c r="T59" s="941"/>
      <c r="U59" s="234" t="str">
        <f>IF($A59="","",VLOOKUP($A59,生徒情報入力!$A$9:$AA$158,12))</f>
        <v/>
      </c>
      <c r="V59" s="236"/>
      <c r="W59" s="235"/>
      <c r="X59" s="223" t="str">
        <f>IF($A59="","",VLOOKUP($A59,生徒情報入力!$A$9:$AA$158,13))</f>
        <v/>
      </c>
      <c r="Y59" s="224" t="str">
        <f>IF($A59="","",VLOOKUP($A59,生徒情報入力!$A$9:$AA$158,14))</f>
        <v/>
      </c>
      <c r="Z59" s="225" t="s">
        <v>6</v>
      </c>
      <c r="AA59" s="224" t="str">
        <f>IF($A59="","",VLOOKUP($A59,生徒情報入力!$A$9:$AA$158,15))</f>
        <v/>
      </c>
      <c r="AB59" s="224" t="s">
        <v>6</v>
      </c>
      <c r="AC59" s="226" t="str">
        <f>IF($A59="","",VLOOKUP($A59,生徒情報入力!$A$9:$AA$158,16))</f>
        <v/>
      </c>
      <c r="AD59" s="896" t="str">
        <f>IF($A59="","",VLOOKUP($A59,生徒情報入力!$A$9:$AA$158,17))</f>
        <v/>
      </c>
      <c r="AE59" s="897"/>
      <c r="AF59" s="227"/>
      <c r="AG59" s="898" t="str">
        <f>IF($A59="","",VLOOKUP($A59,生徒情報入力!$A$9:$AA$158,19))</f>
        <v/>
      </c>
      <c r="AH59" s="898"/>
      <c r="AI59" s="898"/>
      <c r="AJ59" s="898"/>
      <c r="AK59" s="899"/>
      <c r="AL59" s="894" t="str">
        <f>IF($A59="","",VLOOKUP($A59,生徒情報入力!$A$9:$AA$158,20))</f>
        <v/>
      </c>
      <c r="AM59" s="895"/>
      <c r="AN59" s="895"/>
      <c r="AO59" s="895"/>
      <c r="AP59" s="895"/>
      <c r="AQ59" s="874" t="str">
        <f>IF($A59="","",VLOOKUP($A59,生徒情報入力!$A$9:$AA$158,21))</f>
        <v/>
      </c>
      <c r="AR59" s="875"/>
      <c r="AS59" s="876"/>
      <c r="AT59" s="877" t="str">
        <f>IF($A59="","",VLOOKUP($A59,生徒情報入力!$A$9:$AA$158,22))</f>
        <v/>
      </c>
      <c r="AU59" s="878"/>
      <c r="AV59" s="878"/>
      <c r="AW59" s="878"/>
      <c r="AX59" s="878"/>
      <c r="AY59" s="878"/>
      <c r="AZ59" s="878"/>
      <c r="BA59" s="878"/>
      <c r="BB59" s="878"/>
      <c r="BC59" s="878"/>
      <c r="BD59" s="878"/>
      <c r="BE59" s="879"/>
      <c r="BF59" s="880" t="str">
        <f>IF($A59="","",VLOOKUP($A59,生徒情報入力!$A$9:$AA$158,23))</f>
        <v/>
      </c>
      <c r="BG59" s="881"/>
      <c r="BH59" s="228" t="s">
        <v>1872</v>
      </c>
      <c r="BI59" s="882" t="str">
        <f>IF($A59="","",VLOOKUP($A59,生徒情報入力!$A$9:$AA$158,25))</f>
        <v/>
      </c>
      <c r="BJ59" s="882"/>
      <c r="BK59" s="229" t="s">
        <v>1873</v>
      </c>
      <c r="BL59" s="883" t="str">
        <f>IF($A59="","",VLOOKUP($A59,生徒情報入力!$A$9:$AA$158,27))</f>
        <v/>
      </c>
      <c r="BM59" s="884"/>
      <c r="BN59" s="230"/>
      <c r="BT59" s="200">
        <v>39</v>
      </c>
    </row>
    <row r="60" spans="1:72" ht="27" customHeight="1">
      <c r="A60" s="890" t="str">
        <f t="shared" si="2"/>
        <v/>
      </c>
      <c r="B60" s="891"/>
      <c r="C60" s="215" t="str">
        <f>IF($A60="","",VLOOKUP($A60,生徒情報入力!$A$9:$AA$158,4))</f>
        <v/>
      </c>
      <c r="D60" s="892" t="str">
        <f>IF($A60="","",VLOOKUP($A60,生徒情報入力!$A$9:$AA$158,5))</f>
        <v/>
      </c>
      <c r="E60" s="892"/>
      <c r="F60" s="892"/>
      <c r="G60" s="892"/>
      <c r="H60" s="892"/>
      <c r="I60" s="892"/>
      <c r="J60" s="893"/>
      <c r="K60" s="234" t="str">
        <f>IF($A60="","",VLOOKUP($A60,生徒情報入力!$A$9:$AA$158,6))</f>
        <v/>
      </c>
      <c r="L60" s="235"/>
      <c r="M60" s="223" t="str">
        <f>IF($A60="","",VLOOKUP($A60,生徒情報入力!$A$9:$AA$158,7))</f>
        <v/>
      </c>
      <c r="N60" s="224" t="str">
        <f>IF($A60="","",VLOOKUP($A60,生徒情報入力!$A$9:$AA$158,8))</f>
        <v/>
      </c>
      <c r="O60" s="224" t="s">
        <v>6</v>
      </c>
      <c r="P60" s="224" t="str">
        <f>IF($A60="","",VLOOKUP($A60,生徒情報入力!$A$9:$AA$158,9))</f>
        <v/>
      </c>
      <c r="Q60" s="224" t="s">
        <v>6</v>
      </c>
      <c r="R60" s="224" t="str">
        <f>IF($A60="","",VLOOKUP($A60,生徒情報入力!$A$9:$AA$158,10))</f>
        <v/>
      </c>
      <c r="S60" s="894" t="str">
        <f>IF($A60="","",VLOOKUP($A60,生徒情報入力!$A$9:$AA$158,11))</f>
        <v/>
      </c>
      <c r="T60" s="941"/>
      <c r="U60" s="234" t="str">
        <f>IF($A60="","",VLOOKUP($A60,生徒情報入力!$A$9:$AA$158,12))</f>
        <v/>
      </c>
      <c r="V60" s="236"/>
      <c r="W60" s="235"/>
      <c r="X60" s="223" t="str">
        <f>IF($A60="","",VLOOKUP($A60,生徒情報入力!$A$9:$AA$158,13))</f>
        <v/>
      </c>
      <c r="Y60" s="224" t="str">
        <f>IF($A60="","",VLOOKUP($A60,生徒情報入力!$A$9:$AA$158,14))</f>
        <v/>
      </c>
      <c r="Z60" s="225" t="s">
        <v>6</v>
      </c>
      <c r="AA60" s="224" t="str">
        <f>IF($A60="","",VLOOKUP($A60,生徒情報入力!$A$9:$AA$158,15))</f>
        <v/>
      </c>
      <c r="AB60" s="224" t="s">
        <v>6</v>
      </c>
      <c r="AC60" s="226" t="str">
        <f>IF($A60="","",VLOOKUP($A60,生徒情報入力!$A$9:$AA$158,16))</f>
        <v/>
      </c>
      <c r="AD60" s="896" t="str">
        <f>IF($A60="","",VLOOKUP($A60,生徒情報入力!$A$9:$AA$158,17))</f>
        <v/>
      </c>
      <c r="AE60" s="897"/>
      <c r="AF60" s="227"/>
      <c r="AG60" s="898" t="str">
        <f>IF($A60="","",VLOOKUP($A60,生徒情報入力!$A$9:$AA$158,19))</f>
        <v/>
      </c>
      <c r="AH60" s="898"/>
      <c r="AI60" s="898"/>
      <c r="AJ60" s="898"/>
      <c r="AK60" s="899"/>
      <c r="AL60" s="894" t="str">
        <f>IF($A60="","",VLOOKUP($A60,生徒情報入力!$A$9:$AA$158,20))</f>
        <v/>
      </c>
      <c r="AM60" s="895"/>
      <c r="AN60" s="895"/>
      <c r="AO60" s="895"/>
      <c r="AP60" s="895"/>
      <c r="AQ60" s="874" t="str">
        <f>IF($A60="","",VLOOKUP($A60,生徒情報入力!$A$9:$AA$158,21))</f>
        <v/>
      </c>
      <c r="AR60" s="875"/>
      <c r="AS60" s="876"/>
      <c r="AT60" s="877" t="str">
        <f>IF($A60="","",VLOOKUP($A60,生徒情報入力!$A$9:$AA$158,22))</f>
        <v/>
      </c>
      <c r="AU60" s="878"/>
      <c r="AV60" s="878"/>
      <c r="AW60" s="878"/>
      <c r="AX60" s="878"/>
      <c r="AY60" s="878"/>
      <c r="AZ60" s="878"/>
      <c r="BA60" s="878"/>
      <c r="BB60" s="878"/>
      <c r="BC60" s="878"/>
      <c r="BD60" s="878"/>
      <c r="BE60" s="879"/>
      <c r="BF60" s="880" t="str">
        <f>IF($A60="","",VLOOKUP($A60,生徒情報入力!$A$9:$AA$158,23))</f>
        <v/>
      </c>
      <c r="BG60" s="881"/>
      <c r="BH60" s="228" t="s">
        <v>1872</v>
      </c>
      <c r="BI60" s="882" t="str">
        <f>IF($A60="","",VLOOKUP($A60,生徒情報入力!$A$9:$AA$158,25))</f>
        <v/>
      </c>
      <c r="BJ60" s="882"/>
      <c r="BK60" s="229" t="s">
        <v>1873</v>
      </c>
      <c r="BL60" s="883" t="str">
        <f>IF($A60="","",VLOOKUP($A60,生徒情報入力!$A$9:$AA$158,27))</f>
        <v/>
      </c>
      <c r="BM60" s="884"/>
      <c r="BN60" s="230"/>
      <c r="BT60" s="200">
        <v>40</v>
      </c>
    </row>
    <row r="61" spans="1:72" ht="27" customHeight="1">
      <c r="A61" s="890" t="str">
        <f t="shared" si="2"/>
        <v/>
      </c>
      <c r="B61" s="891"/>
      <c r="C61" s="215" t="str">
        <f>IF($A61="","",VLOOKUP($A61,生徒情報入力!$A$9:$AA$158,4))</f>
        <v/>
      </c>
      <c r="D61" s="892" t="str">
        <f>IF($A61="","",VLOOKUP($A61,生徒情報入力!$A$9:$AA$158,5))</f>
        <v/>
      </c>
      <c r="E61" s="892"/>
      <c r="F61" s="892"/>
      <c r="G61" s="892"/>
      <c r="H61" s="892"/>
      <c r="I61" s="892"/>
      <c r="J61" s="893"/>
      <c r="K61" s="234" t="str">
        <f>IF($A61="","",VLOOKUP($A61,生徒情報入力!$A$9:$AA$158,6))</f>
        <v/>
      </c>
      <c r="L61" s="235"/>
      <c r="M61" s="223" t="str">
        <f>IF($A61="","",VLOOKUP($A61,生徒情報入力!$A$9:$AA$158,7))</f>
        <v/>
      </c>
      <c r="N61" s="224" t="str">
        <f>IF($A61="","",VLOOKUP($A61,生徒情報入力!$A$9:$AA$158,8))</f>
        <v/>
      </c>
      <c r="O61" s="224" t="s">
        <v>6</v>
      </c>
      <c r="P61" s="224" t="str">
        <f>IF($A61="","",VLOOKUP($A61,生徒情報入力!$A$9:$AA$158,9))</f>
        <v/>
      </c>
      <c r="Q61" s="224" t="s">
        <v>6</v>
      </c>
      <c r="R61" s="224" t="str">
        <f>IF($A61="","",VLOOKUP($A61,生徒情報入力!$A$9:$AA$158,10))</f>
        <v/>
      </c>
      <c r="S61" s="894" t="str">
        <f>IF($A61="","",VLOOKUP($A61,生徒情報入力!$A$9:$AA$158,11))</f>
        <v/>
      </c>
      <c r="T61" s="941"/>
      <c r="U61" s="234" t="str">
        <f>IF($A61="","",VLOOKUP($A61,生徒情報入力!$A$9:$AA$158,12))</f>
        <v/>
      </c>
      <c r="V61" s="236"/>
      <c r="W61" s="235"/>
      <c r="X61" s="223" t="str">
        <f>IF($A61="","",VLOOKUP($A61,生徒情報入力!$A$9:$AA$158,13))</f>
        <v/>
      </c>
      <c r="Y61" s="224" t="str">
        <f>IF($A61="","",VLOOKUP($A61,生徒情報入力!$A$9:$AA$158,14))</f>
        <v/>
      </c>
      <c r="Z61" s="225" t="s">
        <v>6</v>
      </c>
      <c r="AA61" s="224" t="str">
        <f>IF($A61="","",VLOOKUP($A61,生徒情報入力!$A$9:$AA$158,15))</f>
        <v/>
      </c>
      <c r="AB61" s="224" t="s">
        <v>6</v>
      </c>
      <c r="AC61" s="226" t="str">
        <f>IF($A61="","",VLOOKUP($A61,生徒情報入力!$A$9:$AA$158,16))</f>
        <v/>
      </c>
      <c r="AD61" s="896" t="str">
        <f>IF($A61="","",VLOOKUP($A61,生徒情報入力!$A$9:$AA$158,17))</f>
        <v/>
      </c>
      <c r="AE61" s="897"/>
      <c r="AF61" s="227"/>
      <c r="AG61" s="898" t="str">
        <f>IF($A61="","",VLOOKUP($A61,生徒情報入力!$A$9:$AA$158,19))</f>
        <v/>
      </c>
      <c r="AH61" s="898"/>
      <c r="AI61" s="898"/>
      <c r="AJ61" s="898"/>
      <c r="AK61" s="899"/>
      <c r="AL61" s="894" t="str">
        <f>IF($A61="","",VLOOKUP($A61,生徒情報入力!$A$9:$AA$158,20))</f>
        <v/>
      </c>
      <c r="AM61" s="895"/>
      <c r="AN61" s="895"/>
      <c r="AO61" s="895"/>
      <c r="AP61" s="895"/>
      <c r="AQ61" s="874" t="str">
        <f>IF($A61="","",VLOOKUP($A61,生徒情報入力!$A$9:$AA$158,21))</f>
        <v/>
      </c>
      <c r="AR61" s="875"/>
      <c r="AS61" s="876"/>
      <c r="AT61" s="877" t="str">
        <f>IF($A61="","",VLOOKUP($A61,生徒情報入力!$A$9:$AA$158,22))</f>
        <v/>
      </c>
      <c r="AU61" s="878"/>
      <c r="AV61" s="878"/>
      <c r="AW61" s="878"/>
      <c r="AX61" s="878"/>
      <c r="AY61" s="878"/>
      <c r="AZ61" s="878"/>
      <c r="BA61" s="878"/>
      <c r="BB61" s="878"/>
      <c r="BC61" s="878"/>
      <c r="BD61" s="878"/>
      <c r="BE61" s="879"/>
      <c r="BF61" s="880" t="str">
        <f>IF($A61="","",VLOOKUP($A61,生徒情報入力!$A$9:$AA$158,23))</f>
        <v/>
      </c>
      <c r="BG61" s="881"/>
      <c r="BH61" s="228" t="s">
        <v>1872</v>
      </c>
      <c r="BI61" s="882" t="str">
        <f>IF($A61="","",VLOOKUP($A61,生徒情報入力!$A$9:$AA$158,25))</f>
        <v/>
      </c>
      <c r="BJ61" s="882"/>
      <c r="BK61" s="229" t="s">
        <v>1873</v>
      </c>
      <c r="BL61" s="883" t="str">
        <f>IF($A61="","",VLOOKUP($A61,生徒情報入力!$A$9:$AA$158,27))</f>
        <v/>
      </c>
      <c r="BM61" s="884"/>
      <c r="BN61" s="230"/>
      <c r="BT61" s="200">
        <v>41</v>
      </c>
    </row>
    <row r="62" spans="1:72" ht="27" customHeight="1">
      <c r="A62" s="890" t="str">
        <f t="shared" si="2"/>
        <v/>
      </c>
      <c r="B62" s="891"/>
      <c r="C62" s="215" t="str">
        <f>IF($A62="","",VLOOKUP($A62,生徒情報入力!$A$9:$AA$158,4))</f>
        <v/>
      </c>
      <c r="D62" s="892" t="str">
        <f>IF($A62="","",VLOOKUP($A62,生徒情報入力!$A$9:$AA$158,5))</f>
        <v/>
      </c>
      <c r="E62" s="892"/>
      <c r="F62" s="892"/>
      <c r="G62" s="892"/>
      <c r="H62" s="892"/>
      <c r="I62" s="892"/>
      <c r="J62" s="893"/>
      <c r="K62" s="234" t="str">
        <f>IF($A62="","",VLOOKUP($A62,生徒情報入力!$A$9:$AA$158,6))</f>
        <v/>
      </c>
      <c r="L62" s="235"/>
      <c r="M62" s="223" t="str">
        <f>IF($A62="","",VLOOKUP($A62,生徒情報入力!$A$9:$AA$158,7))</f>
        <v/>
      </c>
      <c r="N62" s="224" t="str">
        <f>IF($A62="","",VLOOKUP($A62,生徒情報入力!$A$9:$AA$158,8))</f>
        <v/>
      </c>
      <c r="O62" s="224" t="s">
        <v>6</v>
      </c>
      <c r="P62" s="224" t="str">
        <f>IF($A62="","",VLOOKUP($A62,生徒情報入力!$A$9:$AA$158,9))</f>
        <v/>
      </c>
      <c r="Q62" s="224" t="s">
        <v>6</v>
      </c>
      <c r="R62" s="224" t="str">
        <f>IF($A62="","",VLOOKUP($A62,生徒情報入力!$A$9:$AA$158,10))</f>
        <v/>
      </c>
      <c r="S62" s="894" t="str">
        <f>IF($A62="","",VLOOKUP($A62,生徒情報入力!$A$9:$AA$158,11))</f>
        <v/>
      </c>
      <c r="T62" s="941"/>
      <c r="U62" s="234" t="str">
        <f>IF($A62="","",VLOOKUP($A62,生徒情報入力!$A$9:$AA$158,12))</f>
        <v/>
      </c>
      <c r="V62" s="236"/>
      <c r="W62" s="235"/>
      <c r="X62" s="223" t="str">
        <f>IF($A62="","",VLOOKUP($A62,生徒情報入力!$A$9:$AA$158,13))</f>
        <v/>
      </c>
      <c r="Y62" s="224" t="str">
        <f>IF($A62="","",VLOOKUP($A62,生徒情報入力!$A$9:$AA$158,14))</f>
        <v/>
      </c>
      <c r="Z62" s="225" t="s">
        <v>6</v>
      </c>
      <c r="AA62" s="224" t="str">
        <f>IF($A62="","",VLOOKUP($A62,生徒情報入力!$A$9:$AA$158,15))</f>
        <v/>
      </c>
      <c r="AB62" s="224" t="s">
        <v>6</v>
      </c>
      <c r="AC62" s="226" t="str">
        <f>IF($A62="","",VLOOKUP($A62,生徒情報入力!$A$9:$AA$158,16))</f>
        <v/>
      </c>
      <c r="AD62" s="896" t="str">
        <f>IF($A62="","",VLOOKUP($A62,生徒情報入力!$A$9:$AA$158,17))</f>
        <v/>
      </c>
      <c r="AE62" s="897"/>
      <c r="AF62" s="227"/>
      <c r="AG62" s="898" t="str">
        <f>IF($A62="","",VLOOKUP($A62,生徒情報入力!$A$9:$AA$158,19))</f>
        <v/>
      </c>
      <c r="AH62" s="898"/>
      <c r="AI62" s="898"/>
      <c r="AJ62" s="898"/>
      <c r="AK62" s="899"/>
      <c r="AL62" s="894" t="str">
        <f>IF($A62="","",VLOOKUP($A62,生徒情報入力!$A$9:$AA$158,20))</f>
        <v/>
      </c>
      <c r="AM62" s="895"/>
      <c r="AN62" s="895"/>
      <c r="AO62" s="895"/>
      <c r="AP62" s="895"/>
      <c r="AQ62" s="874" t="str">
        <f>IF($A62="","",VLOOKUP($A62,生徒情報入力!$A$9:$AA$158,21))</f>
        <v/>
      </c>
      <c r="AR62" s="875"/>
      <c r="AS62" s="876"/>
      <c r="AT62" s="877" t="str">
        <f>IF($A62="","",VLOOKUP($A62,生徒情報入力!$A$9:$AA$158,22))</f>
        <v/>
      </c>
      <c r="AU62" s="878"/>
      <c r="AV62" s="878"/>
      <c r="AW62" s="878"/>
      <c r="AX62" s="878"/>
      <c r="AY62" s="878"/>
      <c r="AZ62" s="878"/>
      <c r="BA62" s="878"/>
      <c r="BB62" s="878"/>
      <c r="BC62" s="878"/>
      <c r="BD62" s="878"/>
      <c r="BE62" s="879"/>
      <c r="BF62" s="880" t="str">
        <f>IF($A62="","",VLOOKUP($A62,生徒情報入力!$A$9:$AA$158,23))</f>
        <v/>
      </c>
      <c r="BG62" s="881"/>
      <c r="BH62" s="228" t="s">
        <v>1872</v>
      </c>
      <c r="BI62" s="882" t="str">
        <f>IF($A62="","",VLOOKUP($A62,生徒情報入力!$A$9:$AA$158,25))</f>
        <v/>
      </c>
      <c r="BJ62" s="882"/>
      <c r="BK62" s="229" t="s">
        <v>1873</v>
      </c>
      <c r="BL62" s="883" t="str">
        <f>IF($A62="","",VLOOKUP($A62,生徒情報入力!$A$9:$AA$158,27))</f>
        <v/>
      </c>
      <c r="BM62" s="884"/>
      <c r="BN62" s="230"/>
      <c r="BT62" s="200">
        <v>42</v>
      </c>
    </row>
    <row r="63" spans="1:72" ht="27" customHeight="1">
      <c r="A63" s="890" t="str">
        <f t="shared" si="2"/>
        <v/>
      </c>
      <c r="B63" s="891"/>
      <c r="C63" s="215" t="str">
        <f>IF($A63="","",VLOOKUP($A63,生徒情報入力!$A$9:$AA$158,4))</f>
        <v/>
      </c>
      <c r="D63" s="892" t="str">
        <f>IF($A63="","",VLOOKUP($A63,生徒情報入力!$A$9:$AA$158,5))</f>
        <v/>
      </c>
      <c r="E63" s="892"/>
      <c r="F63" s="892"/>
      <c r="G63" s="892"/>
      <c r="H63" s="892"/>
      <c r="I63" s="892"/>
      <c r="J63" s="893"/>
      <c r="K63" s="234" t="str">
        <f>IF($A63="","",VLOOKUP($A63,生徒情報入力!$A$9:$AA$158,6))</f>
        <v/>
      </c>
      <c r="L63" s="235"/>
      <c r="M63" s="223" t="str">
        <f>IF($A63="","",VLOOKUP($A63,生徒情報入力!$A$9:$AA$158,7))</f>
        <v/>
      </c>
      <c r="N63" s="224" t="str">
        <f>IF($A63="","",VLOOKUP($A63,生徒情報入力!$A$9:$AA$158,8))</f>
        <v/>
      </c>
      <c r="O63" s="224" t="s">
        <v>6</v>
      </c>
      <c r="P63" s="224" t="str">
        <f>IF($A63="","",VLOOKUP($A63,生徒情報入力!$A$9:$AA$158,9))</f>
        <v/>
      </c>
      <c r="Q63" s="224" t="s">
        <v>6</v>
      </c>
      <c r="R63" s="224" t="str">
        <f>IF($A63="","",VLOOKUP($A63,生徒情報入力!$A$9:$AA$158,10))</f>
        <v/>
      </c>
      <c r="S63" s="894" t="str">
        <f>IF($A63="","",VLOOKUP($A63,生徒情報入力!$A$9:$AA$158,11))</f>
        <v/>
      </c>
      <c r="T63" s="941"/>
      <c r="U63" s="234" t="str">
        <f>IF($A63="","",VLOOKUP($A63,生徒情報入力!$A$9:$AA$158,12))</f>
        <v/>
      </c>
      <c r="V63" s="236"/>
      <c r="W63" s="235"/>
      <c r="X63" s="223" t="str">
        <f>IF($A63="","",VLOOKUP($A63,生徒情報入力!$A$9:$AA$158,13))</f>
        <v/>
      </c>
      <c r="Y63" s="224" t="str">
        <f>IF($A63="","",VLOOKUP($A63,生徒情報入力!$A$9:$AA$158,14))</f>
        <v/>
      </c>
      <c r="Z63" s="225" t="s">
        <v>6</v>
      </c>
      <c r="AA63" s="224" t="str">
        <f>IF($A63="","",VLOOKUP($A63,生徒情報入力!$A$9:$AA$158,15))</f>
        <v/>
      </c>
      <c r="AB63" s="224" t="s">
        <v>6</v>
      </c>
      <c r="AC63" s="226" t="str">
        <f>IF($A63="","",VLOOKUP($A63,生徒情報入力!$A$9:$AA$158,16))</f>
        <v/>
      </c>
      <c r="AD63" s="896" t="str">
        <f>IF($A63="","",VLOOKUP($A63,生徒情報入力!$A$9:$AA$158,17))</f>
        <v/>
      </c>
      <c r="AE63" s="897"/>
      <c r="AF63" s="227"/>
      <c r="AG63" s="898" t="str">
        <f>IF($A63="","",VLOOKUP($A63,生徒情報入力!$A$9:$AA$158,19))</f>
        <v/>
      </c>
      <c r="AH63" s="898"/>
      <c r="AI63" s="898"/>
      <c r="AJ63" s="898"/>
      <c r="AK63" s="899"/>
      <c r="AL63" s="894" t="str">
        <f>IF($A63="","",VLOOKUP($A63,生徒情報入力!$A$9:$AA$158,20))</f>
        <v/>
      </c>
      <c r="AM63" s="895"/>
      <c r="AN63" s="895"/>
      <c r="AO63" s="895"/>
      <c r="AP63" s="895"/>
      <c r="AQ63" s="874" t="str">
        <f>IF($A63="","",VLOOKUP($A63,生徒情報入力!$A$9:$AA$158,21))</f>
        <v/>
      </c>
      <c r="AR63" s="875"/>
      <c r="AS63" s="876"/>
      <c r="AT63" s="877" t="str">
        <f>IF($A63="","",VLOOKUP($A63,生徒情報入力!$A$9:$AA$158,22))</f>
        <v/>
      </c>
      <c r="AU63" s="878"/>
      <c r="AV63" s="878"/>
      <c r="AW63" s="878"/>
      <c r="AX63" s="878"/>
      <c r="AY63" s="878"/>
      <c r="AZ63" s="878"/>
      <c r="BA63" s="878"/>
      <c r="BB63" s="878"/>
      <c r="BC63" s="878"/>
      <c r="BD63" s="878"/>
      <c r="BE63" s="879"/>
      <c r="BF63" s="880" t="str">
        <f>IF($A63="","",VLOOKUP($A63,生徒情報入力!$A$9:$AA$158,23))</f>
        <v/>
      </c>
      <c r="BG63" s="881"/>
      <c r="BH63" s="228" t="s">
        <v>1872</v>
      </c>
      <c r="BI63" s="882" t="str">
        <f>IF($A63="","",VLOOKUP($A63,生徒情報入力!$A$9:$AA$158,25))</f>
        <v/>
      </c>
      <c r="BJ63" s="882"/>
      <c r="BK63" s="229" t="s">
        <v>1873</v>
      </c>
      <c r="BL63" s="883" t="str">
        <f>IF($A63="","",VLOOKUP($A63,生徒情報入力!$A$9:$AA$158,27))</f>
        <v/>
      </c>
      <c r="BM63" s="884"/>
      <c r="BN63" s="230"/>
      <c r="BT63" s="200">
        <v>43</v>
      </c>
    </row>
    <row r="64" spans="1:72" ht="27" customHeight="1">
      <c r="A64" s="890" t="str">
        <f t="shared" si="2"/>
        <v/>
      </c>
      <c r="B64" s="891"/>
      <c r="C64" s="215" t="str">
        <f>IF($A64="","",VLOOKUP($A64,生徒情報入力!$A$9:$AA$158,4))</f>
        <v/>
      </c>
      <c r="D64" s="892" t="str">
        <f>IF($A64="","",VLOOKUP($A64,生徒情報入力!$A$9:$AA$158,5))</f>
        <v/>
      </c>
      <c r="E64" s="892"/>
      <c r="F64" s="892"/>
      <c r="G64" s="892"/>
      <c r="H64" s="892"/>
      <c r="I64" s="892"/>
      <c r="J64" s="893"/>
      <c r="K64" s="234" t="str">
        <f>IF($A64="","",VLOOKUP($A64,生徒情報入力!$A$9:$AA$158,6))</f>
        <v/>
      </c>
      <c r="L64" s="235"/>
      <c r="M64" s="223" t="str">
        <f>IF($A64="","",VLOOKUP($A64,生徒情報入力!$A$9:$AA$158,7))</f>
        <v/>
      </c>
      <c r="N64" s="224" t="str">
        <f>IF($A64="","",VLOOKUP($A64,生徒情報入力!$A$9:$AA$158,8))</f>
        <v/>
      </c>
      <c r="O64" s="224" t="s">
        <v>6</v>
      </c>
      <c r="P64" s="224" t="str">
        <f>IF($A64="","",VLOOKUP($A64,生徒情報入力!$A$9:$AA$158,9))</f>
        <v/>
      </c>
      <c r="Q64" s="224" t="s">
        <v>6</v>
      </c>
      <c r="R64" s="224" t="str">
        <f>IF($A64="","",VLOOKUP($A64,生徒情報入力!$A$9:$AA$158,10))</f>
        <v/>
      </c>
      <c r="S64" s="894" t="str">
        <f>IF($A64="","",VLOOKUP($A64,生徒情報入力!$A$9:$AA$158,11))</f>
        <v/>
      </c>
      <c r="T64" s="941"/>
      <c r="U64" s="234" t="str">
        <f>IF($A64="","",VLOOKUP($A64,生徒情報入力!$A$9:$AA$158,12))</f>
        <v/>
      </c>
      <c r="V64" s="236"/>
      <c r="W64" s="235"/>
      <c r="X64" s="223" t="str">
        <f>IF($A64="","",VLOOKUP($A64,生徒情報入力!$A$9:$AA$158,13))</f>
        <v/>
      </c>
      <c r="Y64" s="224" t="str">
        <f>IF($A64="","",VLOOKUP($A64,生徒情報入力!$A$9:$AA$158,14))</f>
        <v/>
      </c>
      <c r="Z64" s="225" t="s">
        <v>6</v>
      </c>
      <c r="AA64" s="224" t="str">
        <f>IF($A64="","",VLOOKUP($A64,生徒情報入力!$A$9:$AA$158,15))</f>
        <v/>
      </c>
      <c r="AB64" s="224" t="s">
        <v>6</v>
      </c>
      <c r="AC64" s="226" t="str">
        <f>IF($A64="","",VLOOKUP($A64,生徒情報入力!$A$9:$AA$158,16))</f>
        <v/>
      </c>
      <c r="AD64" s="896" t="str">
        <f>IF($A64="","",VLOOKUP($A64,生徒情報入力!$A$9:$AA$158,17))</f>
        <v/>
      </c>
      <c r="AE64" s="897"/>
      <c r="AF64" s="227"/>
      <c r="AG64" s="898" t="str">
        <f>IF($A64="","",VLOOKUP($A64,生徒情報入力!$A$9:$AA$158,19))</f>
        <v/>
      </c>
      <c r="AH64" s="898"/>
      <c r="AI64" s="898"/>
      <c r="AJ64" s="898"/>
      <c r="AK64" s="899"/>
      <c r="AL64" s="894" t="str">
        <f>IF($A64="","",VLOOKUP($A64,生徒情報入力!$A$9:$AA$158,20))</f>
        <v/>
      </c>
      <c r="AM64" s="895"/>
      <c r="AN64" s="895"/>
      <c r="AO64" s="895"/>
      <c r="AP64" s="895"/>
      <c r="AQ64" s="874" t="str">
        <f>IF($A64="","",VLOOKUP($A64,生徒情報入力!$A$9:$AA$158,21))</f>
        <v/>
      </c>
      <c r="AR64" s="875"/>
      <c r="AS64" s="876"/>
      <c r="AT64" s="877" t="str">
        <f>IF($A64="","",VLOOKUP($A64,生徒情報入力!$A$9:$AA$158,22))</f>
        <v/>
      </c>
      <c r="AU64" s="878"/>
      <c r="AV64" s="878"/>
      <c r="AW64" s="878"/>
      <c r="AX64" s="878"/>
      <c r="AY64" s="878"/>
      <c r="AZ64" s="878"/>
      <c r="BA64" s="878"/>
      <c r="BB64" s="878"/>
      <c r="BC64" s="878"/>
      <c r="BD64" s="878"/>
      <c r="BE64" s="879"/>
      <c r="BF64" s="880" t="str">
        <f>IF($A64="","",VLOOKUP($A64,生徒情報入力!$A$9:$AA$158,23))</f>
        <v/>
      </c>
      <c r="BG64" s="881"/>
      <c r="BH64" s="228" t="s">
        <v>1872</v>
      </c>
      <c r="BI64" s="882" t="str">
        <f>IF($A64="","",VLOOKUP($A64,生徒情報入力!$A$9:$AA$158,25))</f>
        <v/>
      </c>
      <c r="BJ64" s="882"/>
      <c r="BK64" s="229" t="s">
        <v>1873</v>
      </c>
      <c r="BL64" s="883" t="str">
        <f>IF($A64="","",VLOOKUP($A64,生徒情報入力!$A$9:$AA$158,27))</f>
        <v/>
      </c>
      <c r="BM64" s="884"/>
      <c r="BN64" s="230"/>
      <c r="BT64" s="200">
        <v>44</v>
      </c>
    </row>
    <row r="65" spans="1:72" ht="27" customHeight="1">
      <c r="A65" s="890" t="str">
        <f t="shared" si="2"/>
        <v/>
      </c>
      <c r="B65" s="891"/>
      <c r="C65" s="215" t="str">
        <f>IF($A65="","",VLOOKUP($A65,生徒情報入力!$A$9:$AA$158,4))</f>
        <v/>
      </c>
      <c r="D65" s="892" t="str">
        <f>IF($A65="","",VLOOKUP($A65,生徒情報入力!$A$9:$AA$158,5))</f>
        <v/>
      </c>
      <c r="E65" s="892"/>
      <c r="F65" s="892"/>
      <c r="G65" s="892"/>
      <c r="H65" s="892"/>
      <c r="I65" s="892"/>
      <c r="J65" s="893"/>
      <c r="K65" s="234" t="str">
        <f>IF($A65="","",VLOOKUP($A65,生徒情報入力!$A$9:$AA$158,6))</f>
        <v/>
      </c>
      <c r="L65" s="235"/>
      <c r="M65" s="223" t="str">
        <f>IF($A65="","",VLOOKUP($A65,生徒情報入力!$A$9:$AA$158,7))</f>
        <v/>
      </c>
      <c r="N65" s="224" t="str">
        <f>IF($A65="","",VLOOKUP($A65,生徒情報入力!$A$9:$AA$158,8))</f>
        <v/>
      </c>
      <c r="O65" s="224" t="s">
        <v>6</v>
      </c>
      <c r="P65" s="224" t="str">
        <f>IF($A65="","",VLOOKUP($A65,生徒情報入力!$A$9:$AA$158,9))</f>
        <v/>
      </c>
      <c r="Q65" s="224" t="s">
        <v>6</v>
      </c>
      <c r="R65" s="224" t="str">
        <f>IF($A65="","",VLOOKUP($A65,生徒情報入力!$A$9:$AA$158,10))</f>
        <v/>
      </c>
      <c r="S65" s="894" t="str">
        <f>IF($A65="","",VLOOKUP($A65,生徒情報入力!$A$9:$AA$158,11))</f>
        <v/>
      </c>
      <c r="T65" s="941"/>
      <c r="U65" s="234" t="str">
        <f>IF($A65="","",VLOOKUP($A65,生徒情報入力!$A$9:$AA$158,12))</f>
        <v/>
      </c>
      <c r="V65" s="236"/>
      <c r="W65" s="235"/>
      <c r="X65" s="223" t="str">
        <f>IF($A65="","",VLOOKUP($A65,生徒情報入力!$A$9:$AA$158,13))</f>
        <v/>
      </c>
      <c r="Y65" s="224" t="str">
        <f>IF($A65="","",VLOOKUP($A65,生徒情報入力!$A$9:$AA$158,14))</f>
        <v/>
      </c>
      <c r="Z65" s="225" t="s">
        <v>6</v>
      </c>
      <c r="AA65" s="224" t="str">
        <f>IF($A65="","",VLOOKUP($A65,生徒情報入力!$A$9:$AA$158,15))</f>
        <v/>
      </c>
      <c r="AB65" s="224" t="s">
        <v>6</v>
      </c>
      <c r="AC65" s="226" t="str">
        <f>IF($A65="","",VLOOKUP($A65,生徒情報入力!$A$9:$AA$158,16))</f>
        <v/>
      </c>
      <c r="AD65" s="896" t="str">
        <f>IF($A65="","",VLOOKUP($A65,生徒情報入力!$A$9:$AA$158,17))</f>
        <v/>
      </c>
      <c r="AE65" s="897"/>
      <c r="AF65" s="227"/>
      <c r="AG65" s="898" t="str">
        <f>IF($A65="","",VLOOKUP($A65,生徒情報入力!$A$9:$AA$158,19))</f>
        <v/>
      </c>
      <c r="AH65" s="898"/>
      <c r="AI65" s="898"/>
      <c r="AJ65" s="898"/>
      <c r="AK65" s="899"/>
      <c r="AL65" s="894" t="str">
        <f>IF($A65="","",VLOOKUP($A65,生徒情報入力!$A$9:$AA$158,20))</f>
        <v/>
      </c>
      <c r="AM65" s="895"/>
      <c r="AN65" s="895"/>
      <c r="AO65" s="895"/>
      <c r="AP65" s="895"/>
      <c r="AQ65" s="874" t="str">
        <f>IF($A65="","",VLOOKUP($A65,生徒情報入力!$A$9:$AA$158,21))</f>
        <v/>
      </c>
      <c r="AR65" s="875"/>
      <c r="AS65" s="876"/>
      <c r="AT65" s="877" t="str">
        <f>IF($A65="","",VLOOKUP($A65,生徒情報入力!$A$9:$AA$158,22))</f>
        <v/>
      </c>
      <c r="AU65" s="878"/>
      <c r="AV65" s="878"/>
      <c r="AW65" s="878"/>
      <c r="AX65" s="878"/>
      <c r="AY65" s="878"/>
      <c r="AZ65" s="878"/>
      <c r="BA65" s="878"/>
      <c r="BB65" s="878"/>
      <c r="BC65" s="878"/>
      <c r="BD65" s="878"/>
      <c r="BE65" s="879"/>
      <c r="BF65" s="880" t="str">
        <f>IF($A65="","",VLOOKUP($A65,生徒情報入力!$A$9:$AA$158,23))</f>
        <v/>
      </c>
      <c r="BG65" s="881"/>
      <c r="BH65" s="228" t="s">
        <v>1872</v>
      </c>
      <c r="BI65" s="882" t="str">
        <f>IF($A65="","",VLOOKUP($A65,生徒情報入力!$A$9:$AA$158,25))</f>
        <v/>
      </c>
      <c r="BJ65" s="882"/>
      <c r="BK65" s="229" t="s">
        <v>1873</v>
      </c>
      <c r="BL65" s="883" t="str">
        <f>IF($A65="","",VLOOKUP($A65,生徒情報入力!$A$9:$AA$158,27))</f>
        <v/>
      </c>
      <c r="BM65" s="884"/>
      <c r="BN65" s="230"/>
      <c r="BT65" s="200">
        <v>45</v>
      </c>
    </row>
    <row r="66" spans="1:72" ht="15.75" customHeight="1">
      <c r="A66" s="199"/>
      <c r="B66" s="199"/>
      <c r="C66" s="199"/>
      <c r="D66" s="199"/>
      <c r="E66" s="232"/>
      <c r="F66" s="232" t="s">
        <v>2745</v>
      </c>
      <c r="G66" s="232"/>
      <c r="H66" s="232"/>
      <c r="I66" s="232"/>
      <c r="J66" s="232"/>
      <c r="K66" s="232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232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</row>
    <row r="67" spans="1:72" ht="15.75" customHeight="1">
      <c r="A67" s="199"/>
      <c r="B67" s="199"/>
      <c r="C67" s="199"/>
      <c r="D67" s="199"/>
      <c r="E67" s="232"/>
      <c r="F67" s="232" t="s">
        <v>2746</v>
      </c>
      <c r="G67" s="232"/>
      <c r="H67" s="232"/>
      <c r="I67" s="232"/>
      <c r="J67" s="232"/>
      <c r="K67" s="232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</row>
    <row r="68" spans="1:72" ht="27" customHeight="1">
      <c r="A68" s="201" t="s">
        <v>1903</v>
      </c>
      <c r="B68" s="201"/>
      <c r="C68" s="201"/>
      <c r="D68" s="939">
        <f>D46</f>
        <v>28</v>
      </c>
      <c r="E68" s="939"/>
      <c r="F68" s="201" t="s">
        <v>2</v>
      </c>
      <c r="G68" s="939">
        <f>G46</f>
        <v>4</v>
      </c>
      <c r="H68" s="939"/>
      <c r="I68" s="201" t="s">
        <v>3</v>
      </c>
      <c r="J68" s="939">
        <f>J46</f>
        <v>21</v>
      </c>
      <c r="K68" s="939"/>
      <c r="L68" s="202"/>
      <c r="M68" s="203" t="s">
        <v>1904</v>
      </c>
      <c r="N68" s="203"/>
      <c r="O68" s="203"/>
      <c r="P68" s="201"/>
      <c r="Q68" s="201"/>
      <c r="R68" s="204" t="s">
        <v>1905</v>
      </c>
      <c r="S68" s="205"/>
      <c r="T68" s="205"/>
      <c r="U68" s="940"/>
      <c r="V68" s="940"/>
      <c r="W68" s="940"/>
      <c r="X68" s="940"/>
      <c r="Y68" s="940"/>
      <c r="Z68" s="199"/>
      <c r="AA68" s="199"/>
      <c r="AB68" s="199"/>
      <c r="AC68" s="199"/>
      <c r="AD68" s="199"/>
      <c r="AE68" s="233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</row>
    <row r="69" spans="1:72" ht="27" customHeight="1">
      <c r="A69" s="206"/>
      <c r="B69" s="206"/>
      <c r="C69" s="206"/>
      <c r="D69" s="206"/>
      <c r="E69" s="207" t="s">
        <v>1906</v>
      </c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8"/>
      <c r="AE69" s="933" t="s">
        <v>1907</v>
      </c>
      <c r="AF69" s="916"/>
      <c r="AG69" s="916"/>
      <c r="AH69" s="916"/>
      <c r="AI69" s="916"/>
      <c r="AJ69" s="916"/>
      <c r="AK69" s="875" t="str">
        <f>基本情報入力!$B$5</f>
        <v/>
      </c>
      <c r="AL69" s="875"/>
      <c r="AM69" s="875"/>
      <c r="AN69" s="875"/>
      <c r="AO69" s="875"/>
      <c r="AP69" s="875"/>
      <c r="AQ69" s="875"/>
      <c r="AR69" s="875"/>
      <c r="AS69" s="875"/>
      <c r="AT69" s="875"/>
      <c r="AU69" s="875"/>
      <c r="AV69" s="875"/>
      <c r="AW69" s="916"/>
      <c r="AX69" s="916"/>
      <c r="AY69" s="916"/>
      <c r="AZ69" s="916"/>
      <c r="BA69" s="916"/>
      <c r="BB69" s="934"/>
      <c r="BC69" s="935" t="s">
        <v>1908</v>
      </c>
      <c r="BD69" s="936"/>
      <c r="BE69" s="936"/>
      <c r="BF69" s="936"/>
      <c r="BG69" s="937">
        <f>基本情報入力!$B$3</f>
        <v>0</v>
      </c>
      <c r="BH69" s="937"/>
      <c r="BI69" s="937"/>
      <c r="BJ69" s="209" t="s">
        <v>1909</v>
      </c>
      <c r="BK69" s="937">
        <f>基本情報入力!$D$3</f>
        <v>0</v>
      </c>
      <c r="BL69" s="937"/>
      <c r="BM69" s="937"/>
      <c r="BN69" s="938"/>
    </row>
    <row r="70" spans="1:72" ht="27" customHeight="1">
      <c r="A70" s="930" t="s">
        <v>1910</v>
      </c>
      <c r="B70" s="931"/>
      <c r="C70" s="931"/>
      <c r="D70" s="210"/>
      <c r="E70" s="892" t="str">
        <f>基本情報入力!$B$6</f>
        <v/>
      </c>
      <c r="F70" s="892"/>
      <c r="G70" s="892"/>
      <c r="H70" s="892"/>
      <c r="I70" s="892"/>
      <c r="J70" s="892"/>
      <c r="K70" s="892"/>
      <c r="L70" s="892"/>
      <c r="M70" s="892"/>
      <c r="N70" s="892"/>
      <c r="O70" s="892"/>
      <c r="P70" s="892"/>
      <c r="Q70" s="892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2"/>
      <c r="AC70" s="892"/>
      <c r="AD70" s="211"/>
      <c r="AE70" s="206"/>
      <c r="AF70" s="206"/>
      <c r="AG70" s="916" t="s">
        <v>1911</v>
      </c>
      <c r="AH70" s="916"/>
      <c r="AI70" s="916"/>
      <c r="AJ70" s="916"/>
      <c r="AK70" s="932">
        <f>基本情報入力!$B$7</f>
        <v>0</v>
      </c>
      <c r="AL70" s="932"/>
      <c r="AM70" s="932"/>
      <c r="AN70" s="932"/>
      <c r="AO70" s="212" t="s">
        <v>1912</v>
      </c>
      <c r="AP70" s="895">
        <f>基本情報入力!$C$7</f>
        <v>0</v>
      </c>
      <c r="AQ70" s="895"/>
      <c r="AR70" s="895"/>
      <c r="AS70" s="213" t="s">
        <v>1913</v>
      </c>
      <c r="AT70" s="917">
        <f>基本情報入力!$D$7</f>
        <v>0</v>
      </c>
      <c r="AU70" s="917"/>
      <c r="AV70" s="917"/>
      <c r="AW70" s="208"/>
      <c r="AX70" s="916" t="s">
        <v>1914</v>
      </c>
      <c r="AY70" s="916"/>
      <c r="AZ70" s="916"/>
      <c r="BA70" s="916"/>
      <c r="BB70" s="916"/>
      <c r="BC70" s="875">
        <f>基本情報入力!$B$12</f>
        <v>0</v>
      </c>
      <c r="BD70" s="875"/>
      <c r="BE70" s="875"/>
      <c r="BF70" s="875"/>
      <c r="BG70" s="875"/>
      <c r="BH70" s="875"/>
      <c r="BI70" s="875"/>
      <c r="BJ70" s="875"/>
      <c r="BK70" s="875"/>
      <c r="BL70" s="875"/>
      <c r="BM70" s="875"/>
      <c r="BN70" s="876"/>
    </row>
    <row r="71" spans="1:72" ht="15.75" customHeight="1">
      <c r="A71" s="918" t="s">
        <v>19</v>
      </c>
      <c r="B71" s="919"/>
      <c r="C71" s="922" t="s">
        <v>20</v>
      </c>
      <c r="D71" s="923"/>
      <c r="E71" s="923"/>
      <c r="F71" s="923"/>
      <c r="G71" s="923"/>
      <c r="H71" s="923"/>
      <c r="I71" s="923"/>
      <c r="J71" s="924"/>
      <c r="K71" s="922" t="s">
        <v>1879</v>
      </c>
      <c r="L71" s="924"/>
      <c r="M71" s="922" t="s">
        <v>1880</v>
      </c>
      <c r="N71" s="923"/>
      <c r="O71" s="923"/>
      <c r="P71" s="923"/>
      <c r="Q71" s="923"/>
      <c r="R71" s="923"/>
      <c r="S71" s="922" t="s">
        <v>21</v>
      </c>
      <c r="T71" s="924"/>
      <c r="U71" s="926" t="s">
        <v>1915</v>
      </c>
      <c r="V71" s="927"/>
      <c r="W71" s="928"/>
      <c r="X71" s="926" t="s">
        <v>1916</v>
      </c>
      <c r="Y71" s="927"/>
      <c r="Z71" s="927"/>
      <c r="AA71" s="927"/>
      <c r="AB71" s="927"/>
      <c r="AC71" s="927"/>
      <c r="AD71" s="929" t="s">
        <v>1917</v>
      </c>
      <c r="AE71" s="929"/>
      <c r="AF71" s="929"/>
      <c r="AG71" s="929"/>
      <c r="AH71" s="929"/>
      <c r="AI71" s="929"/>
      <c r="AJ71" s="929"/>
      <c r="AK71" s="929"/>
      <c r="AL71" s="900" t="s">
        <v>1918</v>
      </c>
      <c r="AM71" s="901"/>
      <c r="AN71" s="901"/>
      <c r="AO71" s="901"/>
      <c r="AP71" s="901"/>
      <c r="AQ71" s="900" t="s">
        <v>1919</v>
      </c>
      <c r="AR71" s="901"/>
      <c r="AS71" s="902"/>
      <c r="AT71" s="900" t="s">
        <v>1920</v>
      </c>
      <c r="AU71" s="901"/>
      <c r="AV71" s="901"/>
      <c r="AW71" s="901"/>
      <c r="AX71" s="901"/>
      <c r="AY71" s="901"/>
      <c r="AZ71" s="901"/>
      <c r="BA71" s="901"/>
      <c r="BB71" s="901"/>
      <c r="BC71" s="901"/>
      <c r="BD71" s="901"/>
      <c r="BE71" s="902"/>
      <c r="BF71" s="900" t="s">
        <v>1921</v>
      </c>
      <c r="BG71" s="901"/>
      <c r="BH71" s="901"/>
      <c r="BI71" s="901"/>
      <c r="BJ71" s="901"/>
      <c r="BK71" s="901"/>
      <c r="BL71" s="901"/>
      <c r="BM71" s="901"/>
      <c r="BN71" s="902"/>
    </row>
    <row r="72" spans="1:72" ht="15.75" customHeight="1">
      <c r="A72" s="920"/>
      <c r="B72" s="921"/>
      <c r="C72" s="925"/>
      <c r="D72" s="912"/>
      <c r="E72" s="912"/>
      <c r="F72" s="912"/>
      <c r="G72" s="912"/>
      <c r="H72" s="912"/>
      <c r="I72" s="912"/>
      <c r="J72" s="911"/>
      <c r="K72" s="925"/>
      <c r="L72" s="911"/>
      <c r="M72" s="925"/>
      <c r="N72" s="912"/>
      <c r="O72" s="912"/>
      <c r="P72" s="912"/>
      <c r="Q72" s="912"/>
      <c r="R72" s="912"/>
      <c r="S72" s="925"/>
      <c r="T72" s="911"/>
      <c r="U72" s="909" t="s">
        <v>1922</v>
      </c>
      <c r="V72" s="910"/>
      <c r="W72" s="911"/>
      <c r="X72" s="909" t="s">
        <v>1923</v>
      </c>
      <c r="Y72" s="912"/>
      <c r="Z72" s="912"/>
      <c r="AA72" s="912"/>
      <c r="AB72" s="912"/>
      <c r="AC72" s="911"/>
      <c r="AD72" s="913" t="s">
        <v>1924</v>
      </c>
      <c r="AE72" s="914"/>
      <c r="AF72" s="914"/>
      <c r="AG72" s="914"/>
      <c r="AH72" s="914"/>
      <c r="AI72" s="914"/>
      <c r="AJ72" s="914"/>
      <c r="AK72" s="915"/>
      <c r="AL72" s="903"/>
      <c r="AM72" s="904"/>
      <c r="AN72" s="904"/>
      <c r="AO72" s="904"/>
      <c r="AP72" s="904"/>
      <c r="AQ72" s="903"/>
      <c r="AR72" s="904"/>
      <c r="AS72" s="905"/>
      <c r="AT72" s="903"/>
      <c r="AU72" s="904"/>
      <c r="AV72" s="904"/>
      <c r="AW72" s="904"/>
      <c r="AX72" s="904"/>
      <c r="AY72" s="904"/>
      <c r="AZ72" s="904"/>
      <c r="BA72" s="904"/>
      <c r="BB72" s="904"/>
      <c r="BC72" s="904"/>
      <c r="BD72" s="904"/>
      <c r="BE72" s="905"/>
      <c r="BF72" s="906"/>
      <c r="BG72" s="907"/>
      <c r="BH72" s="907"/>
      <c r="BI72" s="907"/>
      <c r="BJ72" s="907"/>
      <c r="BK72" s="907"/>
      <c r="BL72" s="907"/>
      <c r="BM72" s="907"/>
      <c r="BN72" s="908"/>
    </row>
    <row r="73" spans="1:72" ht="27" customHeight="1">
      <c r="A73" s="890" t="str">
        <f>IF(AF$1+BT65&lt;=AK$1,AF$1+BT65,"")</f>
        <v/>
      </c>
      <c r="B73" s="891"/>
      <c r="C73" s="215" t="str">
        <f>IF($A73="","",VLOOKUP($A73,生徒情報入力!$A$9:$AA$158,4))</f>
        <v/>
      </c>
      <c r="D73" s="892" t="str">
        <f>IF($A73="","",VLOOKUP($A73,生徒情報入力!$A$9:$AA$158,5))</f>
        <v/>
      </c>
      <c r="E73" s="892"/>
      <c r="F73" s="892"/>
      <c r="G73" s="892"/>
      <c r="H73" s="892"/>
      <c r="I73" s="892"/>
      <c r="J73" s="893"/>
      <c r="K73" s="234" t="str">
        <f>IF($A73="","",VLOOKUP($A73,生徒情報入力!$A$9:$AA$158,6))</f>
        <v/>
      </c>
      <c r="L73" s="235"/>
      <c r="M73" s="223" t="str">
        <f>IF($A73="","",VLOOKUP($A73,生徒情報入力!$A$9:$AA$158,7))</f>
        <v/>
      </c>
      <c r="N73" s="224" t="str">
        <f>IF($A73="","",VLOOKUP($A73,生徒情報入力!$A$9:$AA$158,8))</f>
        <v/>
      </c>
      <c r="O73" s="224" t="s">
        <v>6</v>
      </c>
      <c r="P73" s="224" t="str">
        <f>IF($A73="","",VLOOKUP($A73,生徒情報入力!$A$9:$AA$158,9))</f>
        <v/>
      </c>
      <c r="Q73" s="224" t="s">
        <v>6</v>
      </c>
      <c r="R73" s="224" t="str">
        <f>IF($A73="","",VLOOKUP($A73,生徒情報入力!$A$9:$AA$158,10))</f>
        <v/>
      </c>
      <c r="S73" s="234" t="str">
        <f>IF($A73="","",VLOOKUP($A73,生徒情報入力!$A$9:$AA$158,11))</f>
        <v/>
      </c>
      <c r="T73" s="235"/>
      <c r="U73" s="894" t="str">
        <f>IF($A73="","",VLOOKUP($A73,生徒情報入力!$A$9:$AA$158,12))</f>
        <v/>
      </c>
      <c r="V73" s="895"/>
      <c r="W73" s="895"/>
      <c r="X73" s="223" t="str">
        <f>IF($A73="","",VLOOKUP($A73,生徒情報入力!$A$9:$AA$158,13))</f>
        <v/>
      </c>
      <c r="Y73" s="224" t="str">
        <f>IF($A73="","",VLOOKUP($A73,生徒情報入力!$A$9:$AA$158,14))</f>
        <v/>
      </c>
      <c r="Z73" s="225" t="s">
        <v>6</v>
      </c>
      <c r="AA73" s="224" t="str">
        <f>IF($A73="","",VLOOKUP($A73,生徒情報入力!$A$9:$AA$158,15))</f>
        <v/>
      </c>
      <c r="AB73" s="224" t="s">
        <v>6</v>
      </c>
      <c r="AC73" s="226" t="str">
        <f>IF($A73="","",VLOOKUP($A73,生徒情報入力!$A$9:$AA$158,16))</f>
        <v/>
      </c>
      <c r="AD73" s="896" t="str">
        <f>IF($A73="","",VLOOKUP($A73,生徒情報入力!$A$9:$AA$158,17))</f>
        <v/>
      </c>
      <c r="AE73" s="897"/>
      <c r="AF73" s="227"/>
      <c r="AG73" s="898" t="str">
        <f>IF($A73="","",VLOOKUP($A73,生徒情報入力!$A$9:$AA$158,19))</f>
        <v/>
      </c>
      <c r="AH73" s="898"/>
      <c r="AI73" s="898"/>
      <c r="AJ73" s="898"/>
      <c r="AK73" s="899"/>
      <c r="AL73" s="894" t="str">
        <f>IF($A73="","",VLOOKUP($A73,生徒情報入力!$A$9:$AA$158,20))</f>
        <v/>
      </c>
      <c r="AM73" s="895"/>
      <c r="AN73" s="895"/>
      <c r="AO73" s="895"/>
      <c r="AP73" s="895"/>
      <c r="AQ73" s="874" t="str">
        <f>IF($A73="","",VLOOKUP($A73,生徒情報入力!$A$9:$AA$158,21))</f>
        <v/>
      </c>
      <c r="AR73" s="875"/>
      <c r="AS73" s="876"/>
      <c r="AT73" s="877" t="str">
        <f>IF($A73="","",VLOOKUP($A73,生徒情報入力!$A$9:$AA$158,22))</f>
        <v/>
      </c>
      <c r="AU73" s="878"/>
      <c r="AV73" s="878"/>
      <c r="AW73" s="878"/>
      <c r="AX73" s="878"/>
      <c r="AY73" s="878"/>
      <c r="AZ73" s="878"/>
      <c r="BA73" s="878"/>
      <c r="BB73" s="878"/>
      <c r="BC73" s="878"/>
      <c r="BD73" s="878"/>
      <c r="BE73" s="879"/>
      <c r="BF73" s="880" t="str">
        <f>IF($A73="","",VLOOKUP($A73,生徒情報入力!$A$9:$AA$158,23))</f>
        <v/>
      </c>
      <c r="BG73" s="881"/>
      <c r="BH73" s="228" t="s">
        <v>1872</v>
      </c>
      <c r="BI73" s="882" t="str">
        <f>IF($A73="","",VLOOKUP($A73,生徒情報入力!$A$9:$AA$158,25))</f>
        <v/>
      </c>
      <c r="BJ73" s="882"/>
      <c r="BK73" s="229" t="s">
        <v>1873</v>
      </c>
      <c r="BL73" s="883" t="str">
        <f>IF($A73="","",VLOOKUP($A73,生徒情報入力!$A$9:$AA$158,27))</f>
        <v/>
      </c>
      <c r="BM73" s="884"/>
      <c r="BN73" s="230"/>
      <c r="BT73" s="200">
        <v>46</v>
      </c>
    </row>
    <row r="74" spans="1:72" ht="27" customHeight="1">
      <c r="A74" s="890" t="str">
        <f t="shared" ref="A74:A87" si="3">IF(AF$1+BT73&lt;=AK$1,AF$1+BT73,"")</f>
        <v/>
      </c>
      <c r="B74" s="891"/>
      <c r="C74" s="215" t="str">
        <f>IF($A74="","",VLOOKUP($A74,生徒情報入力!$A$9:$AA$158,4))</f>
        <v/>
      </c>
      <c r="D74" s="892" t="str">
        <f>IF($A74="","",VLOOKUP($A74,生徒情報入力!$A$9:$AA$158,5))</f>
        <v/>
      </c>
      <c r="E74" s="892"/>
      <c r="F74" s="892"/>
      <c r="G74" s="892"/>
      <c r="H74" s="892"/>
      <c r="I74" s="892"/>
      <c r="J74" s="893"/>
      <c r="K74" s="234" t="str">
        <f>IF($A74="","",VLOOKUP($A74,生徒情報入力!$A$9:$AA$158,6))</f>
        <v/>
      </c>
      <c r="L74" s="235"/>
      <c r="M74" s="223" t="str">
        <f>IF($A74="","",VLOOKUP($A74,生徒情報入力!$A$9:$AA$158,7))</f>
        <v/>
      </c>
      <c r="N74" s="224" t="str">
        <f>IF($A74="","",VLOOKUP($A74,生徒情報入力!$A$9:$AA$158,8))</f>
        <v/>
      </c>
      <c r="O74" s="224" t="s">
        <v>6</v>
      </c>
      <c r="P74" s="224" t="str">
        <f>IF($A74="","",VLOOKUP($A74,生徒情報入力!$A$9:$AA$158,9))</f>
        <v/>
      </c>
      <c r="Q74" s="224" t="s">
        <v>6</v>
      </c>
      <c r="R74" s="224" t="str">
        <f>IF($A74="","",VLOOKUP($A74,生徒情報入力!$A$9:$AA$158,10))</f>
        <v/>
      </c>
      <c r="S74" s="234" t="str">
        <f>IF($A74="","",VLOOKUP($A74,生徒情報入力!$A$9:$AA$158,11))</f>
        <v/>
      </c>
      <c r="T74" s="235"/>
      <c r="U74" s="894" t="str">
        <f>IF($A74="","",VLOOKUP($A74,生徒情報入力!$A$9:$AA$158,12))</f>
        <v/>
      </c>
      <c r="V74" s="895"/>
      <c r="W74" s="895"/>
      <c r="X74" s="223" t="str">
        <f>IF($A74="","",VLOOKUP($A74,生徒情報入力!$A$9:$AA$158,13))</f>
        <v/>
      </c>
      <c r="Y74" s="224" t="str">
        <f>IF($A74="","",VLOOKUP($A74,生徒情報入力!$A$9:$AA$158,14))</f>
        <v/>
      </c>
      <c r="Z74" s="225" t="s">
        <v>6</v>
      </c>
      <c r="AA74" s="224" t="str">
        <f>IF($A74="","",VLOOKUP($A74,生徒情報入力!$A$9:$AA$158,15))</f>
        <v/>
      </c>
      <c r="AB74" s="224" t="s">
        <v>6</v>
      </c>
      <c r="AC74" s="226" t="str">
        <f>IF($A74="","",VLOOKUP($A74,生徒情報入力!$A$9:$AA$158,16))</f>
        <v/>
      </c>
      <c r="AD74" s="896" t="str">
        <f>IF($A74="","",VLOOKUP($A74,生徒情報入力!$A$9:$AA$158,17))</f>
        <v/>
      </c>
      <c r="AE74" s="897"/>
      <c r="AF74" s="227"/>
      <c r="AG74" s="898" t="str">
        <f>IF($A74="","",VLOOKUP($A74,生徒情報入力!$A$9:$AA$158,19))</f>
        <v/>
      </c>
      <c r="AH74" s="898"/>
      <c r="AI74" s="898"/>
      <c r="AJ74" s="898"/>
      <c r="AK74" s="899"/>
      <c r="AL74" s="894" t="str">
        <f>IF($A74="","",VLOOKUP($A74,生徒情報入力!$A$9:$AA$158,20))</f>
        <v/>
      </c>
      <c r="AM74" s="895"/>
      <c r="AN74" s="895"/>
      <c r="AO74" s="895"/>
      <c r="AP74" s="895"/>
      <c r="AQ74" s="874" t="str">
        <f>IF($A74="","",VLOOKUP($A74,生徒情報入力!$A$9:$AA$158,21))</f>
        <v/>
      </c>
      <c r="AR74" s="875"/>
      <c r="AS74" s="876"/>
      <c r="AT74" s="877" t="str">
        <f>IF($A74="","",VLOOKUP($A74,生徒情報入力!$A$9:$AA$158,22))</f>
        <v/>
      </c>
      <c r="AU74" s="878"/>
      <c r="AV74" s="878"/>
      <c r="AW74" s="878"/>
      <c r="AX74" s="878"/>
      <c r="AY74" s="878"/>
      <c r="AZ74" s="878"/>
      <c r="BA74" s="878"/>
      <c r="BB74" s="878"/>
      <c r="BC74" s="878"/>
      <c r="BD74" s="878"/>
      <c r="BE74" s="879"/>
      <c r="BF74" s="880" t="str">
        <f>IF($A74="","",VLOOKUP($A74,生徒情報入力!$A$9:$AA$158,23))</f>
        <v/>
      </c>
      <c r="BG74" s="881"/>
      <c r="BH74" s="228" t="s">
        <v>1872</v>
      </c>
      <c r="BI74" s="882" t="str">
        <f>IF($A74="","",VLOOKUP($A74,生徒情報入力!$A$9:$AA$158,25))</f>
        <v/>
      </c>
      <c r="BJ74" s="882"/>
      <c r="BK74" s="229" t="s">
        <v>1873</v>
      </c>
      <c r="BL74" s="883" t="str">
        <f>IF($A74="","",VLOOKUP($A74,生徒情報入力!$A$9:$AA$158,27))</f>
        <v/>
      </c>
      <c r="BM74" s="884"/>
      <c r="BN74" s="230"/>
      <c r="BT74" s="200">
        <v>47</v>
      </c>
    </row>
    <row r="75" spans="1:72" ht="27" customHeight="1">
      <c r="A75" s="890" t="str">
        <f t="shared" si="3"/>
        <v/>
      </c>
      <c r="B75" s="891"/>
      <c r="C75" s="215" t="str">
        <f>IF($A75="","",VLOOKUP($A75,生徒情報入力!$A$9:$AA$158,4))</f>
        <v/>
      </c>
      <c r="D75" s="892" t="str">
        <f>IF($A75="","",VLOOKUP($A75,生徒情報入力!$A$9:$AA$158,5))</f>
        <v/>
      </c>
      <c r="E75" s="892"/>
      <c r="F75" s="892"/>
      <c r="G75" s="892"/>
      <c r="H75" s="892"/>
      <c r="I75" s="892"/>
      <c r="J75" s="893"/>
      <c r="K75" s="234" t="str">
        <f>IF($A75="","",VLOOKUP($A75,生徒情報入力!$A$9:$AA$158,6))</f>
        <v/>
      </c>
      <c r="L75" s="235"/>
      <c r="M75" s="223" t="str">
        <f>IF($A75="","",VLOOKUP($A75,生徒情報入力!$A$9:$AA$158,7))</f>
        <v/>
      </c>
      <c r="N75" s="224" t="str">
        <f>IF($A75="","",VLOOKUP($A75,生徒情報入力!$A$9:$AA$158,8))</f>
        <v/>
      </c>
      <c r="O75" s="224" t="s">
        <v>6</v>
      </c>
      <c r="P75" s="224" t="str">
        <f>IF($A75="","",VLOOKUP($A75,生徒情報入力!$A$9:$AA$158,9))</f>
        <v/>
      </c>
      <c r="Q75" s="224" t="s">
        <v>6</v>
      </c>
      <c r="R75" s="224" t="str">
        <f>IF($A75="","",VLOOKUP($A75,生徒情報入力!$A$9:$AA$158,10))</f>
        <v/>
      </c>
      <c r="S75" s="234" t="str">
        <f>IF($A75="","",VLOOKUP($A75,生徒情報入力!$A$9:$AA$158,11))</f>
        <v/>
      </c>
      <c r="T75" s="235"/>
      <c r="U75" s="894" t="str">
        <f>IF($A75="","",VLOOKUP($A75,生徒情報入力!$A$9:$AA$158,12))</f>
        <v/>
      </c>
      <c r="V75" s="895"/>
      <c r="W75" s="895"/>
      <c r="X75" s="223" t="str">
        <f>IF($A75="","",VLOOKUP($A75,生徒情報入力!$A$9:$AA$158,13))</f>
        <v/>
      </c>
      <c r="Y75" s="224" t="str">
        <f>IF($A75="","",VLOOKUP($A75,生徒情報入力!$A$9:$AA$158,14))</f>
        <v/>
      </c>
      <c r="Z75" s="225" t="s">
        <v>6</v>
      </c>
      <c r="AA75" s="224" t="str">
        <f>IF($A75="","",VLOOKUP($A75,生徒情報入力!$A$9:$AA$158,15))</f>
        <v/>
      </c>
      <c r="AB75" s="224" t="s">
        <v>6</v>
      </c>
      <c r="AC75" s="226" t="str">
        <f>IF($A75="","",VLOOKUP($A75,生徒情報入力!$A$9:$AA$158,16))</f>
        <v/>
      </c>
      <c r="AD75" s="896" t="str">
        <f>IF($A75="","",VLOOKUP($A75,生徒情報入力!$A$9:$AA$158,17))</f>
        <v/>
      </c>
      <c r="AE75" s="897"/>
      <c r="AF75" s="227"/>
      <c r="AG75" s="898" t="str">
        <f>IF($A75="","",VLOOKUP($A75,生徒情報入力!$A$9:$AA$158,19))</f>
        <v/>
      </c>
      <c r="AH75" s="898"/>
      <c r="AI75" s="898"/>
      <c r="AJ75" s="898"/>
      <c r="AK75" s="899"/>
      <c r="AL75" s="894" t="str">
        <f>IF($A75="","",VLOOKUP($A75,生徒情報入力!$A$9:$AA$158,20))</f>
        <v/>
      </c>
      <c r="AM75" s="895"/>
      <c r="AN75" s="895"/>
      <c r="AO75" s="895"/>
      <c r="AP75" s="895"/>
      <c r="AQ75" s="874" t="str">
        <f>IF($A75="","",VLOOKUP($A75,生徒情報入力!$A$9:$AA$158,21))</f>
        <v/>
      </c>
      <c r="AR75" s="875"/>
      <c r="AS75" s="876"/>
      <c r="AT75" s="877" t="str">
        <f>IF($A75="","",VLOOKUP($A75,生徒情報入力!$A$9:$AA$158,22))</f>
        <v/>
      </c>
      <c r="AU75" s="878"/>
      <c r="AV75" s="878"/>
      <c r="AW75" s="878"/>
      <c r="AX75" s="878"/>
      <c r="AY75" s="878"/>
      <c r="AZ75" s="878"/>
      <c r="BA75" s="878"/>
      <c r="BB75" s="878"/>
      <c r="BC75" s="878"/>
      <c r="BD75" s="878"/>
      <c r="BE75" s="879"/>
      <c r="BF75" s="880" t="str">
        <f>IF($A75="","",VLOOKUP($A75,生徒情報入力!$A$9:$AA$158,23))</f>
        <v/>
      </c>
      <c r="BG75" s="881"/>
      <c r="BH75" s="228" t="s">
        <v>1872</v>
      </c>
      <c r="BI75" s="882" t="str">
        <f>IF($A75="","",VLOOKUP($A75,生徒情報入力!$A$9:$AA$158,25))</f>
        <v/>
      </c>
      <c r="BJ75" s="882"/>
      <c r="BK75" s="229" t="s">
        <v>1873</v>
      </c>
      <c r="BL75" s="883" t="str">
        <f>IF($A75="","",VLOOKUP($A75,生徒情報入力!$A$9:$AA$158,27))</f>
        <v/>
      </c>
      <c r="BM75" s="884"/>
      <c r="BN75" s="230"/>
      <c r="BT75" s="200">
        <v>48</v>
      </c>
    </row>
    <row r="76" spans="1:72" ht="27" customHeight="1">
      <c r="A76" s="890" t="str">
        <f t="shared" si="3"/>
        <v/>
      </c>
      <c r="B76" s="891"/>
      <c r="C76" s="215" t="str">
        <f>IF($A76="","",VLOOKUP($A76,生徒情報入力!$A$9:$AA$158,4))</f>
        <v/>
      </c>
      <c r="D76" s="892" t="str">
        <f>IF($A76="","",VLOOKUP($A76,生徒情報入力!$A$9:$AA$158,5))</f>
        <v/>
      </c>
      <c r="E76" s="892"/>
      <c r="F76" s="892"/>
      <c r="G76" s="892"/>
      <c r="H76" s="892"/>
      <c r="I76" s="892"/>
      <c r="J76" s="893"/>
      <c r="K76" s="234" t="str">
        <f>IF($A76="","",VLOOKUP($A76,生徒情報入力!$A$9:$AA$158,6))</f>
        <v/>
      </c>
      <c r="L76" s="235"/>
      <c r="M76" s="223" t="str">
        <f>IF($A76="","",VLOOKUP($A76,生徒情報入力!$A$9:$AA$158,7))</f>
        <v/>
      </c>
      <c r="N76" s="224" t="str">
        <f>IF($A76="","",VLOOKUP($A76,生徒情報入力!$A$9:$AA$158,8))</f>
        <v/>
      </c>
      <c r="O76" s="224" t="s">
        <v>6</v>
      </c>
      <c r="P76" s="224" t="str">
        <f>IF($A76="","",VLOOKUP($A76,生徒情報入力!$A$9:$AA$158,9))</f>
        <v/>
      </c>
      <c r="Q76" s="224" t="s">
        <v>6</v>
      </c>
      <c r="R76" s="224" t="str">
        <f>IF($A76="","",VLOOKUP($A76,生徒情報入力!$A$9:$AA$158,10))</f>
        <v/>
      </c>
      <c r="S76" s="234" t="str">
        <f>IF($A76="","",VLOOKUP($A76,生徒情報入力!$A$9:$AA$158,11))</f>
        <v/>
      </c>
      <c r="T76" s="235"/>
      <c r="U76" s="894" t="str">
        <f>IF($A76="","",VLOOKUP($A76,生徒情報入力!$A$9:$AA$158,12))</f>
        <v/>
      </c>
      <c r="V76" s="895"/>
      <c r="W76" s="895"/>
      <c r="X76" s="223" t="str">
        <f>IF($A76="","",VLOOKUP($A76,生徒情報入力!$A$9:$AA$158,13))</f>
        <v/>
      </c>
      <c r="Y76" s="224" t="str">
        <f>IF($A76="","",VLOOKUP($A76,生徒情報入力!$A$9:$AA$158,14))</f>
        <v/>
      </c>
      <c r="Z76" s="225" t="s">
        <v>6</v>
      </c>
      <c r="AA76" s="224" t="str">
        <f>IF($A76="","",VLOOKUP($A76,生徒情報入力!$A$9:$AA$158,15))</f>
        <v/>
      </c>
      <c r="AB76" s="224" t="s">
        <v>6</v>
      </c>
      <c r="AC76" s="226" t="str">
        <f>IF($A76="","",VLOOKUP($A76,生徒情報入力!$A$9:$AA$158,16))</f>
        <v/>
      </c>
      <c r="AD76" s="896" t="str">
        <f>IF($A76="","",VLOOKUP($A76,生徒情報入力!$A$9:$AA$158,17))</f>
        <v/>
      </c>
      <c r="AE76" s="897"/>
      <c r="AF76" s="227"/>
      <c r="AG76" s="898" t="str">
        <f>IF($A76="","",VLOOKUP($A76,生徒情報入力!$A$9:$AA$158,19))</f>
        <v/>
      </c>
      <c r="AH76" s="898"/>
      <c r="AI76" s="898"/>
      <c r="AJ76" s="898"/>
      <c r="AK76" s="899"/>
      <c r="AL76" s="894" t="str">
        <f>IF($A76="","",VLOOKUP($A76,生徒情報入力!$A$9:$AA$158,20))</f>
        <v/>
      </c>
      <c r="AM76" s="895"/>
      <c r="AN76" s="895"/>
      <c r="AO76" s="895"/>
      <c r="AP76" s="895"/>
      <c r="AQ76" s="874" t="str">
        <f>IF($A76="","",VLOOKUP($A76,生徒情報入力!$A$9:$AA$158,21))</f>
        <v/>
      </c>
      <c r="AR76" s="875"/>
      <c r="AS76" s="876"/>
      <c r="AT76" s="877" t="str">
        <f>IF($A76="","",VLOOKUP($A76,生徒情報入力!$A$9:$AA$158,22))</f>
        <v/>
      </c>
      <c r="AU76" s="878"/>
      <c r="AV76" s="878"/>
      <c r="AW76" s="878"/>
      <c r="AX76" s="878"/>
      <c r="AY76" s="878"/>
      <c r="AZ76" s="878"/>
      <c r="BA76" s="878"/>
      <c r="BB76" s="878"/>
      <c r="BC76" s="878"/>
      <c r="BD76" s="878"/>
      <c r="BE76" s="879"/>
      <c r="BF76" s="880" t="str">
        <f>IF($A76="","",VLOOKUP($A76,生徒情報入力!$A$9:$AA$158,23))</f>
        <v/>
      </c>
      <c r="BG76" s="881"/>
      <c r="BH76" s="228" t="s">
        <v>1872</v>
      </c>
      <c r="BI76" s="882" t="str">
        <f>IF($A76="","",VLOOKUP($A76,生徒情報入力!$A$9:$AA$158,25))</f>
        <v/>
      </c>
      <c r="BJ76" s="882"/>
      <c r="BK76" s="229" t="s">
        <v>1873</v>
      </c>
      <c r="BL76" s="883" t="str">
        <f>IF($A76="","",VLOOKUP($A76,生徒情報入力!$A$9:$AA$158,27))</f>
        <v/>
      </c>
      <c r="BM76" s="884"/>
      <c r="BN76" s="230"/>
      <c r="BT76" s="200">
        <v>49</v>
      </c>
    </row>
    <row r="77" spans="1:72" ht="27" customHeight="1">
      <c r="A77" s="890" t="str">
        <f t="shared" si="3"/>
        <v/>
      </c>
      <c r="B77" s="891"/>
      <c r="C77" s="215" t="str">
        <f>IF($A77="","",VLOOKUP($A77,生徒情報入力!$A$9:$AA$158,4))</f>
        <v/>
      </c>
      <c r="D77" s="892" t="str">
        <f>IF($A77="","",VLOOKUP($A77,生徒情報入力!$A$9:$AA$158,5))</f>
        <v/>
      </c>
      <c r="E77" s="892"/>
      <c r="F77" s="892"/>
      <c r="G77" s="892"/>
      <c r="H77" s="892"/>
      <c r="I77" s="892"/>
      <c r="J77" s="893"/>
      <c r="K77" s="234" t="str">
        <f>IF($A77="","",VLOOKUP($A77,生徒情報入力!$A$9:$AA$158,6))</f>
        <v/>
      </c>
      <c r="L77" s="235"/>
      <c r="M77" s="223" t="str">
        <f>IF($A77="","",VLOOKUP($A77,生徒情報入力!$A$9:$AA$158,7))</f>
        <v/>
      </c>
      <c r="N77" s="224" t="str">
        <f>IF($A77="","",VLOOKUP($A77,生徒情報入力!$A$9:$AA$158,8))</f>
        <v/>
      </c>
      <c r="O77" s="224" t="s">
        <v>6</v>
      </c>
      <c r="P77" s="224" t="str">
        <f>IF($A77="","",VLOOKUP($A77,生徒情報入力!$A$9:$AA$158,9))</f>
        <v/>
      </c>
      <c r="Q77" s="224" t="s">
        <v>6</v>
      </c>
      <c r="R77" s="224" t="str">
        <f>IF($A77="","",VLOOKUP($A77,生徒情報入力!$A$9:$AA$158,10))</f>
        <v/>
      </c>
      <c r="S77" s="234" t="str">
        <f>IF($A77="","",VLOOKUP($A77,生徒情報入力!$A$9:$AA$158,11))</f>
        <v/>
      </c>
      <c r="T77" s="235"/>
      <c r="U77" s="894" t="str">
        <f>IF($A77="","",VLOOKUP($A77,生徒情報入力!$A$9:$AA$158,12))</f>
        <v/>
      </c>
      <c r="V77" s="895"/>
      <c r="W77" s="895"/>
      <c r="X77" s="223" t="str">
        <f>IF($A77="","",VLOOKUP($A77,生徒情報入力!$A$9:$AA$158,13))</f>
        <v/>
      </c>
      <c r="Y77" s="224" t="str">
        <f>IF($A77="","",VLOOKUP($A77,生徒情報入力!$A$9:$AA$158,14))</f>
        <v/>
      </c>
      <c r="Z77" s="225" t="s">
        <v>6</v>
      </c>
      <c r="AA77" s="224" t="str">
        <f>IF($A77="","",VLOOKUP($A77,生徒情報入力!$A$9:$AA$158,15))</f>
        <v/>
      </c>
      <c r="AB77" s="224" t="s">
        <v>6</v>
      </c>
      <c r="AC77" s="226" t="str">
        <f>IF($A77="","",VLOOKUP($A77,生徒情報入力!$A$9:$AA$158,16))</f>
        <v/>
      </c>
      <c r="AD77" s="896" t="str">
        <f>IF($A77="","",VLOOKUP($A77,生徒情報入力!$A$9:$AA$158,17))</f>
        <v/>
      </c>
      <c r="AE77" s="897"/>
      <c r="AF77" s="227"/>
      <c r="AG77" s="898" t="str">
        <f>IF($A77="","",VLOOKUP($A77,生徒情報入力!$A$9:$AA$158,19))</f>
        <v/>
      </c>
      <c r="AH77" s="898"/>
      <c r="AI77" s="898"/>
      <c r="AJ77" s="898"/>
      <c r="AK77" s="899"/>
      <c r="AL77" s="894" t="str">
        <f>IF($A77="","",VLOOKUP($A77,生徒情報入力!$A$9:$AA$158,20))</f>
        <v/>
      </c>
      <c r="AM77" s="895"/>
      <c r="AN77" s="895"/>
      <c r="AO77" s="895"/>
      <c r="AP77" s="895"/>
      <c r="AQ77" s="874" t="str">
        <f>IF($A77="","",VLOOKUP($A77,生徒情報入力!$A$9:$AA$158,21))</f>
        <v/>
      </c>
      <c r="AR77" s="875"/>
      <c r="AS77" s="876"/>
      <c r="AT77" s="877" t="str">
        <f>IF($A77="","",VLOOKUP($A77,生徒情報入力!$A$9:$AA$158,22))</f>
        <v/>
      </c>
      <c r="AU77" s="878"/>
      <c r="AV77" s="878"/>
      <c r="AW77" s="878"/>
      <c r="AX77" s="878"/>
      <c r="AY77" s="878"/>
      <c r="AZ77" s="878"/>
      <c r="BA77" s="878"/>
      <c r="BB77" s="878"/>
      <c r="BC77" s="878"/>
      <c r="BD77" s="878"/>
      <c r="BE77" s="879"/>
      <c r="BF77" s="880" t="str">
        <f>IF($A77="","",VLOOKUP($A77,生徒情報入力!$A$9:$AA$158,23))</f>
        <v/>
      </c>
      <c r="BG77" s="881"/>
      <c r="BH77" s="228" t="s">
        <v>1872</v>
      </c>
      <c r="BI77" s="882" t="str">
        <f>IF($A77="","",VLOOKUP($A77,生徒情報入力!$A$9:$AA$158,25))</f>
        <v/>
      </c>
      <c r="BJ77" s="882"/>
      <c r="BK77" s="229" t="s">
        <v>1873</v>
      </c>
      <c r="BL77" s="883" t="str">
        <f>IF($A77="","",VLOOKUP($A77,生徒情報入力!$A$9:$AA$158,27))</f>
        <v/>
      </c>
      <c r="BM77" s="884"/>
      <c r="BN77" s="230"/>
      <c r="BT77" s="200">
        <v>50</v>
      </c>
    </row>
    <row r="78" spans="1:72" ht="27" customHeight="1">
      <c r="A78" s="890" t="str">
        <f t="shared" si="3"/>
        <v/>
      </c>
      <c r="B78" s="891"/>
      <c r="C78" s="215" t="str">
        <f>IF($A78="","",VLOOKUP($A78,生徒情報入力!$A$9:$AA$158,4))</f>
        <v/>
      </c>
      <c r="D78" s="892" t="str">
        <f>IF($A78="","",VLOOKUP($A78,生徒情報入力!$A$9:$AA$158,5))</f>
        <v/>
      </c>
      <c r="E78" s="892"/>
      <c r="F78" s="892"/>
      <c r="G78" s="892"/>
      <c r="H78" s="892"/>
      <c r="I78" s="892"/>
      <c r="J78" s="893"/>
      <c r="K78" s="234" t="str">
        <f>IF($A78="","",VLOOKUP($A78,生徒情報入力!$A$9:$AA$158,6))</f>
        <v/>
      </c>
      <c r="L78" s="235"/>
      <c r="M78" s="223" t="str">
        <f>IF($A78="","",VLOOKUP($A78,生徒情報入力!$A$9:$AA$158,7))</f>
        <v/>
      </c>
      <c r="N78" s="224" t="str">
        <f>IF($A78="","",VLOOKUP($A78,生徒情報入力!$A$9:$AA$158,8))</f>
        <v/>
      </c>
      <c r="O78" s="224" t="s">
        <v>6</v>
      </c>
      <c r="P78" s="224" t="str">
        <f>IF($A78="","",VLOOKUP($A78,生徒情報入力!$A$9:$AA$158,9))</f>
        <v/>
      </c>
      <c r="Q78" s="224" t="s">
        <v>6</v>
      </c>
      <c r="R78" s="224" t="str">
        <f>IF($A78="","",VLOOKUP($A78,生徒情報入力!$A$9:$AA$158,10))</f>
        <v/>
      </c>
      <c r="S78" s="234" t="str">
        <f>IF($A78="","",VLOOKUP($A78,生徒情報入力!$A$9:$AA$158,11))</f>
        <v/>
      </c>
      <c r="T78" s="235"/>
      <c r="U78" s="894" t="str">
        <f>IF($A78="","",VLOOKUP($A78,生徒情報入力!$A$9:$AA$158,12))</f>
        <v/>
      </c>
      <c r="V78" s="895"/>
      <c r="W78" s="895"/>
      <c r="X78" s="223" t="str">
        <f>IF($A78="","",VLOOKUP($A78,生徒情報入力!$A$9:$AA$158,13))</f>
        <v/>
      </c>
      <c r="Y78" s="224" t="str">
        <f>IF($A78="","",VLOOKUP($A78,生徒情報入力!$A$9:$AA$158,14))</f>
        <v/>
      </c>
      <c r="Z78" s="225" t="s">
        <v>6</v>
      </c>
      <c r="AA78" s="224" t="str">
        <f>IF($A78="","",VLOOKUP($A78,生徒情報入力!$A$9:$AA$158,15))</f>
        <v/>
      </c>
      <c r="AB78" s="224" t="s">
        <v>6</v>
      </c>
      <c r="AC78" s="226" t="str">
        <f>IF($A78="","",VLOOKUP($A78,生徒情報入力!$A$9:$AA$158,16))</f>
        <v/>
      </c>
      <c r="AD78" s="896" t="str">
        <f>IF($A78="","",VLOOKUP($A78,生徒情報入力!$A$9:$AA$158,17))</f>
        <v/>
      </c>
      <c r="AE78" s="897"/>
      <c r="AF78" s="227"/>
      <c r="AG78" s="898" t="str">
        <f>IF($A78="","",VLOOKUP($A78,生徒情報入力!$A$9:$AA$158,19))</f>
        <v/>
      </c>
      <c r="AH78" s="898"/>
      <c r="AI78" s="898"/>
      <c r="AJ78" s="898"/>
      <c r="AK78" s="899"/>
      <c r="AL78" s="894" t="str">
        <f>IF($A78="","",VLOOKUP($A78,生徒情報入力!$A$9:$AA$158,20))</f>
        <v/>
      </c>
      <c r="AM78" s="895"/>
      <c r="AN78" s="895"/>
      <c r="AO78" s="895"/>
      <c r="AP78" s="895"/>
      <c r="AQ78" s="874" t="str">
        <f>IF($A78="","",VLOOKUP($A78,生徒情報入力!$A$9:$AA$158,21))</f>
        <v/>
      </c>
      <c r="AR78" s="875"/>
      <c r="AS78" s="876"/>
      <c r="AT78" s="877" t="str">
        <f>IF($A78="","",VLOOKUP($A78,生徒情報入力!$A$9:$AA$158,22))</f>
        <v/>
      </c>
      <c r="AU78" s="878"/>
      <c r="AV78" s="878"/>
      <c r="AW78" s="878"/>
      <c r="AX78" s="878"/>
      <c r="AY78" s="878"/>
      <c r="AZ78" s="878"/>
      <c r="BA78" s="878"/>
      <c r="BB78" s="878"/>
      <c r="BC78" s="878"/>
      <c r="BD78" s="878"/>
      <c r="BE78" s="879"/>
      <c r="BF78" s="880" t="str">
        <f>IF($A78="","",VLOOKUP($A78,生徒情報入力!$A$9:$AA$158,23))</f>
        <v/>
      </c>
      <c r="BG78" s="881"/>
      <c r="BH78" s="228" t="s">
        <v>1872</v>
      </c>
      <c r="BI78" s="882" t="str">
        <f>IF($A78="","",VLOOKUP($A78,生徒情報入力!$A$9:$AA$158,25))</f>
        <v/>
      </c>
      <c r="BJ78" s="882"/>
      <c r="BK78" s="229" t="s">
        <v>1873</v>
      </c>
      <c r="BL78" s="883" t="str">
        <f>IF($A78="","",VLOOKUP($A78,生徒情報入力!$A$9:$AA$158,27))</f>
        <v/>
      </c>
      <c r="BM78" s="884"/>
      <c r="BN78" s="230"/>
      <c r="BT78" s="200">
        <v>51</v>
      </c>
    </row>
    <row r="79" spans="1:72" ht="27" customHeight="1">
      <c r="A79" s="890" t="str">
        <f t="shared" si="3"/>
        <v/>
      </c>
      <c r="B79" s="891"/>
      <c r="C79" s="215" t="str">
        <f>IF($A79="","",VLOOKUP($A79,生徒情報入力!$A$9:$AA$158,4))</f>
        <v/>
      </c>
      <c r="D79" s="892" t="str">
        <f>IF($A79="","",VLOOKUP($A79,生徒情報入力!$A$9:$AA$158,5))</f>
        <v/>
      </c>
      <c r="E79" s="892"/>
      <c r="F79" s="892"/>
      <c r="G79" s="892"/>
      <c r="H79" s="892"/>
      <c r="I79" s="892"/>
      <c r="J79" s="893"/>
      <c r="K79" s="234" t="str">
        <f>IF($A79="","",VLOOKUP($A79,生徒情報入力!$A$9:$AA$158,6))</f>
        <v/>
      </c>
      <c r="L79" s="235"/>
      <c r="M79" s="223" t="str">
        <f>IF($A79="","",VLOOKUP($A79,生徒情報入力!$A$9:$AA$158,7))</f>
        <v/>
      </c>
      <c r="N79" s="224" t="str">
        <f>IF($A79="","",VLOOKUP($A79,生徒情報入力!$A$9:$AA$158,8))</f>
        <v/>
      </c>
      <c r="O79" s="224" t="s">
        <v>6</v>
      </c>
      <c r="P79" s="224" t="str">
        <f>IF($A79="","",VLOOKUP($A79,生徒情報入力!$A$9:$AA$158,9))</f>
        <v/>
      </c>
      <c r="Q79" s="224" t="s">
        <v>6</v>
      </c>
      <c r="R79" s="224" t="str">
        <f>IF($A79="","",VLOOKUP($A79,生徒情報入力!$A$9:$AA$158,10))</f>
        <v/>
      </c>
      <c r="S79" s="234" t="str">
        <f>IF($A79="","",VLOOKUP($A79,生徒情報入力!$A$9:$AA$158,11))</f>
        <v/>
      </c>
      <c r="T79" s="235"/>
      <c r="U79" s="894" t="str">
        <f>IF($A79="","",VLOOKUP($A79,生徒情報入力!$A$9:$AA$158,12))</f>
        <v/>
      </c>
      <c r="V79" s="895"/>
      <c r="W79" s="895"/>
      <c r="X79" s="223" t="str">
        <f>IF($A79="","",VLOOKUP($A79,生徒情報入力!$A$9:$AA$158,13))</f>
        <v/>
      </c>
      <c r="Y79" s="224" t="str">
        <f>IF($A79="","",VLOOKUP($A79,生徒情報入力!$A$9:$AA$158,14))</f>
        <v/>
      </c>
      <c r="Z79" s="225" t="s">
        <v>6</v>
      </c>
      <c r="AA79" s="224" t="str">
        <f>IF($A79="","",VLOOKUP($A79,生徒情報入力!$A$9:$AA$158,15))</f>
        <v/>
      </c>
      <c r="AB79" s="224" t="s">
        <v>6</v>
      </c>
      <c r="AC79" s="226" t="str">
        <f>IF($A79="","",VLOOKUP($A79,生徒情報入力!$A$9:$AA$158,16))</f>
        <v/>
      </c>
      <c r="AD79" s="896" t="str">
        <f>IF($A79="","",VLOOKUP($A79,生徒情報入力!$A$9:$AA$158,17))</f>
        <v/>
      </c>
      <c r="AE79" s="897"/>
      <c r="AF79" s="227"/>
      <c r="AG79" s="898" t="str">
        <f>IF($A79="","",VLOOKUP($A79,生徒情報入力!$A$9:$AA$158,19))</f>
        <v/>
      </c>
      <c r="AH79" s="898"/>
      <c r="AI79" s="898"/>
      <c r="AJ79" s="898"/>
      <c r="AK79" s="899"/>
      <c r="AL79" s="894" t="str">
        <f>IF($A79="","",VLOOKUP($A79,生徒情報入力!$A$9:$AA$158,20))</f>
        <v/>
      </c>
      <c r="AM79" s="895"/>
      <c r="AN79" s="895"/>
      <c r="AO79" s="895"/>
      <c r="AP79" s="895"/>
      <c r="AQ79" s="874" t="str">
        <f>IF($A79="","",VLOOKUP($A79,生徒情報入力!$A$9:$AA$158,21))</f>
        <v/>
      </c>
      <c r="AR79" s="875"/>
      <c r="AS79" s="876"/>
      <c r="AT79" s="877" t="str">
        <f>IF($A79="","",VLOOKUP($A79,生徒情報入力!$A$9:$AA$158,22))</f>
        <v/>
      </c>
      <c r="AU79" s="878"/>
      <c r="AV79" s="878"/>
      <c r="AW79" s="878"/>
      <c r="AX79" s="878"/>
      <c r="AY79" s="878"/>
      <c r="AZ79" s="878"/>
      <c r="BA79" s="878"/>
      <c r="BB79" s="878"/>
      <c r="BC79" s="878"/>
      <c r="BD79" s="878"/>
      <c r="BE79" s="879"/>
      <c r="BF79" s="880" t="str">
        <f>IF($A79="","",VLOOKUP($A79,生徒情報入力!$A$9:$AA$158,23))</f>
        <v/>
      </c>
      <c r="BG79" s="881"/>
      <c r="BH79" s="228" t="s">
        <v>1872</v>
      </c>
      <c r="BI79" s="882" t="str">
        <f>IF($A79="","",VLOOKUP($A79,生徒情報入力!$A$9:$AA$158,25))</f>
        <v/>
      </c>
      <c r="BJ79" s="882"/>
      <c r="BK79" s="229" t="s">
        <v>1873</v>
      </c>
      <c r="BL79" s="883" t="str">
        <f>IF($A79="","",VLOOKUP($A79,生徒情報入力!$A$9:$AA$158,27))</f>
        <v/>
      </c>
      <c r="BM79" s="884"/>
      <c r="BN79" s="230"/>
      <c r="BT79" s="200">
        <v>52</v>
      </c>
    </row>
    <row r="80" spans="1:72" ht="27" customHeight="1">
      <c r="A80" s="890" t="str">
        <f t="shared" si="3"/>
        <v/>
      </c>
      <c r="B80" s="891"/>
      <c r="C80" s="215" t="str">
        <f>IF($A80="","",VLOOKUP($A80,生徒情報入力!$A$9:$AA$158,4))</f>
        <v/>
      </c>
      <c r="D80" s="892" t="str">
        <f>IF($A80="","",VLOOKUP($A80,生徒情報入力!$A$9:$AA$158,5))</f>
        <v/>
      </c>
      <c r="E80" s="892"/>
      <c r="F80" s="892"/>
      <c r="G80" s="892"/>
      <c r="H80" s="892"/>
      <c r="I80" s="892"/>
      <c r="J80" s="893"/>
      <c r="K80" s="234" t="str">
        <f>IF($A80="","",VLOOKUP($A80,生徒情報入力!$A$9:$AA$158,6))</f>
        <v/>
      </c>
      <c r="L80" s="235"/>
      <c r="M80" s="223" t="str">
        <f>IF($A80="","",VLOOKUP($A80,生徒情報入力!$A$9:$AA$158,7))</f>
        <v/>
      </c>
      <c r="N80" s="224" t="str">
        <f>IF($A80="","",VLOOKUP($A80,生徒情報入力!$A$9:$AA$158,8))</f>
        <v/>
      </c>
      <c r="O80" s="224" t="s">
        <v>6</v>
      </c>
      <c r="P80" s="224" t="str">
        <f>IF($A80="","",VLOOKUP($A80,生徒情報入力!$A$9:$AA$158,9))</f>
        <v/>
      </c>
      <c r="Q80" s="224" t="s">
        <v>6</v>
      </c>
      <c r="R80" s="224" t="str">
        <f>IF($A80="","",VLOOKUP($A80,生徒情報入力!$A$9:$AA$158,10))</f>
        <v/>
      </c>
      <c r="S80" s="234" t="str">
        <f>IF($A80="","",VLOOKUP($A80,生徒情報入力!$A$9:$AA$158,11))</f>
        <v/>
      </c>
      <c r="T80" s="235"/>
      <c r="U80" s="894" t="str">
        <f>IF($A80="","",VLOOKUP($A80,生徒情報入力!$A$9:$AA$158,12))</f>
        <v/>
      </c>
      <c r="V80" s="895"/>
      <c r="W80" s="895"/>
      <c r="X80" s="223" t="str">
        <f>IF($A80="","",VLOOKUP($A80,生徒情報入力!$A$9:$AA$158,13))</f>
        <v/>
      </c>
      <c r="Y80" s="224" t="str">
        <f>IF($A80="","",VLOOKUP($A80,生徒情報入力!$A$9:$AA$158,14))</f>
        <v/>
      </c>
      <c r="Z80" s="225" t="s">
        <v>6</v>
      </c>
      <c r="AA80" s="224" t="str">
        <f>IF($A80="","",VLOOKUP($A80,生徒情報入力!$A$9:$AA$158,15))</f>
        <v/>
      </c>
      <c r="AB80" s="224" t="s">
        <v>6</v>
      </c>
      <c r="AC80" s="226" t="str">
        <f>IF($A80="","",VLOOKUP($A80,生徒情報入力!$A$9:$AA$158,16))</f>
        <v/>
      </c>
      <c r="AD80" s="896" t="str">
        <f>IF($A80="","",VLOOKUP($A80,生徒情報入力!$A$9:$AA$158,17))</f>
        <v/>
      </c>
      <c r="AE80" s="897"/>
      <c r="AF80" s="227"/>
      <c r="AG80" s="898" t="str">
        <f>IF($A80="","",VLOOKUP($A80,生徒情報入力!$A$9:$AA$158,19))</f>
        <v/>
      </c>
      <c r="AH80" s="898"/>
      <c r="AI80" s="898"/>
      <c r="AJ80" s="898"/>
      <c r="AK80" s="899"/>
      <c r="AL80" s="894" t="str">
        <f>IF($A80="","",VLOOKUP($A80,生徒情報入力!$A$9:$AA$158,20))</f>
        <v/>
      </c>
      <c r="AM80" s="895"/>
      <c r="AN80" s="895"/>
      <c r="AO80" s="895"/>
      <c r="AP80" s="895"/>
      <c r="AQ80" s="874" t="str">
        <f>IF($A80="","",VLOOKUP($A80,生徒情報入力!$A$9:$AA$158,21))</f>
        <v/>
      </c>
      <c r="AR80" s="875"/>
      <c r="AS80" s="876"/>
      <c r="AT80" s="877" t="str">
        <f>IF($A80="","",VLOOKUP($A80,生徒情報入力!$A$9:$AA$158,22))</f>
        <v/>
      </c>
      <c r="AU80" s="878"/>
      <c r="AV80" s="878"/>
      <c r="AW80" s="878"/>
      <c r="AX80" s="878"/>
      <c r="AY80" s="878"/>
      <c r="AZ80" s="878"/>
      <c r="BA80" s="878"/>
      <c r="BB80" s="878"/>
      <c r="BC80" s="878"/>
      <c r="BD80" s="878"/>
      <c r="BE80" s="879"/>
      <c r="BF80" s="880" t="str">
        <f>IF($A80="","",VLOOKUP($A80,生徒情報入力!$A$9:$AA$158,23))</f>
        <v/>
      </c>
      <c r="BG80" s="881"/>
      <c r="BH80" s="228" t="s">
        <v>1872</v>
      </c>
      <c r="BI80" s="882" t="str">
        <f>IF($A80="","",VLOOKUP($A80,生徒情報入力!$A$9:$AA$158,25))</f>
        <v/>
      </c>
      <c r="BJ80" s="882"/>
      <c r="BK80" s="229" t="s">
        <v>1873</v>
      </c>
      <c r="BL80" s="883" t="str">
        <f>IF($A80="","",VLOOKUP($A80,生徒情報入力!$A$9:$AA$158,27))</f>
        <v/>
      </c>
      <c r="BM80" s="884"/>
      <c r="BN80" s="230"/>
      <c r="BT80" s="200">
        <v>53</v>
      </c>
    </row>
    <row r="81" spans="1:72" ht="27" customHeight="1">
      <c r="A81" s="890" t="str">
        <f t="shared" si="3"/>
        <v/>
      </c>
      <c r="B81" s="891"/>
      <c r="C81" s="215" t="str">
        <f>IF($A81="","",VLOOKUP($A81,生徒情報入力!$A$9:$AA$158,4))</f>
        <v/>
      </c>
      <c r="D81" s="892" t="str">
        <f>IF($A81="","",VLOOKUP($A81,生徒情報入力!$A$9:$AA$158,5))</f>
        <v/>
      </c>
      <c r="E81" s="892"/>
      <c r="F81" s="892"/>
      <c r="G81" s="892"/>
      <c r="H81" s="892"/>
      <c r="I81" s="892"/>
      <c r="J81" s="893"/>
      <c r="K81" s="234" t="str">
        <f>IF($A81="","",VLOOKUP($A81,生徒情報入力!$A$9:$AA$158,6))</f>
        <v/>
      </c>
      <c r="L81" s="235"/>
      <c r="M81" s="223" t="str">
        <f>IF($A81="","",VLOOKUP($A81,生徒情報入力!$A$9:$AA$158,7))</f>
        <v/>
      </c>
      <c r="N81" s="224" t="str">
        <f>IF($A81="","",VLOOKUP($A81,生徒情報入力!$A$9:$AA$158,8))</f>
        <v/>
      </c>
      <c r="O81" s="224" t="s">
        <v>6</v>
      </c>
      <c r="P81" s="224" t="str">
        <f>IF($A81="","",VLOOKUP($A81,生徒情報入力!$A$9:$AA$158,9))</f>
        <v/>
      </c>
      <c r="Q81" s="224" t="s">
        <v>6</v>
      </c>
      <c r="R81" s="224" t="str">
        <f>IF($A81="","",VLOOKUP($A81,生徒情報入力!$A$9:$AA$158,10))</f>
        <v/>
      </c>
      <c r="S81" s="234" t="str">
        <f>IF($A81="","",VLOOKUP($A81,生徒情報入力!$A$9:$AA$158,11))</f>
        <v/>
      </c>
      <c r="T81" s="235"/>
      <c r="U81" s="894" t="str">
        <f>IF($A81="","",VLOOKUP($A81,生徒情報入力!$A$9:$AA$158,12))</f>
        <v/>
      </c>
      <c r="V81" s="895"/>
      <c r="W81" s="895"/>
      <c r="X81" s="223" t="str">
        <f>IF($A81="","",VLOOKUP($A81,生徒情報入力!$A$9:$AA$158,13))</f>
        <v/>
      </c>
      <c r="Y81" s="224" t="str">
        <f>IF($A81="","",VLOOKUP($A81,生徒情報入力!$A$9:$AA$158,14))</f>
        <v/>
      </c>
      <c r="Z81" s="225" t="s">
        <v>6</v>
      </c>
      <c r="AA81" s="224" t="str">
        <f>IF($A81="","",VLOOKUP($A81,生徒情報入力!$A$9:$AA$158,15))</f>
        <v/>
      </c>
      <c r="AB81" s="224" t="s">
        <v>6</v>
      </c>
      <c r="AC81" s="226" t="str">
        <f>IF($A81="","",VLOOKUP($A81,生徒情報入力!$A$9:$AA$158,16))</f>
        <v/>
      </c>
      <c r="AD81" s="896" t="str">
        <f>IF($A81="","",VLOOKUP($A81,生徒情報入力!$A$9:$AA$158,17))</f>
        <v/>
      </c>
      <c r="AE81" s="897"/>
      <c r="AF81" s="227"/>
      <c r="AG81" s="898" t="str">
        <f>IF($A81="","",VLOOKUP($A81,生徒情報入力!$A$9:$AA$158,19))</f>
        <v/>
      </c>
      <c r="AH81" s="898"/>
      <c r="AI81" s="898"/>
      <c r="AJ81" s="898"/>
      <c r="AK81" s="899"/>
      <c r="AL81" s="894" t="str">
        <f>IF($A81="","",VLOOKUP($A81,生徒情報入力!$A$9:$AA$158,20))</f>
        <v/>
      </c>
      <c r="AM81" s="895"/>
      <c r="AN81" s="895"/>
      <c r="AO81" s="895"/>
      <c r="AP81" s="895"/>
      <c r="AQ81" s="874" t="str">
        <f>IF($A81="","",VLOOKUP($A81,生徒情報入力!$A$9:$AA$158,21))</f>
        <v/>
      </c>
      <c r="AR81" s="875"/>
      <c r="AS81" s="876"/>
      <c r="AT81" s="877" t="str">
        <f>IF($A81="","",VLOOKUP($A81,生徒情報入力!$A$9:$AA$158,22))</f>
        <v/>
      </c>
      <c r="AU81" s="878"/>
      <c r="AV81" s="878"/>
      <c r="AW81" s="878"/>
      <c r="AX81" s="878"/>
      <c r="AY81" s="878"/>
      <c r="AZ81" s="878"/>
      <c r="BA81" s="878"/>
      <c r="BB81" s="878"/>
      <c r="BC81" s="878"/>
      <c r="BD81" s="878"/>
      <c r="BE81" s="879"/>
      <c r="BF81" s="880" t="str">
        <f>IF($A81="","",VLOOKUP($A81,生徒情報入力!$A$9:$AA$158,23))</f>
        <v/>
      </c>
      <c r="BG81" s="881"/>
      <c r="BH81" s="228" t="s">
        <v>1872</v>
      </c>
      <c r="BI81" s="882" t="str">
        <f>IF($A81="","",VLOOKUP($A81,生徒情報入力!$A$9:$AA$158,25))</f>
        <v/>
      </c>
      <c r="BJ81" s="882"/>
      <c r="BK81" s="229" t="s">
        <v>1873</v>
      </c>
      <c r="BL81" s="883" t="str">
        <f>IF($A81="","",VLOOKUP($A81,生徒情報入力!$A$9:$AA$158,27))</f>
        <v/>
      </c>
      <c r="BM81" s="884"/>
      <c r="BN81" s="230"/>
      <c r="BT81" s="200">
        <v>54</v>
      </c>
    </row>
    <row r="82" spans="1:72" ht="27" customHeight="1">
      <c r="A82" s="890" t="str">
        <f t="shared" si="3"/>
        <v/>
      </c>
      <c r="B82" s="891"/>
      <c r="C82" s="215" t="str">
        <f>IF($A82="","",VLOOKUP($A82,生徒情報入力!$A$9:$AA$158,4))</f>
        <v/>
      </c>
      <c r="D82" s="892" t="str">
        <f>IF($A82="","",VLOOKUP($A82,生徒情報入力!$A$9:$AA$158,5))</f>
        <v/>
      </c>
      <c r="E82" s="892"/>
      <c r="F82" s="892"/>
      <c r="G82" s="892"/>
      <c r="H82" s="892"/>
      <c r="I82" s="892"/>
      <c r="J82" s="893"/>
      <c r="K82" s="234" t="str">
        <f>IF($A82="","",VLOOKUP($A82,生徒情報入力!$A$9:$AA$158,6))</f>
        <v/>
      </c>
      <c r="L82" s="235"/>
      <c r="M82" s="223" t="str">
        <f>IF($A82="","",VLOOKUP($A82,生徒情報入力!$A$9:$AA$158,7))</f>
        <v/>
      </c>
      <c r="N82" s="224" t="str">
        <f>IF($A82="","",VLOOKUP($A82,生徒情報入力!$A$9:$AA$158,8))</f>
        <v/>
      </c>
      <c r="O82" s="224" t="s">
        <v>6</v>
      </c>
      <c r="P82" s="224" t="str">
        <f>IF($A82="","",VLOOKUP($A82,生徒情報入力!$A$9:$AA$158,9))</f>
        <v/>
      </c>
      <c r="Q82" s="224" t="s">
        <v>6</v>
      </c>
      <c r="R82" s="224" t="str">
        <f>IF($A82="","",VLOOKUP($A82,生徒情報入力!$A$9:$AA$158,10))</f>
        <v/>
      </c>
      <c r="S82" s="234" t="str">
        <f>IF($A82="","",VLOOKUP($A82,生徒情報入力!$A$9:$AA$158,11))</f>
        <v/>
      </c>
      <c r="T82" s="235"/>
      <c r="U82" s="894" t="str">
        <f>IF($A82="","",VLOOKUP($A82,生徒情報入力!$A$9:$AA$158,12))</f>
        <v/>
      </c>
      <c r="V82" s="895"/>
      <c r="W82" s="895"/>
      <c r="X82" s="223" t="str">
        <f>IF($A82="","",VLOOKUP($A82,生徒情報入力!$A$9:$AA$158,13))</f>
        <v/>
      </c>
      <c r="Y82" s="224" t="str">
        <f>IF($A82="","",VLOOKUP($A82,生徒情報入力!$A$9:$AA$158,14))</f>
        <v/>
      </c>
      <c r="Z82" s="225" t="s">
        <v>6</v>
      </c>
      <c r="AA82" s="224" t="str">
        <f>IF($A82="","",VLOOKUP($A82,生徒情報入力!$A$9:$AA$158,15))</f>
        <v/>
      </c>
      <c r="AB82" s="224" t="s">
        <v>6</v>
      </c>
      <c r="AC82" s="226" t="str">
        <f>IF($A82="","",VLOOKUP($A82,生徒情報入力!$A$9:$AA$158,16))</f>
        <v/>
      </c>
      <c r="AD82" s="896" t="str">
        <f>IF($A82="","",VLOOKUP($A82,生徒情報入力!$A$9:$AA$158,17))</f>
        <v/>
      </c>
      <c r="AE82" s="897"/>
      <c r="AF82" s="227"/>
      <c r="AG82" s="898" t="str">
        <f>IF($A82="","",VLOOKUP($A82,生徒情報入力!$A$9:$AA$158,19))</f>
        <v/>
      </c>
      <c r="AH82" s="898"/>
      <c r="AI82" s="898"/>
      <c r="AJ82" s="898"/>
      <c r="AK82" s="899"/>
      <c r="AL82" s="894" t="str">
        <f>IF($A82="","",VLOOKUP($A82,生徒情報入力!$A$9:$AA$158,20))</f>
        <v/>
      </c>
      <c r="AM82" s="895"/>
      <c r="AN82" s="895"/>
      <c r="AO82" s="895"/>
      <c r="AP82" s="895"/>
      <c r="AQ82" s="874" t="str">
        <f>IF($A82="","",VLOOKUP($A82,生徒情報入力!$A$9:$AA$158,21))</f>
        <v/>
      </c>
      <c r="AR82" s="875"/>
      <c r="AS82" s="876"/>
      <c r="AT82" s="877" t="str">
        <f>IF($A82="","",VLOOKUP($A82,生徒情報入力!$A$9:$AA$158,22))</f>
        <v/>
      </c>
      <c r="AU82" s="878"/>
      <c r="AV82" s="878"/>
      <c r="AW82" s="878"/>
      <c r="AX82" s="878"/>
      <c r="AY82" s="878"/>
      <c r="AZ82" s="878"/>
      <c r="BA82" s="878"/>
      <c r="BB82" s="878"/>
      <c r="BC82" s="878"/>
      <c r="BD82" s="878"/>
      <c r="BE82" s="879"/>
      <c r="BF82" s="880" t="str">
        <f>IF($A82="","",VLOOKUP($A82,生徒情報入力!$A$9:$AA$158,23))</f>
        <v/>
      </c>
      <c r="BG82" s="881"/>
      <c r="BH82" s="228" t="s">
        <v>1872</v>
      </c>
      <c r="BI82" s="882" t="str">
        <f>IF($A82="","",VLOOKUP($A82,生徒情報入力!$A$9:$AA$158,25))</f>
        <v/>
      </c>
      <c r="BJ82" s="882"/>
      <c r="BK82" s="229" t="s">
        <v>1873</v>
      </c>
      <c r="BL82" s="883" t="str">
        <f>IF($A82="","",VLOOKUP($A82,生徒情報入力!$A$9:$AA$158,27))</f>
        <v/>
      </c>
      <c r="BM82" s="884"/>
      <c r="BN82" s="230"/>
      <c r="BT82" s="200">
        <v>55</v>
      </c>
    </row>
    <row r="83" spans="1:72" ht="27" customHeight="1">
      <c r="A83" s="890" t="str">
        <f t="shared" si="3"/>
        <v/>
      </c>
      <c r="B83" s="891"/>
      <c r="C83" s="215" t="str">
        <f>IF($A83="","",VLOOKUP($A83,生徒情報入力!$A$9:$AA$158,4))</f>
        <v/>
      </c>
      <c r="D83" s="892" t="str">
        <f>IF($A83="","",VLOOKUP($A83,生徒情報入力!$A$9:$AA$158,5))</f>
        <v/>
      </c>
      <c r="E83" s="892"/>
      <c r="F83" s="892"/>
      <c r="G83" s="892"/>
      <c r="H83" s="892"/>
      <c r="I83" s="892"/>
      <c r="J83" s="893"/>
      <c r="K83" s="234" t="str">
        <f>IF($A83="","",VLOOKUP($A83,生徒情報入力!$A$9:$AA$158,6))</f>
        <v/>
      </c>
      <c r="L83" s="235"/>
      <c r="M83" s="223" t="str">
        <f>IF($A83="","",VLOOKUP($A83,生徒情報入力!$A$9:$AA$158,7))</f>
        <v/>
      </c>
      <c r="N83" s="224" t="str">
        <f>IF($A83="","",VLOOKUP($A83,生徒情報入力!$A$9:$AA$158,8))</f>
        <v/>
      </c>
      <c r="O83" s="224" t="s">
        <v>6</v>
      </c>
      <c r="P83" s="224" t="str">
        <f>IF($A83="","",VLOOKUP($A83,生徒情報入力!$A$9:$AA$158,9))</f>
        <v/>
      </c>
      <c r="Q83" s="224" t="s">
        <v>6</v>
      </c>
      <c r="R83" s="224" t="str">
        <f>IF($A83="","",VLOOKUP($A83,生徒情報入力!$A$9:$AA$158,10))</f>
        <v/>
      </c>
      <c r="S83" s="234" t="str">
        <f>IF($A83="","",VLOOKUP($A83,生徒情報入力!$A$9:$AA$158,11))</f>
        <v/>
      </c>
      <c r="T83" s="235"/>
      <c r="U83" s="894" t="str">
        <f>IF($A83="","",VLOOKUP($A83,生徒情報入力!$A$9:$AA$158,12))</f>
        <v/>
      </c>
      <c r="V83" s="895"/>
      <c r="W83" s="895"/>
      <c r="X83" s="223" t="str">
        <f>IF($A83="","",VLOOKUP($A83,生徒情報入力!$A$9:$AA$158,13))</f>
        <v/>
      </c>
      <c r="Y83" s="224" t="str">
        <f>IF($A83="","",VLOOKUP($A83,生徒情報入力!$A$9:$AA$158,14))</f>
        <v/>
      </c>
      <c r="Z83" s="225" t="s">
        <v>6</v>
      </c>
      <c r="AA83" s="224" t="str">
        <f>IF($A83="","",VLOOKUP($A83,生徒情報入力!$A$9:$AA$158,15))</f>
        <v/>
      </c>
      <c r="AB83" s="224" t="s">
        <v>6</v>
      </c>
      <c r="AC83" s="226" t="str">
        <f>IF($A83="","",VLOOKUP($A83,生徒情報入力!$A$9:$AA$158,16))</f>
        <v/>
      </c>
      <c r="AD83" s="896" t="str">
        <f>IF($A83="","",VLOOKUP($A83,生徒情報入力!$A$9:$AA$158,17))</f>
        <v/>
      </c>
      <c r="AE83" s="897"/>
      <c r="AF83" s="227"/>
      <c r="AG83" s="898" t="str">
        <f>IF($A83="","",VLOOKUP($A83,生徒情報入力!$A$9:$AA$158,19))</f>
        <v/>
      </c>
      <c r="AH83" s="898"/>
      <c r="AI83" s="898"/>
      <c r="AJ83" s="898"/>
      <c r="AK83" s="899"/>
      <c r="AL83" s="894" t="str">
        <f>IF($A83="","",VLOOKUP($A83,生徒情報入力!$A$9:$AA$158,20))</f>
        <v/>
      </c>
      <c r="AM83" s="895"/>
      <c r="AN83" s="895"/>
      <c r="AO83" s="895"/>
      <c r="AP83" s="895"/>
      <c r="AQ83" s="874" t="str">
        <f>IF($A83="","",VLOOKUP($A83,生徒情報入力!$A$9:$AA$158,21))</f>
        <v/>
      </c>
      <c r="AR83" s="875"/>
      <c r="AS83" s="876"/>
      <c r="AT83" s="877" t="str">
        <f>IF($A83="","",VLOOKUP($A83,生徒情報入力!$A$9:$AA$158,22))</f>
        <v/>
      </c>
      <c r="AU83" s="878"/>
      <c r="AV83" s="878"/>
      <c r="AW83" s="878"/>
      <c r="AX83" s="878"/>
      <c r="AY83" s="878"/>
      <c r="AZ83" s="878"/>
      <c r="BA83" s="878"/>
      <c r="BB83" s="878"/>
      <c r="BC83" s="878"/>
      <c r="BD83" s="878"/>
      <c r="BE83" s="879"/>
      <c r="BF83" s="880" t="str">
        <f>IF($A83="","",VLOOKUP($A83,生徒情報入力!$A$9:$AA$158,23))</f>
        <v/>
      </c>
      <c r="BG83" s="881"/>
      <c r="BH83" s="228" t="s">
        <v>1872</v>
      </c>
      <c r="BI83" s="882" t="str">
        <f>IF($A83="","",VLOOKUP($A83,生徒情報入力!$A$9:$AA$158,25))</f>
        <v/>
      </c>
      <c r="BJ83" s="882"/>
      <c r="BK83" s="229" t="s">
        <v>1873</v>
      </c>
      <c r="BL83" s="883" t="str">
        <f>IF($A83="","",VLOOKUP($A83,生徒情報入力!$A$9:$AA$158,27))</f>
        <v/>
      </c>
      <c r="BM83" s="884"/>
      <c r="BN83" s="230"/>
      <c r="BT83" s="200">
        <v>56</v>
      </c>
    </row>
    <row r="84" spans="1:72" ht="27" customHeight="1">
      <c r="A84" s="890" t="str">
        <f t="shared" si="3"/>
        <v/>
      </c>
      <c r="B84" s="891"/>
      <c r="C84" s="215" t="str">
        <f>IF($A84="","",VLOOKUP($A84,生徒情報入力!$A$9:$AA$158,4))</f>
        <v/>
      </c>
      <c r="D84" s="892" t="str">
        <f>IF($A84="","",VLOOKUP($A84,生徒情報入力!$A$9:$AA$158,5))</f>
        <v/>
      </c>
      <c r="E84" s="892"/>
      <c r="F84" s="892"/>
      <c r="G84" s="892"/>
      <c r="H84" s="892"/>
      <c r="I84" s="892"/>
      <c r="J84" s="893"/>
      <c r="K84" s="234" t="str">
        <f>IF($A84="","",VLOOKUP($A84,生徒情報入力!$A$9:$AA$158,6))</f>
        <v/>
      </c>
      <c r="L84" s="235"/>
      <c r="M84" s="223" t="str">
        <f>IF($A84="","",VLOOKUP($A84,生徒情報入力!$A$9:$AA$158,7))</f>
        <v/>
      </c>
      <c r="N84" s="224" t="str">
        <f>IF($A84="","",VLOOKUP($A84,生徒情報入力!$A$9:$AA$158,8))</f>
        <v/>
      </c>
      <c r="O84" s="224" t="s">
        <v>6</v>
      </c>
      <c r="P84" s="224" t="str">
        <f>IF($A84="","",VLOOKUP($A84,生徒情報入力!$A$9:$AA$158,9))</f>
        <v/>
      </c>
      <c r="Q84" s="224" t="s">
        <v>6</v>
      </c>
      <c r="R84" s="224" t="str">
        <f>IF($A84="","",VLOOKUP($A84,生徒情報入力!$A$9:$AA$158,10))</f>
        <v/>
      </c>
      <c r="S84" s="234" t="str">
        <f>IF($A84="","",VLOOKUP($A84,生徒情報入力!$A$9:$AA$158,11))</f>
        <v/>
      </c>
      <c r="T84" s="235"/>
      <c r="U84" s="894" t="str">
        <f>IF($A84="","",VLOOKUP($A84,生徒情報入力!$A$9:$AA$158,12))</f>
        <v/>
      </c>
      <c r="V84" s="895"/>
      <c r="W84" s="895"/>
      <c r="X84" s="223" t="str">
        <f>IF($A84="","",VLOOKUP($A84,生徒情報入力!$A$9:$AA$158,13))</f>
        <v/>
      </c>
      <c r="Y84" s="224" t="str">
        <f>IF($A84="","",VLOOKUP($A84,生徒情報入力!$A$9:$AA$158,14))</f>
        <v/>
      </c>
      <c r="Z84" s="225" t="s">
        <v>6</v>
      </c>
      <c r="AA84" s="224" t="str">
        <f>IF($A84="","",VLOOKUP($A84,生徒情報入力!$A$9:$AA$158,15))</f>
        <v/>
      </c>
      <c r="AB84" s="224" t="s">
        <v>6</v>
      </c>
      <c r="AC84" s="226" t="str">
        <f>IF($A84="","",VLOOKUP($A84,生徒情報入力!$A$9:$AA$158,16))</f>
        <v/>
      </c>
      <c r="AD84" s="896" t="str">
        <f>IF($A84="","",VLOOKUP($A84,生徒情報入力!$A$9:$AA$158,17))</f>
        <v/>
      </c>
      <c r="AE84" s="897"/>
      <c r="AF84" s="227"/>
      <c r="AG84" s="898" t="str">
        <f>IF($A84="","",VLOOKUP($A84,生徒情報入力!$A$9:$AA$158,19))</f>
        <v/>
      </c>
      <c r="AH84" s="898"/>
      <c r="AI84" s="898"/>
      <c r="AJ84" s="898"/>
      <c r="AK84" s="899"/>
      <c r="AL84" s="894" t="str">
        <f>IF($A84="","",VLOOKUP($A84,生徒情報入力!$A$9:$AA$158,20))</f>
        <v/>
      </c>
      <c r="AM84" s="895"/>
      <c r="AN84" s="895"/>
      <c r="AO84" s="895"/>
      <c r="AP84" s="895"/>
      <c r="AQ84" s="874" t="str">
        <f>IF($A84="","",VLOOKUP($A84,生徒情報入力!$A$9:$AA$158,21))</f>
        <v/>
      </c>
      <c r="AR84" s="875"/>
      <c r="AS84" s="876"/>
      <c r="AT84" s="877" t="str">
        <f>IF($A84="","",VLOOKUP($A84,生徒情報入力!$A$9:$AA$158,22))</f>
        <v/>
      </c>
      <c r="AU84" s="878"/>
      <c r="AV84" s="878"/>
      <c r="AW84" s="878"/>
      <c r="AX84" s="878"/>
      <c r="AY84" s="878"/>
      <c r="AZ84" s="878"/>
      <c r="BA84" s="878"/>
      <c r="BB84" s="878"/>
      <c r="BC84" s="878"/>
      <c r="BD84" s="878"/>
      <c r="BE84" s="879"/>
      <c r="BF84" s="880" t="str">
        <f>IF($A84="","",VLOOKUP($A84,生徒情報入力!$A$9:$AA$158,23))</f>
        <v/>
      </c>
      <c r="BG84" s="881"/>
      <c r="BH84" s="228" t="s">
        <v>1872</v>
      </c>
      <c r="BI84" s="882" t="str">
        <f>IF($A84="","",VLOOKUP($A84,生徒情報入力!$A$9:$AA$158,25))</f>
        <v/>
      </c>
      <c r="BJ84" s="882"/>
      <c r="BK84" s="229" t="s">
        <v>1873</v>
      </c>
      <c r="BL84" s="883" t="str">
        <f>IF($A84="","",VLOOKUP($A84,生徒情報入力!$A$9:$AA$158,27))</f>
        <v/>
      </c>
      <c r="BM84" s="884"/>
      <c r="BN84" s="230"/>
      <c r="BT84" s="200">
        <v>57</v>
      </c>
    </row>
    <row r="85" spans="1:72" ht="27" customHeight="1">
      <c r="A85" s="890" t="str">
        <f t="shared" si="3"/>
        <v/>
      </c>
      <c r="B85" s="891"/>
      <c r="C85" s="215" t="str">
        <f>IF($A85="","",VLOOKUP($A85,生徒情報入力!$A$9:$AA$158,4))</f>
        <v/>
      </c>
      <c r="D85" s="892" t="str">
        <f>IF($A85="","",VLOOKUP($A85,生徒情報入力!$A$9:$AA$158,5))</f>
        <v/>
      </c>
      <c r="E85" s="892"/>
      <c r="F85" s="892"/>
      <c r="G85" s="892"/>
      <c r="H85" s="892"/>
      <c r="I85" s="892"/>
      <c r="J85" s="893"/>
      <c r="K85" s="234" t="str">
        <f>IF($A85="","",VLOOKUP($A85,生徒情報入力!$A$9:$AA$158,6))</f>
        <v/>
      </c>
      <c r="L85" s="235"/>
      <c r="M85" s="223" t="str">
        <f>IF($A85="","",VLOOKUP($A85,生徒情報入力!$A$9:$AA$158,7))</f>
        <v/>
      </c>
      <c r="N85" s="224" t="str">
        <f>IF($A85="","",VLOOKUP($A85,生徒情報入力!$A$9:$AA$158,8))</f>
        <v/>
      </c>
      <c r="O85" s="224" t="s">
        <v>6</v>
      </c>
      <c r="P85" s="224" t="str">
        <f>IF($A85="","",VLOOKUP($A85,生徒情報入力!$A$9:$AA$158,9))</f>
        <v/>
      </c>
      <c r="Q85" s="224" t="s">
        <v>6</v>
      </c>
      <c r="R85" s="224" t="str">
        <f>IF($A85="","",VLOOKUP($A85,生徒情報入力!$A$9:$AA$158,10))</f>
        <v/>
      </c>
      <c r="S85" s="234" t="str">
        <f>IF($A85="","",VLOOKUP($A85,生徒情報入力!$A$9:$AA$158,11))</f>
        <v/>
      </c>
      <c r="T85" s="235"/>
      <c r="U85" s="894" t="str">
        <f>IF($A85="","",VLOOKUP($A85,生徒情報入力!$A$9:$AA$158,12))</f>
        <v/>
      </c>
      <c r="V85" s="895"/>
      <c r="W85" s="895"/>
      <c r="X85" s="223" t="str">
        <f>IF($A85="","",VLOOKUP($A85,生徒情報入力!$A$9:$AA$158,13))</f>
        <v/>
      </c>
      <c r="Y85" s="224" t="str">
        <f>IF($A85="","",VLOOKUP($A85,生徒情報入力!$A$9:$AA$158,14))</f>
        <v/>
      </c>
      <c r="Z85" s="225" t="s">
        <v>6</v>
      </c>
      <c r="AA85" s="224" t="str">
        <f>IF($A85="","",VLOOKUP($A85,生徒情報入力!$A$9:$AA$158,15))</f>
        <v/>
      </c>
      <c r="AB85" s="224" t="s">
        <v>6</v>
      </c>
      <c r="AC85" s="226" t="str">
        <f>IF($A85="","",VLOOKUP($A85,生徒情報入力!$A$9:$AA$158,16))</f>
        <v/>
      </c>
      <c r="AD85" s="896" t="str">
        <f>IF($A85="","",VLOOKUP($A85,生徒情報入力!$A$9:$AA$158,17))</f>
        <v/>
      </c>
      <c r="AE85" s="897"/>
      <c r="AF85" s="227"/>
      <c r="AG85" s="898" t="str">
        <f>IF($A85="","",VLOOKUP($A85,生徒情報入力!$A$9:$AA$158,19))</f>
        <v/>
      </c>
      <c r="AH85" s="898"/>
      <c r="AI85" s="898"/>
      <c r="AJ85" s="898"/>
      <c r="AK85" s="899"/>
      <c r="AL85" s="894" t="str">
        <f>IF($A85="","",VLOOKUP($A85,生徒情報入力!$A$9:$AA$158,20))</f>
        <v/>
      </c>
      <c r="AM85" s="895"/>
      <c r="AN85" s="895"/>
      <c r="AO85" s="895"/>
      <c r="AP85" s="895"/>
      <c r="AQ85" s="874" t="str">
        <f>IF($A85="","",VLOOKUP($A85,生徒情報入力!$A$9:$AA$158,21))</f>
        <v/>
      </c>
      <c r="AR85" s="875"/>
      <c r="AS85" s="876"/>
      <c r="AT85" s="877" t="str">
        <f>IF($A85="","",VLOOKUP($A85,生徒情報入力!$A$9:$AA$158,22))</f>
        <v/>
      </c>
      <c r="AU85" s="878"/>
      <c r="AV85" s="878"/>
      <c r="AW85" s="878"/>
      <c r="AX85" s="878"/>
      <c r="AY85" s="878"/>
      <c r="AZ85" s="878"/>
      <c r="BA85" s="878"/>
      <c r="BB85" s="878"/>
      <c r="BC85" s="878"/>
      <c r="BD85" s="878"/>
      <c r="BE85" s="879"/>
      <c r="BF85" s="880" t="str">
        <f>IF($A85="","",VLOOKUP($A85,生徒情報入力!$A$9:$AA$158,23))</f>
        <v/>
      </c>
      <c r="BG85" s="881"/>
      <c r="BH85" s="228" t="s">
        <v>1872</v>
      </c>
      <c r="BI85" s="882" t="str">
        <f>IF($A85="","",VLOOKUP($A85,生徒情報入力!$A$9:$AA$158,25))</f>
        <v/>
      </c>
      <c r="BJ85" s="882"/>
      <c r="BK85" s="229" t="s">
        <v>1873</v>
      </c>
      <c r="BL85" s="883" t="str">
        <f>IF($A85="","",VLOOKUP($A85,生徒情報入力!$A$9:$AA$158,27))</f>
        <v/>
      </c>
      <c r="BM85" s="884"/>
      <c r="BN85" s="230"/>
      <c r="BT85" s="200">
        <v>58</v>
      </c>
    </row>
    <row r="86" spans="1:72" ht="27" customHeight="1">
      <c r="A86" s="890" t="str">
        <f t="shared" si="3"/>
        <v/>
      </c>
      <c r="B86" s="891"/>
      <c r="C86" s="215" t="str">
        <f>IF($A86="","",VLOOKUP($A86,生徒情報入力!$A$9:$AA$158,4))</f>
        <v/>
      </c>
      <c r="D86" s="892" t="str">
        <f>IF($A86="","",VLOOKUP($A86,生徒情報入力!$A$9:$AA$158,5))</f>
        <v/>
      </c>
      <c r="E86" s="892"/>
      <c r="F86" s="892"/>
      <c r="G86" s="892"/>
      <c r="H86" s="892"/>
      <c r="I86" s="892"/>
      <c r="J86" s="893"/>
      <c r="K86" s="234" t="str">
        <f>IF($A86="","",VLOOKUP($A86,生徒情報入力!$A$9:$AA$158,6))</f>
        <v/>
      </c>
      <c r="L86" s="235"/>
      <c r="M86" s="223" t="str">
        <f>IF($A86="","",VLOOKUP($A86,生徒情報入力!$A$9:$AA$158,7))</f>
        <v/>
      </c>
      <c r="N86" s="224" t="str">
        <f>IF($A86="","",VLOOKUP($A86,生徒情報入力!$A$9:$AA$158,8))</f>
        <v/>
      </c>
      <c r="O86" s="224" t="s">
        <v>6</v>
      </c>
      <c r="P86" s="224" t="str">
        <f>IF($A86="","",VLOOKUP($A86,生徒情報入力!$A$9:$AA$158,9))</f>
        <v/>
      </c>
      <c r="Q86" s="224" t="s">
        <v>6</v>
      </c>
      <c r="R86" s="224" t="str">
        <f>IF($A86="","",VLOOKUP($A86,生徒情報入力!$A$9:$AA$158,10))</f>
        <v/>
      </c>
      <c r="S86" s="234" t="str">
        <f>IF($A86="","",VLOOKUP($A86,生徒情報入力!$A$9:$AA$158,11))</f>
        <v/>
      </c>
      <c r="T86" s="235"/>
      <c r="U86" s="894" t="str">
        <f>IF($A86="","",VLOOKUP($A86,生徒情報入力!$A$9:$AA$158,12))</f>
        <v/>
      </c>
      <c r="V86" s="895"/>
      <c r="W86" s="895"/>
      <c r="X86" s="223" t="str">
        <f>IF($A86="","",VLOOKUP($A86,生徒情報入力!$A$9:$AA$158,13))</f>
        <v/>
      </c>
      <c r="Y86" s="224" t="str">
        <f>IF($A86="","",VLOOKUP($A86,生徒情報入力!$A$9:$AA$158,14))</f>
        <v/>
      </c>
      <c r="Z86" s="225" t="s">
        <v>6</v>
      </c>
      <c r="AA86" s="224" t="str">
        <f>IF($A86="","",VLOOKUP($A86,生徒情報入力!$A$9:$AA$158,15))</f>
        <v/>
      </c>
      <c r="AB86" s="224" t="s">
        <v>6</v>
      </c>
      <c r="AC86" s="226" t="str">
        <f>IF($A86="","",VLOOKUP($A86,生徒情報入力!$A$9:$AA$158,16))</f>
        <v/>
      </c>
      <c r="AD86" s="896" t="str">
        <f>IF($A86="","",VLOOKUP($A86,生徒情報入力!$A$9:$AA$158,17))</f>
        <v/>
      </c>
      <c r="AE86" s="897"/>
      <c r="AF86" s="227"/>
      <c r="AG86" s="898" t="str">
        <f>IF($A86="","",VLOOKUP($A86,生徒情報入力!$A$9:$AA$158,19))</f>
        <v/>
      </c>
      <c r="AH86" s="898"/>
      <c r="AI86" s="898"/>
      <c r="AJ86" s="898"/>
      <c r="AK86" s="899"/>
      <c r="AL86" s="894" t="str">
        <f>IF($A86="","",VLOOKUP($A86,生徒情報入力!$A$9:$AA$158,20))</f>
        <v/>
      </c>
      <c r="AM86" s="895"/>
      <c r="AN86" s="895"/>
      <c r="AO86" s="895"/>
      <c r="AP86" s="895"/>
      <c r="AQ86" s="874" t="str">
        <f>IF($A86="","",VLOOKUP($A86,生徒情報入力!$A$9:$AA$158,21))</f>
        <v/>
      </c>
      <c r="AR86" s="875"/>
      <c r="AS86" s="876"/>
      <c r="AT86" s="877" t="str">
        <f>IF($A86="","",VLOOKUP($A86,生徒情報入力!$A$9:$AA$158,22))</f>
        <v/>
      </c>
      <c r="AU86" s="878"/>
      <c r="AV86" s="878"/>
      <c r="AW86" s="878"/>
      <c r="AX86" s="878"/>
      <c r="AY86" s="878"/>
      <c r="AZ86" s="878"/>
      <c r="BA86" s="878"/>
      <c r="BB86" s="878"/>
      <c r="BC86" s="878"/>
      <c r="BD86" s="878"/>
      <c r="BE86" s="879"/>
      <c r="BF86" s="880" t="str">
        <f>IF($A86="","",VLOOKUP($A86,生徒情報入力!$A$9:$AA$158,23))</f>
        <v/>
      </c>
      <c r="BG86" s="881"/>
      <c r="BH86" s="228" t="s">
        <v>1872</v>
      </c>
      <c r="BI86" s="882" t="str">
        <f>IF($A86="","",VLOOKUP($A86,生徒情報入力!$A$9:$AA$158,25))</f>
        <v/>
      </c>
      <c r="BJ86" s="882"/>
      <c r="BK86" s="229" t="s">
        <v>1873</v>
      </c>
      <c r="BL86" s="883" t="str">
        <f>IF($A86="","",VLOOKUP($A86,生徒情報入力!$A$9:$AA$158,27))</f>
        <v/>
      </c>
      <c r="BM86" s="884"/>
      <c r="BN86" s="230"/>
      <c r="BT86" s="200">
        <v>59</v>
      </c>
    </row>
    <row r="87" spans="1:72" ht="27" customHeight="1">
      <c r="A87" s="890" t="str">
        <f t="shared" si="3"/>
        <v/>
      </c>
      <c r="B87" s="891"/>
      <c r="C87" s="215" t="str">
        <f>IF($A87="","",VLOOKUP($A87,生徒情報入力!$A$9:$AA$158,4))</f>
        <v/>
      </c>
      <c r="D87" s="892" t="str">
        <f>IF($A87="","",VLOOKUP($A87,生徒情報入力!$A$9:$AA$158,5))</f>
        <v/>
      </c>
      <c r="E87" s="892"/>
      <c r="F87" s="892"/>
      <c r="G87" s="892"/>
      <c r="H87" s="892"/>
      <c r="I87" s="892"/>
      <c r="J87" s="893"/>
      <c r="K87" s="234" t="str">
        <f>IF($A87="","",VLOOKUP($A87,生徒情報入力!$A$9:$AA$158,6))</f>
        <v/>
      </c>
      <c r="L87" s="235"/>
      <c r="M87" s="223" t="str">
        <f>IF($A87="","",VLOOKUP($A87,生徒情報入力!$A$9:$AA$158,7))</f>
        <v/>
      </c>
      <c r="N87" s="224" t="str">
        <f>IF($A87="","",VLOOKUP($A87,生徒情報入力!$A$9:$AA$158,8))</f>
        <v/>
      </c>
      <c r="O87" s="224" t="s">
        <v>6</v>
      </c>
      <c r="P87" s="224" t="str">
        <f>IF($A87="","",VLOOKUP($A87,生徒情報入力!$A$9:$AA$158,9))</f>
        <v/>
      </c>
      <c r="Q87" s="224" t="s">
        <v>6</v>
      </c>
      <c r="R87" s="224" t="str">
        <f>IF($A87="","",VLOOKUP($A87,生徒情報入力!$A$9:$AA$158,10))</f>
        <v/>
      </c>
      <c r="S87" s="234" t="str">
        <f>IF($A87="","",VLOOKUP($A87,生徒情報入力!$A$9:$AA$158,11))</f>
        <v/>
      </c>
      <c r="T87" s="235"/>
      <c r="U87" s="894" t="str">
        <f>IF($A87="","",VLOOKUP($A87,生徒情報入力!$A$9:$AA$158,12))</f>
        <v/>
      </c>
      <c r="V87" s="895"/>
      <c r="W87" s="895"/>
      <c r="X87" s="223" t="str">
        <f>IF($A87="","",VLOOKUP($A87,生徒情報入力!$A$9:$AA$158,13))</f>
        <v/>
      </c>
      <c r="Y87" s="224" t="str">
        <f>IF($A87="","",VLOOKUP($A87,生徒情報入力!$A$9:$AA$158,14))</f>
        <v/>
      </c>
      <c r="Z87" s="225" t="s">
        <v>6</v>
      </c>
      <c r="AA87" s="224" t="str">
        <f>IF($A87="","",VLOOKUP($A87,生徒情報入力!$A$9:$AA$158,15))</f>
        <v/>
      </c>
      <c r="AB87" s="224" t="s">
        <v>6</v>
      </c>
      <c r="AC87" s="226" t="str">
        <f>IF($A87="","",VLOOKUP($A87,生徒情報入力!$A$9:$AA$158,16))</f>
        <v/>
      </c>
      <c r="AD87" s="896" t="str">
        <f>IF($A87="","",VLOOKUP($A87,生徒情報入力!$A$9:$AA$158,17))</f>
        <v/>
      </c>
      <c r="AE87" s="897"/>
      <c r="AF87" s="227"/>
      <c r="AG87" s="898" t="str">
        <f>IF($A87="","",VLOOKUP($A87,生徒情報入力!$A$9:$AA$158,19))</f>
        <v/>
      </c>
      <c r="AH87" s="898"/>
      <c r="AI87" s="898"/>
      <c r="AJ87" s="898"/>
      <c r="AK87" s="899"/>
      <c r="AL87" s="894" t="str">
        <f>IF($A87="","",VLOOKUP($A87,生徒情報入力!$A$9:$AA$158,20))</f>
        <v/>
      </c>
      <c r="AM87" s="895"/>
      <c r="AN87" s="895"/>
      <c r="AO87" s="895"/>
      <c r="AP87" s="895"/>
      <c r="AQ87" s="874" t="str">
        <f>IF($A87="","",VLOOKUP($A87,生徒情報入力!$A$9:$AA$158,21))</f>
        <v/>
      </c>
      <c r="AR87" s="875"/>
      <c r="AS87" s="876"/>
      <c r="AT87" s="877" t="str">
        <f>IF($A87="","",VLOOKUP($A87,生徒情報入力!$A$9:$AA$158,22))</f>
        <v/>
      </c>
      <c r="AU87" s="878"/>
      <c r="AV87" s="878"/>
      <c r="AW87" s="878"/>
      <c r="AX87" s="878"/>
      <c r="AY87" s="878"/>
      <c r="AZ87" s="878"/>
      <c r="BA87" s="878"/>
      <c r="BB87" s="878"/>
      <c r="BC87" s="878"/>
      <c r="BD87" s="878"/>
      <c r="BE87" s="879"/>
      <c r="BF87" s="880" t="str">
        <f>IF($A87="","",VLOOKUP($A87,生徒情報入力!$A$9:$AA$158,23))</f>
        <v/>
      </c>
      <c r="BG87" s="881"/>
      <c r="BH87" s="228" t="s">
        <v>1872</v>
      </c>
      <c r="BI87" s="882" t="str">
        <f>IF($A87="","",VLOOKUP($A87,生徒情報入力!$A$9:$AA$158,25))</f>
        <v/>
      </c>
      <c r="BJ87" s="882"/>
      <c r="BK87" s="229" t="s">
        <v>1873</v>
      </c>
      <c r="BL87" s="883" t="str">
        <f>IF($A87="","",VLOOKUP($A87,生徒情報入力!$A$9:$AA$158,27))</f>
        <v/>
      </c>
      <c r="BM87" s="884"/>
      <c r="BN87" s="230"/>
      <c r="BT87" s="200">
        <v>60</v>
      </c>
    </row>
    <row r="88" spans="1:72" ht="15.75" customHeight="1">
      <c r="A88" s="199"/>
      <c r="B88" s="199"/>
      <c r="C88" s="199"/>
      <c r="D88" s="199"/>
      <c r="E88" s="232"/>
      <c r="F88" s="232" t="s">
        <v>2745</v>
      </c>
      <c r="G88" s="232"/>
      <c r="H88" s="232"/>
      <c r="I88" s="232"/>
      <c r="J88" s="232"/>
      <c r="K88" s="232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232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</row>
    <row r="89" spans="1:72" ht="15.75" customHeight="1">
      <c r="A89" s="199"/>
      <c r="B89" s="199"/>
      <c r="C89" s="199"/>
      <c r="D89" s="199"/>
      <c r="E89" s="232"/>
      <c r="F89" s="232" t="s">
        <v>2746</v>
      </c>
      <c r="G89" s="232"/>
      <c r="H89" s="232"/>
      <c r="I89" s="232"/>
      <c r="J89" s="232"/>
      <c r="K89" s="232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</row>
    <row r="90" spans="1:72" ht="15.75" customHeight="1"/>
    <row r="91" spans="1:72" ht="15.75" customHeight="1"/>
    <row r="92" spans="1:72" ht="15.75" customHeight="1"/>
    <row r="93" spans="1:72" ht="15.75" customHeight="1"/>
    <row r="94" spans="1:72" ht="15.75" customHeight="1"/>
    <row r="95" spans="1:72" ht="15.75" customHeight="1"/>
    <row r="96" spans="1:72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34.5" customHeight="1"/>
    <row r="107" ht="34.5" customHeight="1"/>
    <row r="108" ht="34.5" customHeight="1"/>
    <row r="109" ht="34.5" customHeight="1"/>
    <row r="110" ht="29.25" customHeight="1"/>
    <row r="111" ht="15.75" customHeight="1"/>
    <row r="112" ht="15.75" customHeight="1"/>
    <row r="113" ht="24.75" customHeight="1"/>
    <row r="114" ht="15.75" customHeight="1"/>
    <row r="115" ht="23.2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</sheetData>
  <sheetProtection password="F282" sheet="1" objects="1" scenarios="1"/>
  <mergeCells count="794">
    <mergeCell ref="AQ87:AS87"/>
    <mergeCell ref="AT87:BE87"/>
    <mergeCell ref="BF87:BG87"/>
    <mergeCell ref="BI87:BJ87"/>
    <mergeCell ref="BL87:BM87"/>
    <mergeCell ref="A87:B87"/>
    <mergeCell ref="D87:J87"/>
    <mergeCell ref="U87:W87"/>
    <mergeCell ref="AD87:AE87"/>
    <mergeCell ref="AG87:AK87"/>
    <mergeCell ref="AL87:AP87"/>
    <mergeCell ref="AL86:AP86"/>
    <mergeCell ref="AQ86:AS86"/>
    <mergeCell ref="AT86:BE86"/>
    <mergeCell ref="BF86:BG86"/>
    <mergeCell ref="BI86:BJ86"/>
    <mergeCell ref="BL86:BM86"/>
    <mergeCell ref="AQ85:AS85"/>
    <mergeCell ref="AT85:BE85"/>
    <mergeCell ref="BF85:BG85"/>
    <mergeCell ref="BI85:BJ85"/>
    <mergeCell ref="BL85:BM85"/>
    <mergeCell ref="AL85:AP85"/>
    <mergeCell ref="A86:B86"/>
    <mergeCell ref="D86:J86"/>
    <mergeCell ref="U86:W86"/>
    <mergeCell ref="AD86:AE86"/>
    <mergeCell ref="AG86:AK86"/>
    <mergeCell ref="A85:B85"/>
    <mergeCell ref="D85:J85"/>
    <mergeCell ref="U85:W85"/>
    <mergeCell ref="AD85:AE85"/>
    <mergeCell ref="AG85:AK85"/>
    <mergeCell ref="AL84:AP84"/>
    <mergeCell ref="AQ84:AS84"/>
    <mergeCell ref="AT84:BE84"/>
    <mergeCell ref="BF84:BG84"/>
    <mergeCell ref="BI84:BJ84"/>
    <mergeCell ref="BL84:BM84"/>
    <mergeCell ref="AQ83:AS83"/>
    <mergeCell ref="AT83:BE83"/>
    <mergeCell ref="BF83:BG83"/>
    <mergeCell ref="BI83:BJ83"/>
    <mergeCell ref="BL83:BM83"/>
    <mergeCell ref="AL83:AP83"/>
    <mergeCell ref="A84:B84"/>
    <mergeCell ref="D84:J84"/>
    <mergeCell ref="U84:W84"/>
    <mergeCell ref="AD84:AE84"/>
    <mergeCell ref="AG84:AK84"/>
    <mergeCell ref="A83:B83"/>
    <mergeCell ref="D83:J83"/>
    <mergeCell ref="U83:W83"/>
    <mergeCell ref="AD83:AE83"/>
    <mergeCell ref="AG83:AK83"/>
    <mergeCell ref="AL82:AP82"/>
    <mergeCell ref="AQ82:AS82"/>
    <mergeCell ref="AT82:BE82"/>
    <mergeCell ref="BF82:BG82"/>
    <mergeCell ref="BI82:BJ82"/>
    <mergeCell ref="BL82:BM82"/>
    <mergeCell ref="AQ81:AS81"/>
    <mergeCell ref="AT81:BE81"/>
    <mergeCell ref="BF81:BG81"/>
    <mergeCell ref="BI81:BJ81"/>
    <mergeCell ref="BL81:BM81"/>
    <mergeCell ref="AL81:AP81"/>
    <mergeCell ref="A82:B82"/>
    <mergeCell ref="D82:J82"/>
    <mergeCell ref="U82:W82"/>
    <mergeCell ref="AD82:AE82"/>
    <mergeCell ref="AG82:AK82"/>
    <mergeCell ref="A81:B81"/>
    <mergeCell ref="D81:J81"/>
    <mergeCell ref="U81:W81"/>
    <mergeCell ref="AD81:AE81"/>
    <mergeCell ref="AG81:AK81"/>
    <mergeCell ref="AL80:AP80"/>
    <mergeCell ref="AQ80:AS80"/>
    <mergeCell ref="AT80:BE80"/>
    <mergeCell ref="BF80:BG80"/>
    <mergeCell ref="BI80:BJ80"/>
    <mergeCell ref="BL80:BM80"/>
    <mergeCell ref="AQ79:AS79"/>
    <mergeCell ref="AT79:BE79"/>
    <mergeCell ref="BF79:BG79"/>
    <mergeCell ref="BI79:BJ79"/>
    <mergeCell ref="BL79:BM79"/>
    <mergeCell ref="AL79:AP79"/>
    <mergeCell ref="A80:B80"/>
    <mergeCell ref="D80:J80"/>
    <mergeCell ref="U80:W80"/>
    <mergeCell ref="AD80:AE80"/>
    <mergeCell ref="AG80:AK80"/>
    <mergeCell ref="A79:B79"/>
    <mergeCell ref="D79:J79"/>
    <mergeCell ref="U79:W79"/>
    <mergeCell ref="AD79:AE79"/>
    <mergeCell ref="AG79:AK79"/>
    <mergeCell ref="AL78:AP78"/>
    <mergeCell ref="AQ78:AS78"/>
    <mergeCell ref="AT78:BE78"/>
    <mergeCell ref="BF78:BG78"/>
    <mergeCell ref="BI78:BJ78"/>
    <mergeCell ref="BL78:BM78"/>
    <mergeCell ref="AQ77:AS77"/>
    <mergeCell ref="AT77:BE77"/>
    <mergeCell ref="BF77:BG77"/>
    <mergeCell ref="BI77:BJ77"/>
    <mergeCell ref="BL77:BM77"/>
    <mergeCell ref="AL77:AP77"/>
    <mergeCell ref="A78:B78"/>
    <mergeCell ref="D78:J78"/>
    <mergeCell ref="U78:W78"/>
    <mergeCell ref="AD78:AE78"/>
    <mergeCell ref="AG78:AK78"/>
    <mergeCell ref="A77:B77"/>
    <mergeCell ref="D77:J77"/>
    <mergeCell ref="U77:W77"/>
    <mergeCell ref="AD77:AE77"/>
    <mergeCell ref="AG77:AK77"/>
    <mergeCell ref="AL76:AP76"/>
    <mergeCell ref="AQ76:AS76"/>
    <mergeCell ref="AT76:BE76"/>
    <mergeCell ref="BF76:BG76"/>
    <mergeCell ref="BI76:BJ76"/>
    <mergeCell ref="BL76:BM76"/>
    <mergeCell ref="AQ75:AS75"/>
    <mergeCell ref="AT75:BE75"/>
    <mergeCell ref="BF75:BG75"/>
    <mergeCell ref="BI75:BJ75"/>
    <mergeCell ref="BL75:BM75"/>
    <mergeCell ref="AL75:AP75"/>
    <mergeCell ref="A76:B76"/>
    <mergeCell ref="D76:J76"/>
    <mergeCell ref="U76:W76"/>
    <mergeCell ref="AD76:AE76"/>
    <mergeCell ref="AG76:AK76"/>
    <mergeCell ref="A75:B75"/>
    <mergeCell ref="D75:J75"/>
    <mergeCell ref="U75:W75"/>
    <mergeCell ref="AD75:AE75"/>
    <mergeCell ref="AG75:AK75"/>
    <mergeCell ref="AL74:AP74"/>
    <mergeCell ref="AQ74:AS74"/>
    <mergeCell ref="AT74:BE74"/>
    <mergeCell ref="BF74:BG74"/>
    <mergeCell ref="BI74:BJ74"/>
    <mergeCell ref="BL74:BM74"/>
    <mergeCell ref="AQ73:AS73"/>
    <mergeCell ref="AT73:BE73"/>
    <mergeCell ref="BF73:BG73"/>
    <mergeCell ref="BI73:BJ73"/>
    <mergeCell ref="BL73:BM73"/>
    <mergeCell ref="AL73:AP73"/>
    <mergeCell ref="A74:B74"/>
    <mergeCell ref="D74:J74"/>
    <mergeCell ref="U74:W74"/>
    <mergeCell ref="AD74:AE74"/>
    <mergeCell ref="AG74:AK74"/>
    <mergeCell ref="A73:B73"/>
    <mergeCell ref="D73:J73"/>
    <mergeCell ref="U73:W73"/>
    <mergeCell ref="AD73:AE73"/>
    <mergeCell ref="AG73:AK73"/>
    <mergeCell ref="AQ71:AS72"/>
    <mergeCell ref="AT71:BE72"/>
    <mergeCell ref="BF71:BN72"/>
    <mergeCell ref="U72:W72"/>
    <mergeCell ref="X72:AC72"/>
    <mergeCell ref="AD72:AK72"/>
    <mergeCell ref="AX70:BB70"/>
    <mergeCell ref="BC70:BN70"/>
    <mergeCell ref="AP70:AR70"/>
    <mergeCell ref="AT70:AV70"/>
    <mergeCell ref="A71:B72"/>
    <mergeCell ref="C71:J72"/>
    <mergeCell ref="K71:L72"/>
    <mergeCell ref="M71:R72"/>
    <mergeCell ref="S71:T72"/>
    <mergeCell ref="U71:W71"/>
    <mergeCell ref="X71:AC71"/>
    <mergeCell ref="AD71:AK71"/>
    <mergeCell ref="A70:C70"/>
    <mergeCell ref="E70:AC70"/>
    <mergeCell ref="AG70:AJ70"/>
    <mergeCell ref="AK70:AN70"/>
    <mergeCell ref="AL71:AP72"/>
    <mergeCell ref="AE69:AJ69"/>
    <mergeCell ref="AK69:AV69"/>
    <mergeCell ref="AW69:BB69"/>
    <mergeCell ref="BC69:BF69"/>
    <mergeCell ref="BG69:BI69"/>
    <mergeCell ref="BK69:BN69"/>
    <mergeCell ref="AQ65:AS65"/>
    <mergeCell ref="AT65:BE65"/>
    <mergeCell ref="BF65:BG65"/>
    <mergeCell ref="BI65:BJ65"/>
    <mergeCell ref="BL65:BM65"/>
    <mergeCell ref="AL65:AP65"/>
    <mergeCell ref="D68:E68"/>
    <mergeCell ref="G68:H68"/>
    <mergeCell ref="J68:K68"/>
    <mergeCell ref="U68:Y68"/>
    <mergeCell ref="A65:B65"/>
    <mergeCell ref="D65:J65"/>
    <mergeCell ref="S65:T65"/>
    <mergeCell ref="AD65:AE65"/>
    <mergeCell ref="AG65:AK65"/>
    <mergeCell ref="AL64:AP64"/>
    <mergeCell ref="AQ64:AS64"/>
    <mergeCell ref="AT64:BE64"/>
    <mergeCell ref="BF64:BG64"/>
    <mergeCell ref="BI64:BJ64"/>
    <mergeCell ref="BL64:BM64"/>
    <mergeCell ref="AQ63:AS63"/>
    <mergeCell ref="AT63:BE63"/>
    <mergeCell ref="BF63:BG63"/>
    <mergeCell ref="BI63:BJ63"/>
    <mergeCell ref="BL63:BM63"/>
    <mergeCell ref="AL63:AP63"/>
    <mergeCell ref="A64:B64"/>
    <mergeCell ref="D64:J64"/>
    <mergeCell ref="S64:T64"/>
    <mergeCell ref="AD64:AE64"/>
    <mergeCell ref="AG64:AK64"/>
    <mergeCell ref="A63:B63"/>
    <mergeCell ref="D63:J63"/>
    <mergeCell ref="S63:T63"/>
    <mergeCell ref="AD63:AE63"/>
    <mergeCell ref="AG63:AK63"/>
    <mergeCell ref="AL62:AP62"/>
    <mergeCell ref="AQ62:AS62"/>
    <mergeCell ref="AT62:BE62"/>
    <mergeCell ref="BF62:BG62"/>
    <mergeCell ref="BI62:BJ62"/>
    <mergeCell ref="BL62:BM62"/>
    <mergeCell ref="AQ61:AS61"/>
    <mergeCell ref="AT61:BE61"/>
    <mergeCell ref="BF61:BG61"/>
    <mergeCell ref="BI61:BJ61"/>
    <mergeCell ref="BL61:BM61"/>
    <mergeCell ref="AL61:AP61"/>
    <mergeCell ref="A62:B62"/>
    <mergeCell ref="D62:J62"/>
    <mergeCell ref="S62:T62"/>
    <mergeCell ref="AD62:AE62"/>
    <mergeCell ref="AG62:AK62"/>
    <mergeCell ref="A61:B61"/>
    <mergeCell ref="D61:J61"/>
    <mergeCell ref="S61:T61"/>
    <mergeCell ref="AD61:AE61"/>
    <mergeCell ref="AG61:AK61"/>
    <mergeCell ref="AL60:AP60"/>
    <mergeCell ref="AQ60:AS60"/>
    <mergeCell ref="AT60:BE60"/>
    <mergeCell ref="BF60:BG60"/>
    <mergeCell ref="BI60:BJ60"/>
    <mergeCell ref="BL60:BM60"/>
    <mergeCell ref="AQ59:AS59"/>
    <mergeCell ref="AT59:BE59"/>
    <mergeCell ref="BF59:BG59"/>
    <mergeCell ref="BI59:BJ59"/>
    <mergeCell ref="BL59:BM59"/>
    <mergeCell ref="AL59:AP59"/>
    <mergeCell ref="A60:B60"/>
    <mergeCell ref="D60:J60"/>
    <mergeCell ref="S60:T60"/>
    <mergeCell ref="AD60:AE60"/>
    <mergeCell ref="AG60:AK60"/>
    <mergeCell ref="A59:B59"/>
    <mergeCell ref="D59:J59"/>
    <mergeCell ref="S59:T59"/>
    <mergeCell ref="AD59:AE59"/>
    <mergeCell ref="AG59:AK59"/>
    <mergeCell ref="AL58:AP58"/>
    <mergeCell ref="AQ58:AS58"/>
    <mergeCell ref="AT58:BE58"/>
    <mergeCell ref="BF58:BG58"/>
    <mergeCell ref="BI58:BJ58"/>
    <mergeCell ref="BL58:BM58"/>
    <mergeCell ref="AQ57:AS57"/>
    <mergeCell ref="AT57:BE57"/>
    <mergeCell ref="BF57:BG57"/>
    <mergeCell ref="BI57:BJ57"/>
    <mergeCell ref="BL57:BM57"/>
    <mergeCell ref="AL57:AP57"/>
    <mergeCell ref="A58:B58"/>
    <mergeCell ref="D58:J58"/>
    <mergeCell ref="S58:T58"/>
    <mergeCell ref="AD58:AE58"/>
    <mergeCell ref="AG58:AK58"/>
    <mergeCell ref="A57:B57"/>
    <mergeCell ref="D57:J57"/>
    <mergeCell ref="S57:T57"/>
    <mergeCell ref="AD57:AE57"/>
    <mergeCell ref="AG57:AK57"/>
    <mergeCell ref="AL56:AP56"/>
    <mergeCell ref="AQ56:AS56"/>
    <mergeCell ref="AT56:BE56"/>
    <mergeCell ref="BF56:BG56"/>
    <mergeCell ref="BI56:BJ56"/>
    <mergeCell ref="BL56:BM56"/>
    <mergeCell ref="AQ55:AS55"/>
    <mergeCell ref="AT55:BE55"/>
    <mergeCell ref="BF55:BG55"/>
    <mergeCell ref="BI55:BJ55"/>
    <mergeCell ref="BL55:BM55"/>
    <mergeCell ref="AL55:AP55"/>
    <mergeCell ref="A56:B56"/>
    <mergeCell ref="D56:J56"/>
    <mergeCell ref="S56:T56"/>
    <mergeCell ref="AD56:AE56"/>
    <mergeCell ref="AG56:AK56"/>
    <mergeCell ref="A55:B55"/>
    <mergeCell ref="D55:J55"/>
    <mergeCell ref="S55:T55"/>
    <mergeCell ref="AD55:AE55"/>
    <mergeCell ref="AG55:AK55"/>
    <mergeCell ref="AL54:AP54"/>
    <mergeCell ref="AQ54:AS54"/>
    <mergeCell ref="AT54:BE54"/>
    <mergeCell ref="BF54:BG54"/>
    <mergeCell ref="BI54:BJ54"/>
    <mergeCell ref="BL54:BM54"/>
    <mergeCell ref="AQ53:AS53"/>
    <mergeCell ref="AT53:BE53"/>
    <mergeCell ref="BF53:BG53"/>
    <mergeCell ref="BI53:BJ53"/>
    <mergeCell ref="BL53:BM53"/>
    <mergeCell ref="AL53:AP53"/>
    <mergeCell ref="A54:B54"/>
    <mergeCell ref="D54:J54"/>
    <mergeCell ref="S54:T54"/>
    <mergeCell ref="AD54:AE54"/>
    <mergeCell ref="AG54:AK54"/>
    <mergeCell ref="A53:B53"/>
    <mergeCell ref="D53:J53"/>
    <mergeCell ref="S53:T53"/>
    <mergeCell ref="AD53:AE53"/>
    <mergeCell ref="AG53:AK53"/>
    <mergeCell ref="AL52:AP52"/>
    <mergeCell ref="AQ52:AS52"/>
    <mergeCell ref="AT52:BE52"/>
    <mergeCell ref="BF52:BG52"/>
    <mergeCell ref="BI52:BJ52"/>
    <mergeCell ref="BL52:BM52"/>
    <mergeCell ref="AQ51:AS51"/>
    <mergeCell ref="AT51:BE51"/>
    <mergeCell ref="BF51:BG51"/>
    <mergeCell ref="BI51:BJ51"/>
    <mergeCell ref="BL51:BM51"/>
    <mergeCell ref="AL51:AP51"/>
    <mergeCell ref="A52:B52"/>
    <mergeCell ref="D52:J52"/>
    <mergeCell ref="S52:T52"/>
    <mergeCell ref="AD52:AE52"/>
    <mergeCell ref="AG52:AK52"/>
    <mergeCell ref="A51:B51"/>
    <mergeCell ref="D51:J51"/>
    <mergeCell ref="S51:T51"/>
    <mergeCell ref="AD51:AE51"/>
    <mergeCell ref="AG51:AK51"/>
    <mergeCell ref="AQ49:AS50"/>
    <mergeCell ref="AT49:BE50"/>
    <mergeCell ref="BF49:BN50"/>
    <mergeCell ref="U50:W50"/>
    <mergeCell ref="X50:AC50"/>
    <mergeCell ref="AD50:AK50"/>
    <mergeCell ref="AX48:BB48"/>
    <mergeCell ref="BC48:BN48"/>
    <mergeCell ref="AP48:AR48"/>
    <mergeCell ref="AT48:AV48"/>
    <mergeCell ref="A49:B50"/>
    <mergeCell ref="C49:J50"/>
    <mergeCell ref="K49:L50"/>
    <mergeCell ref="M49:R50"/>
    <mergeCell ref="S49:T50"/>
    <mergeCell ref="U49:W49"/>
    <mergeCell ref="X49:AC49"/>
    <mergeCell ref="AD49:AK49"/>
    <mergeCell ref="A48:C48"/>
    <mergeCell ref="E48:AC48"/>
    <mergeCell ref="AG48:AJ48"/>
    <mergeCell ref="AK48:AN48"/>
    <mergeCell ref="AL49:AP50"/>
    <mergeCell ref="AE47:AJ47"/>
    <mergeCell ref="AK47:AV47"/>
    <mergeCell ref="AW47:BB47"/>
    <mergeCell ref="BC47:BF47"/>
    <mergeCell ref="BG47:BI47"/>
    <mergeCell ref="BK47:BN47"/>
    <mergeCell ref="AQ43:AS43"/>
    <mergeCell ref="AT43:BE43"/>
    <mergeCell ref="BF43:BG43"/>
    <mergeCell ref="BI43:BJ43"/>
    <mergeCell ref="BL43:BM43"/>
    <mergeCell ref="AL43:AP43"/>
    <mergeCell ref="D46:E46"/>
    <mergeCell ref="G46:H46"/>
    <mergeCell ref="J46:K46"/>
    <mergeCell ref="U46:Y46"/>
    <mergeCell ref="A43:B43"/>
    <mergeCell ref="D43:J43"/>
    <mergeCell ref="U43:W43"/>
    <mergeCell ref="AD43:AE43"/>
    <mergeCell ref="AG43:AK43"/>
    <mergeCell ref="AL42:AP42"/>
    <mergeCell ref="AQ42:AS42"/>
    <mergeCell ref="AT42:BE42"/>
    <mergeCell ref="BF42:BG42"/>
    <mergeCell ref="BI42:BJ42"/>
    <mergeCell ref="BL42:BM42"/>
    <mergeCell ref="AQ41:AS41"/>
    <mergeCell ref="AT41:BE41"/>
    <mergeCell ref="BF41:BG41"/>
    <mergeCell ref="BI41:BJ41"/>
    <mergeCell ref="BL41:BM41"/>
    <mergeCell ref="AL41:AP41"/>
    <mergeCell ref="A42:B42"/>
    <mergeCell ref="D42:J42"/>
    <mergeCell ref="U42:W42"/>
    <mergeCell ref="AD42:AE42"/>
    <mergeCell ref="AG42:AK42"/>
    <mergeCell ref="A41:B41"/>
    <mergeCell ref="D41:J41"/>
    <mergeCell ref="U41:W41"/>
    <mergeCell ref="AD41:AE41"/>
    <mergeCell ref="AG41:AK41"/>
    <mergeCell ref="AL40:AP40"/>
    <mergeCell ref="AQ40:AS40"/>
    <mergeCell ref="AT40:BE40"/>
    <mergeCell ref="BF40:BG40"/>
    <mergeCell ref="BI40:BJ40"/>
    <mergeCell ref="BL40:BM40"/>
    <mergeCell ref="AQ39:AS39"/>
    <mergeCell ref="AT39:BE39"/>
    <mergeCell ref="BF39:BG39"/>
    <mergeCell ref="BI39:BJ39"/>
    <mergeCell ref="BL39:BM39"/>
    <mergeCell ref="AL39:AP39"/>
    <mergeCell ref="A40:B40"/>
    <mergeCell ref="D40:J40"/>
    <mergeCell ref="U40:W40"/>
    <mergeCell ref="AD40:AE40"/>
    <mergeCell ref="AG40:AK40"/>
    <mergeCell ref="A39:B39"/>
    <mergeCell ref="D39:J39"/>
    <mergeCell ref="U39:W39"/>
    <mergeCell ref="AD39:AE39"/>
    <mergeCell ref="AG39:AK39"/>
    <mergeCell ref="AL38:AP38"/>
    <mergeCell ref="AQ38:AS38"/>
    <mergeCell ref="AT38:BE38"/>
    <mergeCell ref="BF38:BG38"/>
    <mergeCell ref="BI38:BJ38"/>
    <mergeCell ref="BL38:BM38"/>
    <mergeCell ref="AQ37:AS37"/>
    <mergeCell ref="AT37:BE37"/>
    <mergeCell ref="BF37:BG37"/>
    <mergeCell ref="BI37:BJ37"/>
    <mergeCell ref="BL37:BM37"/>
    <mergeCell ref="AL37:AP37"/>
    <mergeCell ref="A38:B38"/>
    <mergeCell ref="D38:J38"/>
    <mergeCell ref="U38:W38"/>
    <mergeCell ref="AD38:AE38"/>
    <mergeCell ref="AG38:AK38"/>
    <mergeCell ref="A37:B37"/>
    <mergeCell ref="D37:J37"/>
    <mergeCell ref="U37:W37"/>
    <mergeCell ref="AD37:AE37"/>
    <mergeCell ref="AG37:AK37"/>
    <mergeCell ref="AL36:AP36"/>
    <mergeCell ref="AQ36:AS36"/>
    <mergeCell ref="AT36:BE36"/>
    <mergeCell ref="BF36:BG36"/>
    <mergeCell ref="BI36:BJ36"/>
    <mergeCell ref="BL36:BM36"/>
    <mergeCell ref="AQ35:AS35"/>
    <mergeCell ref="AT35:BE35"/>
    <mergeCell ref="BF35:BG35"/>
    <mergeCell ref="BI35:BJ35"/>
    <mergeCell ref="BL35:BM35"/>
    <mergeCell ref="AL35:AP35"/>
    <mergeCell ref="A36:B36"/>
    <mergeCell ref="D36:J36"/>
    <mergeCell ref="U36:W36"/>
    <mergeCell ref="AD36:AE36"/>
    <mergeCell ref="AG36:AK36"/>
    <mergeCell ref="A35:B35"/>
    <mergeCell ref="D35:J35"/>
    <mergeCell ref="U35:W35"/>
    <mergeCell ref="AD35:AE35"/>
    <mergeCell ref="AG35:AK35"/>
    <mergeCell ref="AL34:AP34"/>
    <mergeCell ref="AQ34:AS34"/>
    <mergeCell ref="AT34:BE34"/>
    <mergeCell ref="BF34:BG34"/>
    <mergeCell ref="BI34:BJ34"/>
    <mergeCell ref="BL34:BM34"/>
    <mergeCell ref="AQ33:AS33"/>
    <mergeCell ref="AT33:BE33"/>
    <mergeCell ref="BF33:BG33"/>
    <mergeCell ref="BI33:BJ33"/>
    <mergeCell ref="BL33:BM33"/>
    <mergeCell ref="AL33:AP33"/>
    <mergeCell ref="A34:B34"/>
    <mergeCell ref="D34:J34"/>
    <mergeCell ref="U34:W34"/>
    <mergeCell ref="AD34:AE34"/>
    <mergeCell ref="AG34:AK34"/>
    <mergeCell ref="A33:B33"/>
    <mergeCell ref="D33:J33"/>
    <mergeCell ref="U33:W33"/>
    <mergeCell ref="AD33:AE33"/>
    <mergeCell ref="AG33:AK33"/>
    <mergeCell ref="AL32:AP32"/>
    <mergeCell ref="AQ32:AS32"/>
    <mergeCell ref="AT32:BE32"/>
    <mergeCell ref="BF32:BG32"/>
    <mergeCell ref="BI32:BJ32"/>
    <mergeCell ref="BL32:BM32"/>
    <mergeCell ref="AQ31:AS31"/>
    <mergeCell ref="AT31:BE31"/>
    <mergeCell ref="BF31:BG31"/>
    <mergeCell ref="BI31:BJ31"/>
    <mergeCell ref="BL31:BM31"/>
    <mergeCell ref="AL31:AP31"/>
    <mergeCell ref="A32:B32"/>
    <mergeCell ref="D32:J32"/>
    <mergeCell ref="U32:W32"/>
    <mergeCell ref="AD32:AE32"/>
    <mergeCell ref="AG32:AK32"/>
    <mergeCell ref="A31:B31"/>
    <mergeCell ref="D31:J31"/>
    <mergeCell ref="U31:W31"/>
    <mergeCell ref="AD31:AE31"/>
    <mergeCell ref="AG31:AK31"/>
    <mergeCell ref="AL30:AP30"/>
    <mergeCell ref="AQ30:AS30"/>
    <mergeCell ref="AT30:BE30"/>
    <mergeCell ref="BF30:BG30"/>
    <mergeCell ref="BI30:BJ30"/>
    <mergeCell ref="BL30:BM30"/>
    <mergeCell ref="AQ29:AS29"/>
    <mergeCell ref="AT29:BE29"/>
    <mergeCell ref="BF29:BG29"/>
    <mergeCell ref="BI29:BJ29"/>
    <mergeCell ref="BL29:BM29"/>
    <mergeCell ref="AL29:AP29"/>
    <mergeCell ref="A30:B30"/>
    <mergeCell ref="D30:J30"/>
    <mergeCell ref="U30:W30"/>
    <mergeCell ref="AD30:AE30"/>
    <mergeCell ref="AG30:AK30"/>
    <mergeCell ref="A29:B29"/>
    <mergeCell ref="D29:J29"/>
    <mergeCell ref="U29:W29"/>
    <mergeCell ref="AD29:AE29"/>
    <mergeCell ref="AG29:AK29"/>
    <mergeCell ref="AQ27:AS28"/>
    <mergeCell ref="AT27:BE28"/>
    <mergeCell ref="BF27:BN28"/>
    <mergeCell ref="U28:W28"/>
    <mergeCell ref="X28:AC28"/>
    <mergeCell ref="AD28:AK28"/>
    <mergeCell ref="AX26:BB26"/>
    <mergeCell ref="BC26:BN26"/>
    <mergeCell ref="AP26:AR26"/>
    <mergeCell ref="AT26:AV26"/>
    <mergeCell ref="A27:B28"/>
    <mergeCell ref="C27:J28"/>
    <mergeCell ref="K27:L28"/>
    <mergeCell ref="M27:R28"/>
    <mergeCell ref="S27:T28"/>
    <mergeCell ref="U27:W27"/>
    <mergeCell ref="X27:AC27"/>
    <mergeCell ref="AD27:AK27"/>
    <mergeCell ref="A26:C26"/>
    <mergeCell ref="E26:AC26"/>
    <mergeCell ref="AG26:AJ26"/>
    <mergeCell ref="AK26:AN26"/>
    <mergeCell ref="AL27:AP28"/>
    <mergeCell ref="AE25:AJ25"/>
    <mergeCell ref="AK25:AV25"/>
    <mergeCell ref="AW25:BB25"/>
    <mergeCell ref="BC25:BF25"/>
    <mergeCell ref="BG25:BI25"/>
    <mergeCell ref="BK25:BN25"/>
    <mergeCell ref="AQ21:AS21"/>
    <mergeCell ref="AT21:BE21"/>
    <mergeCell ref="BF21:BG21"/>
    <mergeCell ref="BI21:BJ21"/>
    <mergeCell ref="BL21:BM21"/>
    <mergeCell ref="AL21:AP21"/>
    <mergeCell ref="D24:E24"/>
    <mergeCell ref="G24:H24"/>
    <mergeCell ref="J24:K24"/>
    <mergeCell ref="U24:Y24"/>
    <mergeCell ref="A21:B21"/>
    <mergeCell ref="D21:J21"/>
    <mergeCell ref="S21:T21"/>
    <mergeCell ref="AD21:AE21"/>
    <mergeCell ref="AG21:AK21"/>
    <mergeCell ref="AL20:AP20"/>
    <mergeCell ref="AQ20:AS20"/>
    <mergeCell ref="AT20:BE20"/>
    <mergeCell ref="BF20:BG20"/>
    <mergeCell ref="BI20:BJ20"/>
    <mergeCell ref="BL20:BM20"/>
    <mergeCell ref="AQ19:AS19"/>
    <mergeCell ref="AT19:BE19"/>
    <mergeCell ref="BF19:BG19"/>
    <mergeCell ref="BI19:BJ19"/>
    <mergeCell ref="BL19:BM19"/>
    <mergeCell ref="AL19:AP19"/>
    <mergeCell ref="A20:B20"/>
    <mergeCell ref="D20:J20"/>
    <mergeCell ref="S20:T20"/>
    <mergeCell ref="AD20:AE20"/>
    <mergeCell ref="AG20:AK20"/>
    <mergeCell ref="A19:B19"/>
    <mergeCell ref="D19:J19"/>
    <mergeCell ref="S19:T19"/>
    <mergeCell ref="AD19:AE19"/>
    <mergeCell ref="AG19:AK19"/>
    <mergeCell ref="AL18:AP18"/>
    <mergeCell ref="AQ18:AS18"/>
    <mergeCell ref="AT18:BE18"/>
    <mergeCell ref="BF18:BG18"/>
    <mergeCell ref="BI18:BJ18"/>
    <mergeCell ref="BL18:BM18"/>
    <mergeCell ref="AQ17:AS17"/>
    <mergeCell ref="AT17:BE17"/>
    <mergeCell ref="BF17:BG17"/>
    <mergeCell ref="BI17:BJ17"/>
    <mergeCell ref="BL17:BM17"/>
    <mergeCell ref="AL17:AP17"/>
    <mergeCell ref="A18:B18"/>
    <mergeCell ref="D18:J18"/>
    <mergeCell ref="S18:T18"/>
    <mergeCell ref="AD18:AE18"/>
    <mergeCell ref="AG18:AK18"/>
    <mergeCell ref="A17:B17"/>
    <mergeCell ref="D17:J17"/>
    <mergeCell ref="S17:T17"/>
    <mergeCell ref="AD17:AE17"/>
    <mergeCell ref="AG17:AK17"/>
    <mergeCell ref="AL16:AP16"/>
    <mergeCell ref="AQ16:AS16"/>
    <mergeCell ref="AT16:BE16"/>
    <mergeCell ref="BF16:BG16"/>
    <mergeCell ref="BI16:BJ16"/>
    <mergeCell ref="BL16:BM16"/>
    <mergeCell ref="AQ15:AS15"/>
    <mergeCell ref="AT15:BE15"/>
    <mergeCell ref="BF15:BG15"/>
    <mergeCell ref="BI15:BJ15"/>
    <mergeCell ref="BL15:BM15"/>
    <mergeCell ref="AL15:AP15"/>
    <mergeCell ref="A16:B16"/>
    <mergeCell ref="D16:J16"/>
    <mergeCell ref="S16:T16"/>
    <mergeCell ref="AD16:AE16"/>
    <mergeCell ref="AG16:AK16"/>
    <mergeCell ref="A15:B15"/>
    <mergeCell ref="D15:J15"/>
    <mergeCell ref="S15:T15"/>
    <mergeCell ref="AD15:AE15"/>
    <mergeCell ref="AG15:AK15"/>
    <mergeCell ref="AL14:AP14"/>
    <mergeCell ref="AQ14:AS14"/>
    <mergeCell ref="AT14:BE14"/>
    <mergeCell ref="BF14:BG14"/>
    <mergeCell ref="BI14:BJ14"/>
    <mergeCell ref="BL14:BM14"/>
    <mergeCell ref="AQ13:AS13"/>
    <mergeCell ref="AT13:BE13"/>
    <mergeCell ref="BF13:BG13"/>
    <mergeCell ref="BI13:BJ13"/>
    <mergeCell ref="BL13:BM13"/>
    <mergeCell ref="AL13:AP13"/>
    <mergeCell ref="A14:B14"/>
    <mergeCell ref="D14:J14"/>
    <mergeCell ref="S14:T14"/>
    <mergeCell ref="AD14:AE14"/>
    <mergeCell ref="AG14:AK14"/>
    <mergeCell ref="A13:B13"/>
    <mergeCell ref="D13:J13"/>
    <mergeCell ref="S13:T13"/>
    <mergeCell ref="AD13:AE13"/>
    <mergeCell ref="AG13:AK13"/>
    <mergeCell ref="AL12:AP12"/>
    <mergeCell ref="AQ12:AS12"/>
    <mergeCell ref="AT12:BE12"/>
    <mergeCell ref="BF12:BG12"/>
    <mergeCell ref="BI12:BJ12"/>
    <mergeCell ref="BL12:BM12"/>
    <mergeCell ref="AQ11:AS11"/>
    <mergeCell ref="AT11:BE11"/>
    <mergeCell ref="BF11:BG11"/>
    <mergeCell ref="BI11:BJ11"/>
    <mergeCell ref="BL11:BM11"/>
    <mergeCell ref="AL11:AP11"/>
    <mergeCell ref="A12:B12"/>
    <mergeCell ref="D12:J12"/>
    <mergeCell ref="S12:T12"/>
    <mergeCell ref="AD12:AE12"/>
    <mergeCell ref="AG12:AK12"/>
    <mergeCell ref="A11:B11"/>
    <mergeCell ref="D11:J11"/>
    <mergeCell ref="S11:T11"/>
    <mergeCell ref="AD11:AE11"/>
    <mergeCell ref="AG11:AK11"/>
    <mergeCell ref="AL10:AP10"/>
    <mergeCell ref="AQ10:AS10"/>
    <mergeCell ref="AT10:BE10"/>
    <mergeCell ref="BF10:BG10"/>
    <mergeCell ref="BI10:BJ10"/>
    <mergeCell ref="BL10:BM10"/>
    <mergeCell ref="AQ9:AS9"/>
    <mergeCell ref="AT9:BE9"/>
    <mergeCell ref="BF9:BG9"/>
    <mergeCell ref="BI9:BJ9"/>
    <mergeCell ref="BL9:BM9"/>
    <mergeCell ref="AL9:AP9"/>
    <mergeCell ref="A10:B10"/>
    <mergeCell ref="D10:J10"/>
    <mergeCell ref="S10:T10"/>
    <mergeCell ref="AD10:AE10"/>
    <mergeCell ref="AG10:AK10"/>
    <mergeCell ref="A9:B9"/>
    <mergeCell ref="D9:J9"/>
    <mergeCell ref="S9:T9"/>
    <mergeCell ref="AD9:AE9"/>
    <mergeCell ref="AG9:AK9"/>
    <mergeCell ref="AL8:AP8"/>
    <mergeCell ref="AQ8:AS8"/>
    <mergeCell ref="AT8:BE8"/>
    <mergeCell ref="BF8:BG8"/>
    <mergeCell ref="BI8:BJ8"/>
    <mergeCell ref="BL8:BM8"/>
    <mergeCell ref="AQ7:AS7"/>
    <mergeCell ref="AT7:BE7"/>
    <mergeCell ref="BF7:BG7"/>
    <mergeCell ref="BI7:BJ7"/>
    <mergeCell ref="BL7:BM7"/>
    <mergeCell ref="AL7:AP7"/>
    <mergeCell ref="A8:B8"/>
    <mergeCell ref="D8:J8"/>
    <mergeCell ref="S8:T8"/>
    <mergeCell ref="AD8:AE8"/>
    <mergeCell ref="AG8:AK8"/>
    <mergeCell ref="A7:B7"/>
    <mergeCell ref="D7:J7"/>
    <mergeCell ref="S7:T7"/>
    <mergeCell ref="AD7:AE7"/>
    <mergeCell ref="AG7:AK7"/>
    <mergeCell ref="BF5:BN6"/>
    <mergeCell ref="U6:W6"/>
    <mergeCell ref="X6:AC6"/>
    <mergeCell ref="AD6:AK6"/>
    <mergeCell ref="AX4:BB4"/>
    <mergeCell ref="BC4:BN4"/>
    <mergeCell ref="AP4:AR4"/>
    <mergeCell ref="AT4:AV4"/>
    <mergeCell ref="AW3:BB3"/>
    <mergeCell ref="BC3:BF3"/>
    <mergeCell ref="BG3:BI3"/>
    <mergeCell ref="BK3:BN3"/>
    <mergeCell ref="U1:AE1"/>
    <mergeCell ref="AF1:AG1"/>
    <mergeCell ref="AK1:AL1"/>
    <mergeCell ref="A5:B6"/>
    <mergeCell ref="C5:J6"/>
    <mergeCell ref="K5:L6"/>
    <mergeCell ref="M5:R6"/>
    <mergeCell ref="S5:T6"/>
    <mergeCell ref="U5:W5"/>
    <mergeCell ref="X5:AC5"/>
    <mergeCell ref="AD5:AK5"/>
    <mergeCell ref="A4:C4"/>
    <mergeCell ref="E4:AC4"/>
    <mergeCell ref="AG4:AJ4"/>
    <mergeCell ref="AK4:AN4"/>
    <mergeCell ref="AL5:AP6"/>
    <mergeCell ref="D2:E2"/>
    <mergeCell ref="G2:H2"/>
    <mergeCell ref="J2:K2"/>
    <mergeCell ref="AE3:AJ3"/>
    <mergeCell ref="AK3:AV3"/>
    <mergeCell ref="AQ5:AS6"/>
    <mergeCell ref="AT5:BE6"/>
  </mergeCells>
  <phoneticPr fontId="2"/>
  <dataValidations count="1">
    <dataValidation imeMode="off" allowBlank="1" showInputMessage="1" showErrorMessage="1" sqref="AF1:AG1 AK1:AL1"/>
  </dataValidations>
  <pageMargins left="0.70866141732283472" right="0.70866141732283472" top="0.74803149606299213" bottom="0.74803149606299213" header="0.31496062992125984" footer="0.31496062992125984"/>
  <pageSetup paperSize="9" scale="94" orientation="landscape" horizontalDpi="4294967293" verticalDpi="0" r:id="rId1"/>
  <rowBreaks count="3" manualBreakCount="3">
    <brk id="23" max="65" man="1"/>
    <brk id="45" max="65" man="1"/>
    <brk id="67" max="65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99FF"/>
  </sheetPr>
  <dimension ref="A1:AO66"/>
  <sheetViews>
    <sheetView view="pageBreakPreview" zoomScaleNormal="100" zoomScaleSheetLayoutView="100" zoomScalePageLayoutView="75" workbookViewId="0"/>
  </sheetViews>
  <sheetFormatPr defaultRowHeight="13.5"/>
  <cols>
    <col min="1" max="41" width="2.375" style="194" customWidth="1"/>
    <col min="42" max="42" width="2.5" style="194" customWidth="1"/>
    <col min="43" max="62" width="2.125" style="194" customWidth="1"/>
    <col min="63" max="186" width="9" style="194"/>
    <col min="187" max="198" width="2.125" style="194" customWidth="1"/>
    <col min="199" max="204" width="2" style="194" customWidth="1"/>
    <col min="205" max="242" width="2.125" style="194" customWidth="1"/>
    <col min="243" max="243" width="3.5" style="194" customWidth="1"/>
    <col min="244" max="318" width="2.125" style="194" customWidth="1"/>
    <col min="319" max="442" width="9" style="194"/>
    <col min="443" max="454" width="2.125" style="194" customWidth="1"/>
    <col min="455" max="460" width="2" style="194" customWidth="1"/>
    <col min="461" max="498" width="2.125" style="194" customWidth="1"/>
    <col min="499" max="499" width="3.5" style="194" customWidth="1"/>
    <col min="500" max="574" width="2.125" style="194" customWidth="1"/>
    <col min="575" max="698" width="9" style="194"/>
    <col min="699" max="710" width="2.125" style="194" customWidth="1"/>
    <col min="711" max="716" width="2" style="194" customWidth="1"/>
    <col min="717" max="754" width="2.125" style="194" customWidth="1"/>
    <col min="755" max="755" width="3.5" style="194" customWidth="1"/>
    <col min="756" max="830" width="2.125" style="194" customWidth="1"/>
    <col min="831" max="954" width="9" style="194"/>
    <col min="955" max="966" width="2.125" style="194" customWidth="1"/>
    <col min="967" max="972" width="2" style="194" customWidth="1"/>
    <col min="973" max="1010" width="2.125" style="194" customWidth="1"/>
    <col min="1011" max="1011" width="3.5" style="194" customWidth="1"/>
    <col min="1012" max="1086" width="2.125" style="194" customWidth="1"/>
    <col min="1087" max="1210" width="9" style="194"/>
    <col min="1211" max="1222" width="2.125" style="194" customWidth="1"/>
    <col min="1223" max="1228" width="2" style="194" customWidth="1"/>
    <col min="1229" max="1266" width="2.125" style="194" customWidth="1"/>
    <col min="1267" max="1267" width="3.5" style="194" customWidth="1"/>
    <col min="1268" max="1342" width="2.125" style="194" customWidth="1"/>
    <col min="1343" max="1466" width="9" style="194"/>
    <col min="1467" max="1478" width="2.125" style="194" customWidth="1"/>
    <col min="1479" max="1484" width="2" style="194" customWidth="1"/>
    <col min="1485" max="1522" width="2.125" style="194" customWidth="1"/>
    <col min="1523" max="1523" width="3.5" style="194" customWidth="1"/>
    <col min="1524" max="1598" width="2.125" style="194" customWidth="1"/>
    <col min="1599" max="1722" width="9" style="194"/>
    <col min="1723" max="1734" width="2.125" style="194" customWidth="1"/>
    <col min="1735" max="1740" width="2" style="194" customWidth="1"/>
    <col min="1741" max="1778" width="2.125" style="194" customWidth="1"/>
    <col min="1779" max="1779" width="3.5" style="194" customWidth="1"/>
    <col min="1780" max="1854" width="2.125" style="194" customWidth="1"/>
    <col min="1855" max="1978" width="9" style="194"/>
    <col min="1979" max="1990" width="2.125" style="194" customWidth="1"/>
    <col min="1991" max="1996" width="2" style="194" customWidth="1"/>
    <col min="1997" max="2034" width="2.125" style="194" customWidth="1"/>
    <col min="2035" max="2035" width="3.5" style="194" customWidth="1"/>
    <col min="2036" max="2110" width="2.125" style="194" customWidth="1"/>
    <col min="2111" max="2234" width="9" style="194"/>
    <col min="2235" max="2246" width="2.125" style="194" customWidth="1"/>
    <col min="2247" max="2252" width="2" style="194" customWidth="1"/>
    <col min="2253" max="2290" width="2.125" style="194" customWidth="1"/>
    <col min="2291" max="2291" width="3.5" style="194" customWidth="1"/>
    <col min="2292" max="2366" width="2.125" style="194" customWidth="1"/>
    <col min="2367" max="2490" width="9" style="194"/>
    <col min="2491" max="2502" width="2.125" style="194" customWidth="1"/>
    <col min="2503" max="2508" width="2" style="194" customWidth="1"/>
    <col min="2509" max="2546" width="2.125" style="194" customWidth="1"/>
    <col min="2547" max="2547" width="3.5" style="194" customWidth="1"/>
    <col min="2548" max="2622" width="2.125" style="194" customWidth="1"/>
    <col min="2623" max="2746" width="9" style="194"/>
    <col min="2747" max="2758" width="2.125" style="194" customWidth="1"/>
    <col min="2759" max="2764" width="2" style="194" customWidth="1"/>
    <col min="2765" max="2802" width="2.125" style="194" customWidth="1"/>
    <col min="2803" max="2803" width="3.5" style="194" customWidth="1"/>
    <col min="2804" max="2878" width="2.125" style="194" customWidth="1"/>
    <col min="2879" max="3002" width="9" style="194"/>
    <col min="3003" max="3014" width="2.125" style="194" customWidth="1"/>
    <col min="3015" max="3020" width="2" style="194" customWidth="1"/>
    <col min="3021" max="3058" width="2.125" style="194" customWidth="1"/>
    <col min="3059" max="3059" width="3.5" style="194" customWidth="1"/>
    <col min="3060" max="3134" width="2.125" style="194" customWidth="1"/>
    <col min="3135" max="3258" width="9" style="194"/>
    <col min="3259" max="3270" width="2.125" style="194" customWidth="1"/>
    <col min="3271" max="3276" width="2" style="194" customWidth="1"/>
    <col min="3277" max="3314" width="2.125" style="194" customWidth="1"/>
    <col min="3315" max="3315" width="3.5" style="194" customWidth="1"/>
    <col min="3316" max="3390" width="2.125" style="194" customWidth="1"/>
    <col min="3391" max="3514" width="9" style="194"/>
    <col min="3515" max="3526" width="2.125" style="194" customWidth="1"/>
    <col min="3527" max="3532" width="2" style="194" customWidth="1"/>
    <col min="3533" max="3570" width="2.125" style="194" customWidth="1"/>
    <col min="3571" max="3571" width="3.5" style="194" customWidth="1"/>
    <col min="3572" max="3646" width="2.125" style="194" customWidth="1"/>
    <col min="3647" max="3770" width="9" style="194"/>
    <col min="3771" max="3782" width="2.125" style="194" customWidth="1"/>
    <col min="3783" max="3788" width="2" style="194" customWidth="1"/>
    <col min="3789" max="3826" width="2.125" style="194" customWidth="1"/>
    <col min="3827" max="3827" width="3.5" style="194" customWidth="1"/>
    <col min="3828" max="3902" width="2.125" style="194" customWidth="1"/>
    <col min="3903" max="4026" width="9" style="194"/>
    <col min="4027" max="4038" width="2.125" style="194" customWidth="1"/>
    <col min="4039" max="4044" width="2" style="194" customWidth="1"/>
    <col min="4045" max="4082" width="2.125" style="194" customWidth="1"/>
    <col min="4083" max="4083" width="3.5" style="194" customWidth="1"/>
    <col min="4084" max="4158" width="2.125" style="194" customWidth="1"/>
    <col min="4159" max="4282" width="9" style="194"/>
    <col min="4283" max="4294" width="2.125" style="194" customWidth="1"/>
    <col min="4295" max="4300" width="2" style="194" customWidth="1"/>
    <col min="4301" max="4338" width="2.125" style="194" customWidth="1"/>
    <col min="4339" max="4339" width="3.5" style="194" customWidth="1"/>
    <col min="4340" max="4414" width="2.125" style="194" customWidth="1"/>
    <col min="4415" max="4538" width="9" style="194"/>
    <col min="4539" max="4550" width="2.125" style="194" customWidth="1"/>
    <col min="4551" max="4556" width="2" style="194" customWidth="1"/>
    <col min="4557" max="4594" width="2.125" style="194" customWidth="1"/>
    <col min="4595" max="4595" width="3.5" style="194" customWidth="1"/>
    <col min="4596" max="4670" width="2.125" style="194" customWidth="1"/>
    <col min="4671" max="4794" width="9" style="194"/>
    <col min="4795" max="4806" width="2.125" style="194" customWidth="1"/>
    <col min="4807" max="4812" width="2" style="194" customWidth="1"/>
    <col min="4813" max="4850" width="2.125" style="194" customWidth="1"/>
    <col min="4851" max="4851" width="3.5" style="194" customWidth="1"/>
    <col min="4852" max="4926" width="2.125" style="194" customWidth="1"/>
    <col min="4927" max="5050" width="9" style="194"/>
    <col min="5051" max="5062" width="2.125" style="194" customWidth="1"/>
    <col min="5063" max="5068" width="2" style="194" customWidth="1"/>
    <col min="5069" max="5106" width="2.125" style="194" customWidth="1"/>
    <col min="5107" max="5107" width="3.5" style="194" customWidth="1"/>
    <col min="5108" max="5182" width="2.125" style="194" customWidth="1"/>
    <col min="5183" max="5306" width="9" style="194"/>
    <col min="5307" max="5318" width="2.125" style="194" customWidth="1"/>
    <col min="5319" max="5324" width="2" style="194" customWidth="1"/>
    <col min="5325" max="5362" width="2.125" style="194" customWidth="1"/>
    <col min="5363" max="5363" width="3.5" style="194" customWidth="1"/>
    <col min="5364" max="5438" width="2.125" style="194" customWidth="1"/>
    <col min="5439" max="5562" width="9" style="194"/>
    <col min="5563" max="5574" width="2.125" style="194" customWidth="1"/>
    <col min="5575" max="5580" width="2" style="194" customWidth="1"/>
    <col min="5581" max="5618" width="2.125" style="194" customWidth="1"/>
    <col min="5619" max="5619" width="3.5" style="194" customWidth="1"/>
    <col min="5620" max="5694" width="2.125" style="194" customWidth="1"/>
    <col min="5695" max="5818" width="9" style="194"/>
    <col min="5819" max="5830" width="2.125" style="194" customWidth="1"/>
    <col min="5831" max="5836" width="2" style="194" customWidth="1"/>
    <col min="5837" max="5874" width="2.125" style="194" customWidth="1"/>
    <col min="5875" max="5875" width="3.5" style="194" customWidth="1"/>
    <col min="5876" max="5950" width="2.125" style="194" customWidth="1"/>
    <col min="5951" max="6074" width="9" style="194"/>
    <col min="6075" max="6086" width="2.125" style="194" customWidth="1"/>
    <col min="6087" max="6092" width="2" style="194" customWidth="1"/>
    <col min="6093" max="6130" width="2.125" style="194" customWidth="1"/>
    <col min="6131" max="6131" width="3.5" style="194" customWidth="1"/>
    <col min="6132" max="6206" width="2.125" style="194" customWidth="1"/>
    <col min="6207" max="6330" width="9" style="194"/>
    <col min="6331" max="6342" width="2.125" style="194" customWidth="1"/>
    <col min="6343" max="6348" width="2" style="194" customWidth="1"/>
    <col min="6349" max="6386" width="2.125" style="194" customWidth="1"/>
    <col min="6387" max="6387" width="3.5" style="194" customWidth="1"/>
    <col min="6388" max="6462" width="2.125" style="194" customWidth="1"/>
    <col min="6463" max="6586" width="9" style="194"/>
    <col min="6587" max="6598" width="2.125" style="194" customWidth="1"/>
    <col min="6599" max="6604" width="2" style="194" customWidth="1"/>
    <col min="6605" max="6642" width="2.125" style="194" customWidth="1"/>
    <col min="6643" max="6643" width="3.5" style="194" customWidth="1"/>
    <col min="6644" max="6718" width="2.125" style="194" customWidth="1"/>
    <col min="6719" max="6842" width="9" style="194"/>
    <col min="6843" max="6854" width="2.125" style="194" customWidth="1"/>
    <col min="6855" max="6860" width="2" style="194" customWidth="1"/>
    <col min="6861" max="6898" width="2.125" style="194" customWidth="1"/>
    <col min="6899" max="6899" width="3.5" style="194" customWidth="1"/>
    <col min="6900" max="6974" width="2.125" style="194" customWidth="1"/>
    <col min="6975" max="7098" width="9" style="194"/>
    <col min="7099" max="7110" width="2.125" style="194" customWidth="1"/>
    <col min="7111" max="7116" width="2" style="194" customWidth="1"/>
    <col min="7117" max="7154" width="2.125" style="194" customWidth="1"/>
    <col min="7155" max="7155" width="3.5" style="194" customWidth="1"/>
    <col min="7156" max="7230" width="2.125" style="194" customWidth="1"/>
    <col min="7231" max="7354" width="9" style="194"/>
    <col min="7355" max="7366" width="2.125" style="194" customWidth="1"/>
    <col min="7367" max="7372" width="2" style="194" customWidth="1"/>
    <col min="7373" max="7410" width="2.125" style="194" customWidth="1"/>
    <col min="7411" max="7411" width="3.5" style="194" customWidth="1"/>
    <col min="7412" max="7486" width="2.125" style="194" customWidth="1"/>
    <col min="7487" max="7610" width="9" style="194"/>
    <col min="7611" max="7622" width="2.125" style="194" customWidth="1"/>
    <col min="7623" max="7628" width="2" style="194" customWidth="1"/>
    <col min="7629" max="7666" width="2.125" style="194" customWidth="1"/>
    <col min="7667" max="7667" width="3.5" style="194" customWidth="1"/>
    <col min="7668" max="7742" width="2.125" style="194" customWidth="1"/>
    <col min="7743" max="7866" width="9" style="194"/>
    <col min="7867" max="7878" width="2.125" style="194" customWidth="1"/>
    <col min="7879" max="7884" width="2" style="194" customWidth="1"/>
    <col min="7885" max="7922" width="2.125" style="194" customWidth="1"/>
    <col min="7923" max="7923" width="3.5" style="194" customWidth="1"/>
    <col min="7924" max="7998" width="2.125" style="194" customWidth="1"/>
    <col min="7999" max="8122" width="9" style="194"/>
    <col min="8123" max="8134" width="2.125" style="194" customWidth="1"/>
    <col min="8135" max="8140" width="2" style="194" customWidth="1"/>
    <col min="8141" max="8178" width="2.125" style="194" customWidth="1"/>
    <col min="8179" max="8179" width="3.5" style="194" customWidth="1"/>
    <col min="8180" max="8254" width="2.125" style="194" customWidth="1"/>
    <col min="8255" max="8378" width="9" style="194"/>
    <col min="8379" max="8390" width="2.125" style="194" customWidth="1"/>
    <col min="8391" max="8396" width="2" style="194" customWidth="1"/>
    <col min="8397" max="8434" width="2.125" style="194" customWidth="1"/>
    <col min="8435" max="8435" width="3.5" style="194" customWidth="1"/>
    <col min="8436" max="8510" width="2.125" style="194" customWidth="1"/>
    <col min="8511" max="8634" width="9" style="194"/>
    <col min="8635" max="8646" width="2.125" style="194" customWidth="1"/>
    <col min="8647" max="8652" width="2" style="194" customWidth="1"/>
    <col min="8653" max="8690" width="2.125" style="194" customWidth="1"/>
    <col min="8691" max="8691" width="3.5" style="194" customWidth="1"/>
    <col min="8692" max="8766" width="2.125" style="194" customWidth="1"/>
    <col min="8767" max="8890" width="9" style="194"/>
    <col min="8891" max="8902" width="2.125" style="194" customWidth="1"/>
    <col min="8903" max="8908" width="2" style="194" customWidth="1"/>
    <col min="8909" max="8946" width="2.125" style="194" customWidth="1"/>
    <col min="8947" max="8947" width="3.5" style="194" customWidth="1"/>
    <col min="8948" max="9022" width="2.125" style="194" customWidth="1"/>
    <col min="9023" max="9146" width="9" style="194"/>
    <col min="9147" max="9158" width="2.125" style="194" customWidth="1"/>
    <col min="9159" max="9164" width="2" style="194" customWidth="1"/>
    <col min="9165" max="9202" width="2.125" style="194" customWidth="1"/>
    <col min="9203" max="9203" width="3.5" style="194" customWidth="1"/>
    <col min="9204" max="9278" width="2.125" style="194" customWidth="1"/>
    <col min="9279" max="9402" width="9" style="194"/>
    <col min="9403" max="9414" width="2.125" style="194" customWidth="1"/>
    <col min="9415" max="9420" width="2" style="194" customWidth="1"/>
    <col min="9421" max="9458" width="2.125" style="194" customWidth="1"/>
    <col min="9459" max="9459" width="3.5" style="194" customWidth="1"/>
    <col min="9460" max="9534" width="2.125" style="194" customWidth="1"/>
    <col min="9535" max="9658" width="9" style="194"/>
    <col min="9659" max="9670" width="2.125" style="194" customWidth="1"/>
    <col min="9671" max="9676" width="2" style="194" customWidth="1"/>
    <col min="9677" max="9714" width="2.125" style="194" customWidth="1"/>
    <col min="9715" max="9715" width="3.5" style="194" customWidth="1"/>
    <col min="9716" max="9790" width="2.125" style="194" customWidth="1"/>
    <col min="9791" max="9914" width="9" style="194"/>
    <col min="9915" max="9926" width="2.125" style="194" customWidth="1"/>
    <col min="9927" max="9932" width="2" style="194" customWidth="1"/>
    <col min="9933" max="9970" width="2.125" style="194" customWidth="1"/>
    <col min="9971" max="9971" width="3.5" style="194" customWidth="1"/>
    <col min="9972" max="10046" width="2.125" style="194" customWidth="1"/>
    <col min="10047" max="10170" width="9" style="194"/>
    <col min="10171" max="10182" width="2.125" style="194" customWidth="1"/>
    <col min="10183" max="10188" width="2" style="194" customWidth="1"/>
    <col min="10189" max="10226" width="2.125" style="194" customWidth="1"/>
    <col min="10227" max="10227" width="3.5" style="194" customWidth="1"/>
    <col min="10228" max="10302" width="2.125" style="194" customWidth="1"/>
    <col min="10303" max="10426" width="9" style="194"/>
    <col min="10427" max="10438" width="2.125" style="194" customWidth="1"/>
    <col min="10439" max="10444" width="2" style="194" customWidth="1"/>
    <col min="10445" max="10482" width="2.125" style="194" customWidth="1"/>
    <col min="10483" max="10483" width="3.5" style="194" customWidth="1"/>
    <col min="10484" max="10558" width="2.125" style="194" customWidth="1"/>
    <col min="10559" max="10682" width="9" style="194"/>
    <col min="10683" max="10694" width="2.125" style="194" customWidth="1"/>
    <col min="10695" max="10700" width="2" style="194" customWidth="1"/>
    <col min="10701" max="10738" width="2.125" style="194" customWidth="1"/>
    <col min="10739" max="10739" width="3.5" style="194" customWidth="1"/>
    <col min="10740" max="10814" width="2.125" style="194" customWidth="1"/>
    <col min="10815" max="10938" width="9" style="194"/>
    <col min="10939" max="10950" width="2.125" style="194" customWidth="1"/>
    <col min="10951" max="10956" width="2" style="194" customWidth="1"/>
    <col min="10957" max="10994" width="2.125" style="194" customWidth="1"/>
    <col min="10995" max="10995" width="3.5" style="194" customWidth="1"/>
    <col min="10996" max="11070" width="2.125" style="194" customWidth="1"/>
    <col min="11071" max="11194" width="9" style="194"/>
    <col min="11195" max="11206" width="2.125" style="194" customWidth="1"/>
    <col min="11207" max="11212" width="2" style="194" customWidth="1"/>
    <col min="11213" max="11250" width="2.125" style="194" customWidth="1"/>
    <col min="11251" max="11251" width="3.5" style="194" customWidth="1"/>
    <col min="11252" max="11326" width="2.125" style="194" customWidth="1"/>
    <col min="11327" max="11450" width="9" style="194"/>
    <col min="11451" max="11462" width="2.125" style="194" customWidth="1"/>
    <col min="11463" max="11468" width="2" style="194" customWidth="1"/>
    <col min="11469" max="11506" width="2.125" style="194" customWidth="1"/>
    <col min="11507" max="11507" width="3.5" style="194" customWidth="1"/>
    <col min="11508" max="11582" width="2.125" style="194" customWidth="1"/>
    <col min="11583" max="11706" width="9" style="194"/>
    <col min="11707" max="11718" width="2.125" style="194" customWidth="1"/>
    <col min="11719" max="11724" width="2" style="194" customWidth="1"/>
    <col min="11725" max="11762" width="2.125" style="194" customWidth="1"/>
    <col min="11763" max="11763" width="3.5" style="194" customWidth="1"/>
    <col min="11764" max="11838" width="2.125" style="194" customWidth="1"/>
    <col min="11839" max="11962" width="9" style="194"/>
    <col min="11963" max="11974" width="2.125" style="194" customWidth="1"/>
    <col min="11975" max="11980" width="2" style="194" customWidth="1"/>
    <col min="11981" max="12018" width="2.125" style="194" customWidth="1"/>
    <col min="12019" max="12019" width="3.5" style="194" customWidth="1"/>
    <col min="12020" max="12094" width="2.125" style="194" customWidth="1"/>
    <col min="12095" max="12218" width="9" style="194"/>
    <col min="12219" max="12230" width="2.125" style="194" customWidth="1"/>
    <col min="12231" max="12236" width="2" style="194" customWidth="1"/>
    <col min="12237" max="12274" width="2.125" style="194" customWidth="1"/>
    <col min="12275" max="12275" width="3.5" style="194" customWidth="1"/>
    <col min="12276" max="12350" width="2.125" style="194" customWidth="1"/>
    <col min="12351" max="12474" width="9" style="194"/>
    <col min="12475" max="12486" width="2.125" style="194" customWidth="1"/>
    <col min="12487" max="12492" width="2" style="194" customWidth="1"/>
    <col min="12493" max="12530" width="2.125" style="194" customWidth="1"/>
    <col min="12531" max="12531" width="3.5" style="194" customWidth="1"/>
    <col min="12532" max="12606" width="2.125" style="194" customWidth="1"/>
    <col min="12607" max="12730" width="9" style="194"/>
    <col min="12731" max="12742" width="2.125" style="194" customWidth="1"/>
    <col min="12743" max="12748" width="2" style="194" customWidth="1"/>
    <col min="12749" max="12786" width="2.125" style="194" customWidth="1"/>
    <col min="12787" max="12787" width="3.5" style="194" customWidth="1"/>
    <col min="12788" max="12862" width="2.125" style="194" customWidth="1"/>
    <col min="12863" max="12986" width="9" style="194"/>
    <col min="12987" max="12998" width="2.125" style="194" customWidth="1"/>
    <col min="12999" max="13004" width="2" style="194" customWidth="1"/>
    <col min="13005" max="13042" width="2.125" style="194" customWidth="1"/>
    <col min="13043" max="13043" width="3.5" style="194" customWidth="1"/>
    <col min="13044" max="13118" width="2.125" style="194" customWidth="1"/>
    <col min="13119" max="13242" width="9" style="194"/>
    <col min="13243" max="13254" width="2.125" style="194" customWidth="1"/>
    <col min="13255" max="13260" width="2" style="194" customWidth="1"/>
    <col min="13261" max="13298" width="2.125" style="194" customWidth="1"/>
    <col min="13299" max="13299" width="3.5" style="194" customWidth="1"/>
    <col min="13300" max="13374" width="2.125" style="194" customWidth="1"/>
    <col min="13375" max="13498" width="9" style="194"/>
    <col min="13499" max="13510" width="2.125" style="194" customWidth="1"/>
    <col min="13511" max="13516" width="2" style="194" customWidth="1"/>
    <col min="13517" max="13554" width="2.125" style="194" customWidth="1"/>
    <col min="13555" max="13555" width="3.5" style="194" customWidth="1"/>
    <col min="13556" max="13630" width="2.125" style="194" customWidth="1"/>
    <col min="13631" max="13754" width="9" style="194"/>
    <col min="13755" max="13766" width="2.125" style="194" customWidth="1"/>
    <col min="13767" max="13772" width="2" style="194" customWidth="1"/>
    <col min="13773" max="13810" width="2.125" style="194" customWidth="1"/>
    <col min="13811" max="13811" width="3.5" style="194" customWidth="1"/>
    <col min="13812" max="13886" width="2.125" style="194" customWidth="1"/>
    <col min="13887" max="14010" width="9" style="194"/>
    <col min="14011" max="14022" width="2.125" style="194" customWidth="1"/>
    <col min="14023" max="14028" width="2" style="194" customWidth="1"/>
    <col min="14029" max="14066" width="2.125" style="194" customWidth="1"/>
    <col min="14067" max="14067" width="3.5" style="194" customWidth="1"/>
    <col min="14068" max="14142" width="2.125" style="194" customWidth="1"/>
    <col min="14143" max="14266" width="9" style="194"/>
    <col min="14267" max="14278" width="2.125" style="194" customWidth="1"/>
    <col min="14279" max="14284" width="2" style="194" customWidth="1"/>
    <col min="14285" max="14322" width="2.125" style="194" customWidth="1"/>
    <col min="14323" max="14323" width="3.5" style="194" customWidth="1"/>
    <col min="14324" max="14398" width="2.125" style="194" customWidth="1"/>
    <col min="14399" max="14522" width="9" style="194"/>
    <col min="14523" max="14534" width="2.125" style="194" customWidth="1"/>
    <col min="14535" max="14540" width="2" style="194" customWidth="1"/>
    <col min="14541" max="14578" width="2.125" style="194" customWidth="1"/>
    <col min="14579" max="14579" width="3.5" style="194" customWidth="1"/>
    <col min="14580" max="14654" width="2.125" style="194" customWidth="1"/>
    <col min="14655" max="14778" width="9" style="194"/>
    <col min="14779" max="14790" width="2.125" style="194" customWidth="1"/>
    <col min="14791" max="14796" width="2" style="194" customWidth="1"/>
    <col min="14797" max="14834" width="2.125" style="194" customWidth="1"/>
    <col min="14835" max="14835" width="3.5" style="194" customWidth="1"/>
    <col min="14836" max="14910" width="2.125" style="194" customWidth="1"/>
    <col min="14911" max="15034" width="9" style="194"/>
    <col min="15035" max="15046" width="2.125" style="194" customWidth="1"/>
    <col min="15047" max="15052" width="2" style="194" customWidth="1"/>
    <col min="15053" max="15090" width="2.125" style="194" customWidth="1"/>
    <col min="15091" max="15091" width="3.5" style="194" customWidth="1"/>
    <col min="15092" max="15166" width="2.125" style="194" customWidth="1"/>
    <col min="15167" max="15290" width="9" style="194"/>
    <col min="15291" max="15302" width="2.125" style="194" customWidth="1"/>
    <col min="15303" max="15308" width="2" style="194" customWidth="1"/>
    <col min="15309" max="15346" width="2.125" style="194" customWidth="1"/>
    <col min="15347" max="15347" width="3.5" style="194" customWidth="1"/>
    <col min="15348" max="15422" width="2.125" style="194" customWidth="1"/>
    <col min="15423" max="15546" width="9" style="194"/>
    <col min="15547" max="15558" width="2.125" style="194" customWidth="1"/>
    <col min="15559" max="15564" width="2" style="194" customWidth="1"/>
    <col min="15565" max="15602" width="2.125" style="194" customWidth="1"/>
    <col min="15603" max="15603" width="3.5" style="194" customWidth="1"/>
    <col min="15604" max="15678" width="2.125" style="194" customWidth="1"/>
    <col min="15679" max="15802" width="9" style="194"/>
    <col min="15803" max="15814" width="2.125" style="194" customWidth="1"/>
    <col min="15815" max="15820" width="2" style="194" customWidth="1"/>
    <col min="15821" max="15858" width="2.125" style="194" customWidth="1"/>
    <col min="15859" max="15859" width="3.5" style="194" customWidth="1"/>
    <col min="15860" max="15934" width="2.125" style="194" customWidth="1"/>
    <col min="15935" max="16058" width="9" style="194"/>
    <col min="16059" max="16070" width="2.125" style="194" customWidth="1"/>
    <col min="16071" max="16076" width="2" style="194" customWidth="1"/>
    <col min="16077" max="16114" width="2.125" style="194" customWidth="1"/>
    <col min="16115" max="16115" width="3.5" style="194" customWidth="1"/>
    <col min="16116" max="16190" width="2.125" style="194" customWidth="1"/>
    <col min="16191" max="16384" width="9" style="194"/>
  </cols>
  <sheetData>
    <row r="1" spans="1:41" ht="27" customHeight="1">
      <c r="A1" s="199"/>
      <c r="B1" s="199"/>
      <c r="C1" s="199"/>
      <c r="D1" s="1067" t="s">
        <v>5</v>
      </c>
      <c r="E1" s="1067"/>
      <c r="F1" s="1067"/>
      <c r="G1" s="1067"/>
      <c r="H1" s="1204"/>
      <c r="I1" s="1204"/>
      <c r="J1" s="199"/>
      <c r="K1" s="199"/>
      <c r="L1" s="199"/>
      <c r="M1" s="199"/>
      <c r="N1" s="1007" t="s">
        <v>8</v>
      </c>
      <c r="O1" s="1007"/>
      <c r="P1" s="1007"/>
      <c r="Q1" s="1070">
        <v>4</v>
      </c>
      <c r="R1" s="1070"/>
      <c r="S1" s="199" t="s">
        <v>3</v>
      </c>
      <c r="T1" s="1070">
        <v>21</v>
      </c>
      <c r="U1" s="1070"/>
      <c r="V1" s="199" t="s">
        <v>4</v>
      </c>
      <c r="W1" s="268" t="s">
        <v>1872</v>
      </c>
      <c r="X1" s="269" t="s">
        <v>2839</v>
      </c>
      <c r="Y1" s="199" t="s">
        <v>1873</v>
      </c>
      <c r="Z1" s="1007" t="s">
        <v>2891</v>
      </c>
      <c r="AA1" s="1007"/>
      <c r="AB1" s="1007"/>
      <c r="AC1" s="1007"/>
      <c r="AD1" s="1007"/>
      <c r="AE1" s="1007"/>
      <c r="AF1" s="1007"/>
      <c r="AG1" s="1006"/>
      <c r="AH1" s="1006"/>
      <c r="AI1" s="1202" t="s">
        <v>2840</v>
      </c>
      <c r="AJ1" s="1203"/>
      <c r="AK1" s="1203"/>
      <c r="AL1" s="1203"/>
      <c r="AM1" s="1203"/>
      <c r="AN1" s="1203"/>
      <c r="AO1" s="1203"/>
    </row>
    <row r="2" spans="1:41" ht="27" customHeight="1">
      <c r="A2" s="199"/>
      <c r="B2" s="199"/>
      <c r="C2" s="199"/>
      <c r="D2" s="1205">
        <f>基本情報入力!B3</f>
        <v>0</v>
      </c>
      <c r="E2" s="1201"/>
      <c r="F2" s="1201"/>
      <c r="G2" s="316" t="s">
        <v>6</v>
      </c>
      <c r="H2" s="1201">
        <f>基本情報入力!D3</f>
        <v>0</v>
      </c>
      <c r="I2" s="1201"/>
      <c r="J2" s="1206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</row>
    <row r="3" spans="1:41" ht="27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</row>
    <row r="4" spans="1:41" ht="15.75" customHeight="1">
      <c r="A4" s="199"/>
      <c r="B4" s="199"/>
      <c r="C4" s="199"/>
      <c r="D4" s="199"/>
      <c r="E4" s="237" t="s">
        <v>0</v>
      </c>
      <c r="F4" s="293"/>
      <c r="G4" s="293"/>
      <c r="H4" s="1207">
        <v>28</v>
      </c>
      <c r="I4" s="1208"/>
      <c r="J4" s="237" t="s">
        <v>1981</v>
      </c>
      <c r="K4" s="293"/>
      <c r="L4" s="293"/>
      <c r="M4" s="270" t="s">
        <v>2102</v>
      </c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37"/>
      <c r="AJ4" s="318"/>
      <c r="AK4" s="318"/>
      <c r="AL4" s="318"/>
      <c r="AM4" s="318"/>
      <c r="AN4" s="237"/>
      <c r="AO4" s="199"/>
    </row>
    <row r="5" spans="1:41" ht="15.75" customHeight="1">
      <c r="A5" s="199"/>
      <c r="B5" s="199"/>
      <c r="C5" s="199"/>
      <c r="D5" s="199"/>
      <c r="E5" s="237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</row>
    <row r="6" spans="1:41" ht="27" customHeight="1">
      <c r="A6" s="199"/>
      <c r="B6" s="199"/>
      <c r="C6" s="199"/>
      <c r="D6" s="199"/>
      <c r="E6" s="199"/>
      <c r="F6" s="294" t="s">
        <v>10</v>
      </c>
      <c r="G6" s="294"/>
      <c r="H6" s="294"/>
      <c r="I6" s="294"/>
      <c r="J6" s="199"/>
      <c r="K6" s="1070" t="str">
        <f>基本情報入力!B5</f>
        <v/>
      </c>
      <c r="L6" s="1070"/>
      <c r="M6" s="1070"/>
      <c r="N6" s="1070"/>
      <c r="O6" s="1070"/>
      <c r="P6" s="1070"/>
      <c r="Q6" s="1070"/>
      <c r="R6" s="1070"/>
      <c r="S6" s="1070"/>
      <c r="T6" s="1070"/>
      <c r="U6" s="1070"/>
      <c r="V6" s="1070"/>
      <c r="W6" s="1070"/>
      <c r="X6" s="1070"/>
      <c r="Y6" s="1070"/>
      <c r="Z6" s="1070"/>
      <c r="AA6" s="1070"/>
      <c r="AB6" s="1070"/>
      <c r="AC6" s="1070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</row>
    <row r="7" spans="1:41" ht="27" customHeight="1">
      <c r="A7" s="199"/>
      <c r="B7" s="199"/>
      <c r="C7" s="199"/>
      <c r="D7" s="199"/>
      <c r="E7" s="199"/>
      <c r="F7" s="294" t="s">
        <v>12</v>
      </c>
      <c r="G7" s="294"/>
      <c r="H7" s="294"/>
      <c r="I7" s="294"/>
      <c r="J7" s="199"/>
      <c r="K7" s="1070">
        <f>基本情報入力!B9</f>
        <v>0</v>
      </c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0"/>
      <c r="Y7" s="1070"/>
      <c r="Z7" s="1070"/>
      <c r="AA7" s="1070"/>
      <c r="AB7" s="1070"/>
      <c r="AC7" s="1070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</row>
    <row r="8" spans="1:41" ht="27" customHeight="1">
      <c r="A8" s="199"/>
      <c r="B8" s="199"/>
      <c r="C8" s="199"/>
      <c r="D8" s="199"/>
      <c r="E8" s="199"/>
      <c r="F8" s="294" t="s">
        <v>1982</v>
      </c>
      <c r="G8" s="294"/>
      <c r="H8" s="294"/>
      <c r="I8" s="294"/>
      <c r="J8" s="199"/>
      <c r="K8" s="1070">
        <f>基本情報入力!B12</f>
        <v>0</v>
      </c>
      <c r="L8" s="1070"/>
      <c r="M8" s="1070"/>
      <c r="N8" s="1070"/>
      <c r="O8" s="1070"/>
      <c r="P8" s="1070"/>
      <c r="Q8" s="1070"/>
      <c r="R8" s="1070"/>
      <c r="S8" s="1070"/>
      <c r="T8" s="1070"/>
      <c r="U8" s="1070"/>
      <c r="V8" s="1070"/>
      <c r="W8" s="1070"/>
      <c r="X8" s="1070"/>
      <c r="Y8" s="1070"/>
      <c r="Z8" s="1070"/>
      <c r="AA8" s="1070"/>
      <c r="AB8" s="1070"/>
      <c r="AC8" s="1070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</row>
    <row r="9" spans="1:41" ht="27" customHeight="1">
      <c r="A9" s="199"/>
      <c r="B9" s="199"/>
      <c r="C9" s="199"/>
      <c r="D9" s="313" t="s">
        <v>1983</v>
      </c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</row>
    <row r="10" spans="1:41" ht="27" customHeight="1">
      <c r="A10" s="199"/>
      <c r="B10" s="199"/>
      <c r="C10" s="199"/>
      <c r="D10" s="1209"/>
      <c r="E10" s="1210"/>
      <c r="F10" s="1210"/>
      <c r="G10" s="1211"/>
      <c r="H10" s="1052" t="s">
        <v>1984</v>
      </c>
      <c r="I10" s="990"/>
      <c r="J10" s="990"/>
      <c r="K10" s="990"/>
      <c r="L10" s="990"/>
      <c r="M10" s="1212"/>
      <c r="N10" s="1052" t="s">
        <v>1985</v>
      </c>
      <c r="O10" s="1053"/>
      <c r="P10" s="1053"/>
      <c r="Q10" s="1053"/>
      <c r="R10" s="1053"/>
      <c r="S10" s="1053"/>
      <c r="T10" s="1054"/>
      <c r="U10" s="1052" t="s">
        <v>1986</v>
      </c>
      <c r="V10" s="990"/>
      <c r="W10" s="990"/>
      <c r="X10" s="990"/>
      <c r="Y10" s="990"/>
      <c r="Z10" s="990"/>
      <c r="AA10" s="1212"/>
      <c r="AB10" s="1052" t="s">
        <v>1987</v>
      </c>
      <c r="AC10" s="1053"/>
      <c r="AD10" s="1053"/>
      <c r="AE10" s="1053"/>
      <c r="AF10" s="1053"/>
      <c r="AG10" s="1053"/>
      <c r="AH10" s="1054"/>
      <c r="AI10" s="1052" t="s">
        <v>1988</v>
      </c>
      <c r="AJ10" s="1053"/>
      <c r="AK10" s="1053"/>
      <c r="AL10" s="1053"/>
      <c r="AM10" s="1053"/>
      <c r="AN10" s="1053"/>
      <c r="AO10" s="319"/>
    </row>
    <row r="11" spans="1:41" ht="27" customHeight="1">
      <c r="A11" s="199"/>
      <c r="B11" s="199"/>
      <c r="C11" s="199"/>
      <c r="D11" s="1052" t="s">
        <v>31</v>
      </c>
      <c r="E11" s="990"/>
      <c r="F11" s="990"/>
      <c r="G11" s="1212"/>
      <c r="H11" s="1052">
        <f>SUM(K36:L39)</f>
        <v>0</v>
      </c>
      <c r="I11" s="1053"/>
      <c r="J11" s="1053"/>
      <c r="K11" s="1053"/>
      <c r="L11" s="1053"/>
      <c r="M11" s="1054"/>
      <c r="N11" s="1052">
        <f>SUM(M36:M39)</f>
        <v>0</v>
      </c>
      <c r="O11" s="1053"/>
      <c r="P11" s="1053"/>
      <c r="Q11" s="1053"/>
      <c r="R11" s="1053"/>
      <c r="S11" s="1053"/>
      <c r="T11" s="1054"/>
      <c r="U11" s="1052">
        <f>SUM(N36:N39)</f>
        <v>0</v>
      </c>
      <c r="V11" s="1053"/>
      <c r="W11" s="1053"/>
      <c r="X11" s="1053"/>
      <c r="Y11" s="1053"/>
      <c r="Z11" s="1053"/>
      <c r="AA11" s="1054"/>
      <c r="AB11" s="1052">
        <f>SUM(O36:O39)</f>
        <v>0</v>
      </c>
      <c r="AC11" s="1053"/>
      <c r="AD11" s="1053"/>
      <c r="AE11" s="1053"/>
      <c r="AF11" s="1053"/>
      <c r="AG11" s="1053"/>
      <c r="AH11" s="1054"/>
      <c r="AI11" s="1052">
        <f>SUM(H11:AH11)</f>
        <v>0</v>
      </c>
      <c r="AJ11" s="1053"/>
      <c r="AK11" s="1053"/>
      <c r="AL11" s="1053"/>
      <c r="AM11" s="1053"/>
      <c r="AN11" s="1053"/>
      <c r="AO11" s="320"/>
    </row>
    <row r="12" spans="1:41" ht="27" customHeight="1">
      <c r="A12" s="199"/>
      <c r="B12" s="199"/>
      <c r="C12" s="199"/>
      <c r="D12" s="1052" t="s">
        <v>32</v>
      </c>
      <c r="E12" s="990"/>
      <c r="F12" s="990"/>
      <c r="G12" s="1212"/>
      <c r="H12" s="1052">
        <f>SUM(R36:S39)</f>
        <v>0</v>
      </c>
      <c r="I12" s="1053"/>
      <c r="J12" s="1053"/>
      <c r="K12" s="1053"/>
      <c r="L12" s="1053"/>
      <c r="M12" s="1054"/>
      <c r="N12" s="1052">
        <f>SUM(T36:T39)</f>
        <v>0</v>
      </c>
      <c r="O12" s="1053"/>
      <c r="P12" s="1053"/>
      <c r="Q12" s="1053"/>
      <c r="R12" s="1053"/>
      <c r="S12" s="1053"/>
      <c r="T12" s="1054"/>
      <c r="U12" s="1052">
        <f>SUM(U36:U39)</f>
        <v>0</v>
      </c>
      <c r="V12" s="1053"/>
      <c r="W12" s="1053"/>
      <c r="X12" s="1053"/>
      <c r="Y12" s="1053"/>
      <c r="Z12" s="1053"/>
      <c r="AA12" s="1054"/>
      <c r="AB12" s="1052">
        <f>SUM(V36:V39)</f>
        <v>0</v>
      </c>
      <c r="AC12" s="1053"/>
      <c r="AD12" s="1053"/>
      <c r="AE12" s="1053"/>
      <c r="AF12" s="1053"/>
      <c r="AG12" s="1053"/>
      <c r="AH12" s="1054"/>
      <c r="AI12" s="1052">
        <f>SUM(H12:AH12)</f>
        <v>0</v>
      </c>
      <c r="AJ12" s="1053"/>
      <c r="AK12" s="1053"/>
      <c r="AL12" s="1053"/>
      <c r="AM12" s="1053"/>
      <c r="AN12" s="1053"/>
      <c r="AO12" s="320"/>
    </row>
    <row r="13" spans="1:41" ht="27" customHeight="1">
      <c r="A13" s="199"/>
      <c r="B13" s="199"/>
      <c r="C13" s="199"/>
      <c r="D13" s="1052" t="s">
        <v>1988</v>
      </c>
      <c r="E13" s="990"/>
      <c r="F13" s="990"/>
      <c r="G13" s="1212"/>
      <c r="H13" s="1052">
        <f>SUM(H11:M12)</f>
        <v>0</v>
      </c>
      <c r="I13" s="1053"/>
      <c r="J13" s="1053"/>
      <c r="K13" s="1053"/>
      <c r="L13" s="1053"/>
      <c r="M13" s="1054"/>
      <c r="N13" s="1052">
        <f>SUM(N11:T12)</f>
        <v>0</v>
      </c>
      <c r="O13" s="1053"/>
      <c r="P13" s="1053"/>
      <c r="Q13" s="1053"/>
      <c r="R13" s="1053"/>
      <c r="S13" s="1053"/>
      <c r="T13" s="1054"/>
      <c r="U13" s="1052">
        <f>SUM(U11:AA12)</f>
        <v>0</v>
      </c>
      <c r="V13" s="1053"/>
      <c r="W13" s="1053"/>
      <c r="X13" s="1053"/>
      <c r="Y13" s="1053"/>
      <c r="Z13" s="1053"/>
      <c r="AA13" s="1054"/>
      <c r="AB13" s="1052">
        <f>SUM(AB11:AH12)</f>
        <v>0</v>
      </c>
      <c r="AC13" s="1053"/>
      <c r="AD13" s="1053"/>
      <c r="AE13" s="1053"/>
      <c r="AF13" s="1053"/>
      <c r="AG13" s="1053"/>
      <c r="AH13" s="1054"/>
      <c r="AI13" s="1052">
        <f>SUM(AI11:AO12)</f>
        <v>0</v>
      </c>
      <c r="AJ13" s="1053"/>
      <c r="AK13" s="1053"/>
      <c r="AL13" s="1053"/>
      <c r="AM13" s="1053"/>
      <c r="AN13" s="1053"/>
      <c r="AO13" s="320"/>
    </row>
    <row r="14" spans="1:41" ht="27" customHeight="1">
      <c r="A14" s="199"/>
      <c r="B14" s="199"/>
      <c r="C14" s="199"/>
      <c r="D14" s="199"/>
      <c r="E14" s="199"/>
      <c r="F14" s="199"/>
      <c r="G14" s="199"/>
      <c r="H14" s="1213" t="s">
        <v>1989</v>
      </c>
      <c r="I14" s="1213"/>
      <c r="J14" s="1213"/>
      <c r="K14" s="1213"/>
      <c r="L14" s="1213"/>
      <c r="M14" s="1214"/>
      <c r="N14" s="1052">
        <f>SUM(N13:AH13)</f>
        <v>0</v>
      </c>
      <c r="O14" s="1053"/>
      <c r="P14" s="1053"/>
      <c r="Q14" s="1053"/>
      <c r="R14" s="1053"/>
      <c r="S14" s="1053"/>
      <c r="T14" s="1053"/>
      <c r="U14" s="1053"/>
      <c r="V14" s="1053"/>
      <c r="W14" s="1053"/>
      <c r="X14" s="1053"/>
      <c r="Y14" s="1053"/>
      <c r="Z14" s="1053"/>
      <c r="AA14" s="1053"/>
      <c r="AB14" s="1053"/>
      <c r="AC14" s="1053"/>
      <c r="AD14" s="1053"/>
      <c r="AE14" s="1053"/>
      <c r="AF14" s="1053"/>
      <c r="AG14" s="1053"/>
      <c r="AH14" s="1054"/>
      <c r="AI14" s="199"/>
      <c r="AJ14" s="199"/>
      <c r="AK14" s="199"/>
      <c r="AL14" s="199"/>
      <c r="AM14" s="199"/>
      <c r="AN14" s="199"/>
      <c r="AO14" s="199"/>
    </row>
    <row r="15" spans="1:41" ht="27" customHeight="1">
      <c r="A15" s="199"/>
      <c r="B15" s="199"/>
      <c r="C15" s="199"/>
      <c r="D15" s="313" t="s">
        <v>1990</v>
      </c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</row>
    <row r="16" spans="1:41" ht="27" customHeight="1">
      <c r="A16" s="199"/>
      <c r="B16" s="199"/>
      <c r="C16" s="199"/>
      <c r="D16" s="199"/>
      <c r="E16" s="199"/>
      <c r="F16" s="199"/>
      <c r="G16" s="199" t="s">
        <v>1991</v>
      </c>
      <c r="H16" s="199"/>
      <c r="I16" s="199"/>
      <c r="J16" s="1052">
        <f>AI13</f>
        <v>0</v>
      </c>
      <c r="K16" s="1053"/>
      <c r="L16" s="1053"/>
      <c r="M16" s="1053"/>
      <c r="N16" s="1054"/>
      <c r="O16" s="199"/>
      <c r="P16" s="199" t="s">
        <v>1992</v>
      </c>
      <c r="Q16" s="199"/>
      <c r="R16" s="199"/>
      <c r="S16" s="199"/>
      <c r="T16" s="199"/>
      <c r="U16" s="199"/>
      <c r="V16" s="199"/>
      <c r="W16" s="199"/>
      <c r="X16" s="199"/>
      <c r="Y16" s="199"/>
      <c r="Z16" s="1215">
        <f>J16*1700</f>
        <v>0</v>
      </c>
      <c r="AA16" s="1053"/>
      <c r="AB16" s="1053"/>
      <c r="AC16" s="1053"/>
      <c r="AD16" s="1053"/>
      <c r="AE16" s="1054"/>
      <c r="AF16" s="199"/>
      <c r="AG16" s="199" t="s">
        <v>1993</v>
      </c>
      <c r="AH16" s="199"/>
      <c r="AI16" s="199"/>
      <c r="AJ16" s="199"/>
      <c r="AK16" s="199"/>
      <c r="AL16" s="199"/>
      <c r="AM16" s="199"/>
      <c r="AN16" s="199"/>
      <c r="AO16" s="199"/>
    </row>
    <row r="17" spans="1:41" ht="27" customHeight="1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</row>
    <row r="18" spans="1:41" ht="27" customHeight="1">
      <c r="A18" s="199"/>
      <c r="B18" s="199"/>
      <c r="C18" s="199"/>
      <c r="D18" s="199"/>
      <c r="E18" s="199"/>
      <c r="F18" s="199"/>
      <c r="G18" s="294" t="s">
        <v>1994</v>
      </c>
      <c r="H18" s="294"/>
      <c r="I18" s="199"/>
      <c r="J18" s="1052">
        <f>AI13</f>
        <v>0</v>
      </c>
      <c r="K18" s="1053"/>
      <c r="L18" s="1053"/>
      <c r="M18" s="1053"/>
      <c r="N18" s="1054"/>
      <c r="O18" s="199"/>
      <c r="P18" s="199" t="s">
        <v>1995</v>
      </c>
      <c r="Q18" s="199"/>
      <c r="R18" s="199"/>
      <c r="S18" s="199"/>
      <c r="T18" s="199"/>
      <c r="U18" s="199"/>
      <c r="V18" s="199"/>
      <c r="W18" s="199"/>
      <c r="X18" s="199"/>
      <c r="Y18" s="199"/>
      <c r="Z18" s="1215">
        <f>J18*300</f>
        <v>0</v>
      </c>
      <c r="AA18" s="1216"/>
      <c r="AB18" s="1216"/>
      <c r="AC18" s="1216"/>
      <c r="AD18" s="1216"/>
      <c r="AE18" s="1217"/>
      <c r="AF18" s="199"/>
      <c r="AG18" s="199" t="s">
        <v>1993</v>
      </c>
      <c r="AH18" s="199"/>
      <c r="AI18" s="199"/>
      <c r="AJ18" s="199"/>
      <c r="AK18" s="199"/>
      <c r="AL18" s="199"/>
      <c r="AM18" s="199"/>
      <c r="AN18" s="199"/>
      <c r="AO18" s="199"/>
    </row>
    <row r="19" spans="1:41" ht="75" customHeight="1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</row>
    <row r="20" spans="1:41" ht="27" customHeight="1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</row>
    <row r="21" spans="1:41" ht="27" customHeight="1">
      <c r="A21" s="199"/>
      <c r="B21" s="1094" t="s">
        <v>1996</v>
      </c>
      <c r="C21" s="1095"/>
      <c r="D21" s="1095"/>
      <c r="E21" s="1218"/>
      <c r="F21" s="289"/>
      <c r="G21" s="289"/>
      <c r="H21" s="1221" t="str">
        <f>K6</f>
        <v/>
      </c>
      <c r="I21" s="1221"/>
      <c r="J21" s="1221"/>
      <c r="K21" s="1221"/>
      <c r="L21" s="1221"/>
      <c r="M21" s="1221"/>
      <c r="N21" s="1221"/>
      <c r="O21" s="1221"/>
      <c r="P21" s="1221"/>
      <c r="Q21" s="1221"/>
      <c r="R21" s="1221"/>
      <c r="S21" s="289"/>
      <c r="T21" s="289" t="s">
        <v>1997</v>
      </c>
      <c r="U21" s="289"/>
      <c r="V21" s="289"/>
      <c r="W21" s="289"/>
      <c r="X21" s="289"/>
      <c r="Y21" s="289"/>
      <c r="Z21" s="289"/>
      <c r="AA21" s="289"/>
      <c r="AB21" s="289"/>
      <c r="AC21" s="289" t="s">
        <v>0</v>
      </c>
      <c r="AD21" s="289"/>
      <c r="AE21" s="289"/>
      <c r="AF21" s="1221">
        <f>H4</f>
        <v>28</v>
      </c>
      <c r="AG21" s="1222"/>
      <c r="AH21" s="289" t="s">
        <v>2</v>
      </c>
      <c r="AI21" s="1221">
        <f>Q1</f>
        <v>4</v>
      </c>
      <c r="AJ21" s="1222"/>
      <c r="AK21" s="289" t="s">
        <v>3</v>
      </c>
      <c r="AL21" s="1221">
        <f>T1</f>
        <v>21</v>
      </c>
      <c r="AM21" s="1222"/>
      <c r="AN21" s="289" t="s">
        <v>4</v>
      </c>
      <c r="AO21" s="290"/>
    </row>
    <row r="22" spans="1:41" ht="27" customHeight="1">
      <c r="A22" s="199"/>
      <c r="B22" s="1096"/>
      <c r="C22" s="1097"/>
      <c r="D22" s="1097"/>
      <c r="E22" s="1219"/>
      <c r="F22" s="257"/>
      <c r="G22" s="257"/>
      <c r="H22" s="257" t="s">
        <v>1998</v>
      </c>
      <c r="I22" s="257"/>
      <c r="J22" s="257"/>
      <c r="K22" s="1223">
        <f>Z16</f>
        <v>0</v>
      </c>
      <c r="L22" s="1223"/>
      <c r="M22" s="1223"/>
      <c r="N22" s="1223"/>
      <c r="O22" s="1223"/>
      <c r="P22" s="1223"/>
      <c r="Q22" s="1223"/>
      <c r="R22" s="1223"/>
      <c r="S22" s="1223"/>
      <c r="T22" s="257" t="s">
        <v>1999</v>
      </c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91"/>
    </row>
    <row r="23" spans="1:41" ht="27" customHeight="1">
      <c r="A23" s="199"/>
      <c r="B23" s="1096"/>
      <c r="C23" s="1097"/>
      <c r="D23" s="1097"/>
      <c r="E23" s="1219"/>
      <c r="F23" s="257"/>
      <c r="G23" s="257"/>
      <c r="H23" s="257"/>
      <c r="I23" s="257" t="s">
        <v>2000</v>
      </c>
      <c r="J23" s="257"/>
      <c r="K23" s="257"/>
      <c r="L23" s="257"/>
      <c r="M23" s="257"/>
      <c r="N23" s="257"/>
      <c r="O23" s="257"/>
      <c r="P23" s="1082">
        <f>J16</f>
        <v>0</v>
      </c>
      <c r="Q23" s="1082"/>
      <c r="R23" s="1082"/>
      <c r="S23" s="257" t="s">
        <v>2001</v>
      </c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91"/>
    </row>
    <row r="24" spans="1:41" ht="27" customHeight="1">
      <c r="A24" s="199"/>
      <c r="B24" s="1096"/>
      <c r="C24" s="1097"/>
      <c r="D24" s="1097"/>
      <c r="E24" s="1219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1081" t="s">
        <v>1</v>
      </c>
      <c r="V24" s="1081"/>
      <c r="W24" s="1081"/>
      <c r="X24" s="1081"/>
      <c r="Y24" s="1081"/>
      <c r="Z24" s="1081"/>
      <c r="AA24" s="1081"/>
      <c r="AB24" s="1081"/>
      <c r="AC24" s="1081"/>
      <c r="AD24" s="1081"/>
      <c r="AE24" s="1081"/>
      <c r="AF24" s="1081"/>
      <c r="AG24" s="1081"/>
      <c r="AH24" s="1081"/>
      <c r="AI24" s="1081"/>
      <c r="AJ24" s="1081"/>
      <c r="AK24" s="257"/>
      <c r="AL24" s="257"/>
      <c r="AM24" s="257"/>
      <c r="AN24" s="257"/>
      <c r="AO24" s="291"/>
    </row>
    <row r="25" spans="1:41" ht="27" customHeight="1">
      <c r="A25" s="199"/>
      <c r="B25" s="1096"/>
      <c r="C25" s="1097"/>
      <c r="D25" s="1097"/>
      <c r="E25" s="1219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1081" t="s">
        <v>27</v>
      </c>
      <c r="AA25" s="1224"/>
      <c r="AB25" s="1224"/>
      <c r="AC25" s="1224"/>
      <c r="AD25" s="1224"/>
      <c r="AE25" s="1224"/>
      <c r="AF25" s="1224"/>
      <c r="AG25" s="1224"/>
      <c r="AH25" s="1224"/>
      <c r="AI25" s="1224"/>
      <c r="AJ25" s="1224"/>
      <c r="AK25" s="257"/>
      <c r="AL25" s="257" t="s">
        <v>13</v>
      </c>
      <c r="AM25" s="257"/>
      <c r="AN25" s="257"/>
      <c r="AO25" s="291"/>
    </row>
    <row r="26" spans="1:41" ht="27" customHeight="1">
      <c r="A26" s="199"/>
      <c r="B26" s="1098"/>
      <c r="C26" s="1099"/>
      <c r="D26" s="1099"/>
      <c r="E26" s="1220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1092" t="s">
        <v>28</v>
      </c>
      <c r="AA26" s="1092"/>
      <c r="AB26" s="1092"/>
      <c r="AC26" s="1092"/>
      <c r="AD26" s="1092"/>
      <c r="AE26" s="1092"/>
      <c r="AF26" s="1092"/>
      <c r="AG26" s="1092"/>
      <c r="AH26" s="1092"/>
      <c r="AI26" s="1092"/>
      <c r="AJ26" s="1092"/>
      <c r="AK26" s="263"/>
      <c r="AL26" s="263" t="s">
        <v>13</v>
      </c>
      <c r="AM26" s="263"/>
      <c r="AN26" s="263"/>
      <c r="AO26" s="273"/>
    </row>
    <row r="27" spans="1:41" ht="15" customHeight="1">
      <c r="A27" s="199"/>
      <c r="B27" s="199"/>
      <c r="C27" s="199"/>
      <c r="D27" s="257"/>
      <c r="E27" s="257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</row>
    <row r="28" spans="1:41" ht="27" customHeight="1">
      <c r="A28" s="199"/>
      <c r="B28" s="1094" t="s">
        <v>1996</v>
      </c>
      <c r="C28" s="1095"/>
      <c r="D28" s="1095"/>
      <c r="E28" s="1218"/>
      <c r="F28" s="289"/>
      <c r="G28" s="289"/>
      <c r="H28" s="1221" t="str">
        <f>K6</f>
        <v/>
      </c>
      <c r="I28" s="1221"/>
      <c r="J28" s="1221"/>
      <c r="K28" s="1221"/>
      <c r="L28" s="1221"/>
      <c r="M28" s="1221"/>
      <c r="N28" s="1221"/>
      <c r="O28" s="1221"/>
      <c r="P28" s="1221"/>
      <c r="Q28" s="1221"/>
      <c r="R28" s="1221"/>
      <c r="S28" s="289"/>
      <c r="T28" s="289" t="s">
        <v>1997</v>
      </c>
      <c r="U28" s="289"/>
      <c r="V28" s="289"/>
      <c r="W28" s="289"/>
      <c r="X28" s="289"/>
      <c r="Y28" s="289"/>
      <c r="Z28" s="289"/>
      <c r="AA28" s="289"/>
      <c r="AB28" s="289"/>
      <c r="AC28" s="289" t="s">
        <v>0</v>
      </c>
      <c r="AD28" s="289"/>
      <c r="AE28" s="289"/>
      <c r="AF28" s="1221">
        <f>AF21</f>
        <v>28</v>
      </c>
      <c r="AG28" s="1222"/>
      <c r="AH28" s="289" t="s">
        <v>2</v>
      </c>
      <c r="AI28" s="1221">
        <f>AI21</f>
        <v>4</v>
      </c>
      <c r="AJ28" s="1222"/>
      <c r="AK28" s="289" t="s">
        <v>3</v>
      </c>
      <c r="AL28" s="1221">
        <f>AL21</f>
        <v>21</v>
      </c>
      <c r="AM28" s="1222"/>
      <c r="AN28" s="289" t="s">
        <v>4</v>
      </c>
      <c r="AO28" s="290"/>
    </row>
    <row r="29" spans="1:41" ht="27" customHeight="1">
      <c r="A29" s="199"/>
      <c r="B29" s="1096"/>
      <c r="C29" s="1097"/>
      <c r="D29" s="1097"/>
      <c r="E29" s="1219"/>
      <c r="F29" s="257"/>
      <c r="G29" s="257"/>
      <c r="H29" s="257" t="s">
        <v>1998</v>
      </c>
      <c r="I29" s="257"/>
      <c r="J29" s="257"/>
      <c r="K29" s="1223">
        <f>Z18</f>
        <v>0</v>
      </c>
      <c r="L29" s="1223"/>
      <c r="M29" s="1223"/>
      <c r="N29" s="1223"/>
      <c r="O29" s="1223"/>
      <c r="P29" s="1223"/>
      <c r="Q29" s="1223"/>
      <c r="R29" s="1223"/>
      <c r="S29" s="1223"/>
      <c r="T29" s="257" t="s">
        <v>1999</v>
      </c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91"/>
    </row>
    <row r="30" spans="1:41" ht="27" customHeight="1">
      <c r="A30" s="199"/>
      <c r="B30" s="1096"/>
      <c r="C30" s="1097"/>
      <c r="D30" s="1097"/>
      <c r="E30" s="1219"/>
      <c r="F30" s="257"/>
      <c r="G30" s="257"/>
      <c r="H30" s="257"/>
      <c r="I30" s="257" t="s">
        <v>2002</v>
      </c>
      <c r="J30" s="257"/>
      <c r="K30" s="257"/>
      <c r="L30" s="257"/>
      <c r="M30" s="257"/>
      <c r="N30" s="257"/>
      <c r="O30" s="257"/>
      <c r="P30" s="1082">
        <f>J18</f>
        <v>0</v>
      </c>
      <c r="Q30" s="1082"/>
      <c r="R30" s="1082"/>
      <c r="S30" s="257" t="s">
        <v>2001</v>
      </c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91"/>
    </row>
    <row r="31" spans="1:41" ht="27" customHeight="1">
      <c r="A31" s="199"/>
      <c r="B31" s="1096"/>
      <c r="C31" s="1097"/>
      <c r="D31" s="1097"/>
      <c r="E31" s="1219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1081" t="s">
        <v>1</v>
      </c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257"/>
      <c r="AL31" s="257"/>
      <c r="AM31" s="257"/>
      <c r="AN31" s="257"/>
      <c r="AO31" s="291"/>
    </row>
    <row r="32" spans="1:41" ht="27" customHeight="1">
      <c r="A32" s="199"/>
      <c r="B32" s="1096"/>
      <c r="C32" s="1097"/>
      <c r="D32" s="1097"/>
      <c r="E32" s="1219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1081" t="s">
        <v>27</v>
      </c>
      <c r="AA32" s="1224"/>
      <c r="AB32" s="1224"/>
      <c r="AC32" s="1224"/>
      <c r="AD32" s="1224"/>
      <c r="AE32" s="1224"/>
      <c r="AF32" s="1224"/>
      <c r="AG32" s="1224"/>
      <c r="AH32" s="1224"/>
      <c r="AI32" s="1224"/>
      <c r="AJ32" s="1224"/>
      <c r="AK32" s="257"/>
      <c r="AL32" s="257" t="s">
        <v>13</v>
      </c>
      <c r="AM32" s="257"/>
      <c r="AN32" s="257"/>
      <c r="AO32" s="291"/>
    </row>
    <row r="33" spans="1:41" ht="27" customHeight="1">
      <c r="A33" s="199"/>
      <c r="B33" s="1098"/>
      <c r="C33" s="1099"/>
      <c r="D33" s="1099"/>
      <c r="E33" s="1220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092" t="s">
        <v>28</v>
      </c>
      <c r="AA33" s="1092"/>
      <c r="AB33" s="1092"/>
      <c r="AC33" s="1092"/>
      <c r="AD33" s="1092"/>
      <c r="AE33" s="1092"/>
      <c r="AF33" s="1092"/>
      <c r="AG33" s="1092"/>
      <c r="AH33" s="1092"/>
      <c r="AI33" s="1092"/>
      <c r="AJ33" s="1092"/>
      <c r="AK33" s="263"/>
      <c r="AL33" s="263" t="s">
        <v>13</v>
      </c>
      <c r="AM33" s="263"/>
      <c r="AN33" s="263"/>
      <c r="AO33" s="273"/>
    </row>
    <row r="34" spans="1:41" ht="27" customHeight="1">
      <c r="E34" s="214"/>
      <c r="F34" s="214"/>
      <c r="G34" s="214"/>
      <c r="H34" s="214"/>
      <c r="I34" s="214"/>
      <c r="J34" s="1225" t="s">
        <v>2076</v>
      </c>
      <c r="K34" s="1225"/>
      <c r="L34" s="1225"/>
      <c r="M34" s="1225"/>
      <c r="N34" s="1225"/>
      <c r="O34" s="1225"/>
      <c r="P34" s="214"/>
      <c r="Q34" s="1225" t="s">
        <v>2085</v>
      </c>
      <c r="R34" s="1225"/>
      <c r="S34" s="1225"/>
      <c r="T34" s="1225"/>
      <c r="U34" s="1225"/>
      <c r="V34" s="1225"/>
      <c r="W34" s="214"/>
    </row>
    <row r="35" spans="1:41" ht="27" customHeight="1">
      <c r="E35" s="214" t="s">
        <v>2099</v>
      </c>
      <c r="F35" s="214"/>
      <c r="G35" s="214"/>
      <c r="H35" s="214"/>
      <c r="I35" s="214"/>
      <c r="J35" s="214"/>
      <c r="K35" s="214" t="s">
        <v>2100</v>
      </c>
      <c r="L35" s="214" t="s">
        <v>2999</v>
      </c>
      <c r="M35" s="214" t="s">
        <v>3000</v>
      </c>
      <c r="N35" s="214" t="s">
        <v>1986</v>
      </c>
      <c r="O35" s="214" t="s">
        <v>1987</v>
      </c>
      <c r="P35" s="214"/>
      <c r="Q35" s="214"/>
      <c r="R35" s="214" t="s">
        <v>2100</v>
      </c>
      <c r="S35" s="214" t="s">
        <v>2999</v>
      </c>
      <c r="T35" s="214" t="s">
        <v>3000</v>
      </c>
      <c r="U35" s="214" t="s">
        <v>1986</v>
      </c>
      <c r="V35" s="214" t="s">
        <v>1987</v>
      </c>
      <c r="W35" s="214"/>
    </row>
    <row r="36" spans="1:41" ht="27" customHeight="1">
      <c r="E36" s="214"/>
      <c r="F36" s="214"/>
      <c r="G36" s="214"/>
      <c r="H36" s="214">
        <v>1</v>
      </c>
      <c r="I36" s="1225"/>
      <c r="J36" s="1225"/>
      <c r="K36" s="214">
        <f>COUNTIFS(個人登録①4.21!$K$7:$K$21,個人登録②4.21!$J$34,個人登録①4.21!$U$7:$U$21,個人登録②4.21!K$35)</f>
        <v>0</v>
      </c>
      <c r="L36" s="214">
        <f>COUNTIFS(個人登録①4.21!$K$7:$K$21,個人登録②4.21!$J$34,個人登録①4.21!$U$7:$U$21,個人登録②4.21!L$35)</f>
        <v>0</v>
      </c>
      <c r="M36" s="214">
        <f>COUNTIFS(個人登録①4.21!$K$7:$K$21,個人登録②4.21!$J$34,個人登録①4.21!$U$7:$U$21,個人登録②4.21!M$35)</f>
        <v>0</v>
      </c>
      <c r="N36" s="214">
        <f>COUNTIFS(個人登録①4.21!$K$7:$K$21,個人登録②4.21!$J$34,個人登録①4.21!$U$7:$U$21,個人登録②4.21!N$35)</f>
        <v>0</v>
      </c>
      <c r="O36" s="214">
        <f>COUNTIFS(個人登録①4.21!$K$7:$K$21,個人登録②4.21!$J$34,個人登録①4.21!$U$7:$U$21,個人登録②4.21!O$35)</f>
        <v>0</v>
      </c>
      <c r="P36" s="214"/>
      <c r="Q36" s="214"/>
      <c r="R36" s="214">
        <f>COUNTIFS(個人登録①4.21!$K$7:$K$21,個人登録②4.21!$Q$34,個人登録①4.21!$U$7:$U$21,個人登録②4.21!R$35)</f>
        <v>0</v>
      </c>
      <c r="S36" s="214">
        <f>COUNTIFS(個人登録①4.21!$K$7:$K$21,個人登録②4.21!$Q$34,個人登録①4.21!$U$7:$U$21,個人登録②4.21!S$35)</f>
        <v>0</v>
      </c>
      <c r="T36" s="214">
        <f>COUNTIFS(個人登録①4.21!$K$7:$K$21,個人登録②4.21!$Q$34,個人登録①4.21!$U$7:$U$21,個人登録②4.21!T$35)</f>
        <v>0</v>
      </c>
      <c r="U36" s="214">
        <f>COUNTIFS(個人登録①4.21!$K$7:$K$21,個人登録②4.21!$Q$34,個人登録①4.21!$U$7:$U$21,個人登録②4.21!U$35)</f>
        <v>0</v>
      </c>
      <c r="V36" s="214">
        <f>COUNTIFS(個人登録①4.21!$K$7:$K$21,個人登録②4.21!$Q$34,個人登録①4.21!$U$7:$U$21,個人登録②4.21!V$35)</f>
        <v>0</v>
      </c>
      <c r="W36" s="214"/>
      <c r="Z36" s="1135"/>
      <c r="AA36" s="1135"/>
      <c r="AB36" s="1135"/>
      <c r="AC36" s="1135"/>
      <c r="AD36" s="1135"/>
      <c r="AE36" s="1135"/>
      <c r="AF36" s="1135"/>
      <c r="AG36" s="321"/>
      <c r="AH36" s="1135"/>
      <c r="AI36" s="1135"/>
      <c r="AJ36" s="1135"/>
      <c r="AK36" s="1135"/>
      <c r="AL36" s="1135"/>
    </row>
    <row r="37" spans="1:41" ht="27" customHeight="1">
      <c r="E37" s="214"/>
      <c r="F37" s="214"/>
      <c r="G37" s="214"/>
      <c r="H37" s="214">
        <v>2</v>
      </c>
      <c r="I37" s="1225"/>
      <c r="J37" s="1225"/>
      <c r="K37" s="214">
        <f>COUNTIFS(個人登録①4.21!$K$29:$K$43,個人登録②4.21!$J$34,個人登録①4.21!$U$29:$U$43,個人登録②4.21!K$35)</f>
        <v>0</v>
      </c>
      <c r="L37" s="214">
        <f>COUNTIFS(個人登録①4.21!$K$29:$K$43,個人登録②4.21!$J$34,個人登録①4.21!$U$29:$U$43,個人登録②4.21!L$35)</f>
        <v>0</v>
      </c>
      <c r="M37" s="214">
        <f>COUNTIFS(個人登録①4.21!$K$29:$K$43,個人登録②4.21!$J$34,個人登録①4.21!$U$29:$U$43,個人登録②4.21!M$35)</f>
        <v>0</v>
      </c>
      <c r="N37" s="214">
        <f>COUNTIFS(個人登録①4.21!$K$29:$K$43,個人登録②4.21!$J$34,個人登録①4.21!$U$29:$U$43,個人登録②4.21!N$35)</f>
        <v>0</v>
      </c>
      <c r="O37" s="214">
        <f>COUNTIFS(個人登録①4.21!$K$29:$K$43,個人登録②4.21!$J$34,個人登録①4.21!$U$29:$U$43,個人登録②4.21!O$35)</f>
        <v>0</v>
      </c>
      <c r="P37" s="214"/>
      <c r="Q37" s="214"/>
      <c r="R37" s="214">
        <f>COUNTIFS(個人登録①4.21!$K$29:$K$43,個人登録②4.21!$Q$34,個人登録①4.21!$U$29:$U$43,個人登録②4.21!R$35)</f>
        <v>0</v>
      </c>
      <c r="S37" s="214">
        <f>COUNTIFS(個人登録①4.21!$K$29:$K$43,個人登録②4.21!$Q$34,個人登録①4.21!$U$29:$U$43,個人登録②4.21!S$35)</f>
        <v>0</v>
      </c>
      <c r="T37" s="214">
        <f>COUNTIFS(個人登録①4.21!$K$29:$K$43,個人登録②4.21!$Q$34,個人登録①4.21!$U$29:$U$43,個人登録②4.21!T$35)</f>
        <v>0</v>
      </c>
      <c r="U37" s="214">
        <f>COUNTIFS(個人登録①4.21!$K$29:$K$43,個人登録②4.21!$Q$34,個人登録①4.21!$U$29:$U$43,個人登録②4.21!U$35)</f>
        <v>0</v>
      </c>
      <c r="V37" s="214">
        <f>COUNTIFS(個人登録①4.21!$K$29:$K$43,個人登録②4.21!$Q$34,個人登録①4.21!$U$29:$U$43,個人登録②4.21!V$35)</f>
        <v>0</v>
      </c>
      <c r="W37" s="214"/>
    </row>
    <row r="38" spans="1:41" ht="27" customHeight="1">
      <c r="E38" s="214"/>
      <c r="F38" s="214"/>
      <c r="G38" s="214"/>
      <c r="H38" s="214">
        <v>3</v>
      </c>
      <c r="I38" s="1225"/>
      <c r="J38" s="1225"/>
      <c r="K38" s="214">
        <f>COUNTIFS(個人登録①4.21!$K$51:$K$65,個人登録②4.21!$J$34,個人登録①4.21!$U$51:$U$65,個人登録②4.21!K$35)</f>
        <v>0</v>
      </c>
      <c r="L38" s="214">
        <f>COUNTIFS(個人登録①4.21!$K$51:$K$65,個人登録②4.21!$J$34,個人登録①4.21!$U$51:$U$65,個人登録②4.21!L$35)</f>
        <v>0</v>
      </c>
      <c r="M38" s="214">
        <f>COUNTIFS(個人登録①4.21!$K$51:$K$65,個人登録②4.21!$J$34,個人登録①4.21!$U$51:$U$65,個人登録②4.21!M$35)</f>
        <v>0</v>
      </c>
      <c r="N38" s="214">
        <f>COUNTIFS(個人登録①4.21!$K$51:$K$65,個人登録②4.21!$J$34,個人登録①4.21!$U$51:$U$65,個人登録②4.21!N$35)</f>
        <v>0</v>
      </c>
      <c r="O38" s="214">
        <f>COUNTIFS(個人登録①4.21!$K$51:$K$65,個人登録②4.21!$J$34,個人登録①4.21!$U$51:$U$65,個人登録②4.21!O$35)</f>
        <v>0</v>
      </c>
      <c r="P38" s="214"/>
      <c r="Q38" s="214"/>
      <c r="R38" s="214">
        <f>COUNTIFS(個人登録①4.21!$K$51:$K$65,個人登録②4.21!$Q$34,個人登録①4.21!$U$51:$U$65,個人登録②4.21!R$35)</f>
        <v>0</v>
      </c>
      <c r="S38" s="214">
        <f>COUNTIFS(個人登録①4.21!$K$51:$K$65,個人登録②4.21!$Q$34,個人登録①4.21!$U$51:$U$65,個人登録②4.21!S$35)</f>
        <v>0</v>
      </c>
      <c r="T38" s="214">
        <f>COUNTIFS(個人登録①4.21!$K$51:$K$65,個人登録②4.21!$Q$34,個人登録①4.21!$U$51:$U$65,個人登録②4.21!T$35)</f>
        <v>0</v>
      </c>
      <c r="U38" s="214">
        <f>COUNTIFS(個人登録①4.21!$K$51:$K$65,個人登録②4.21!$Q$34,個人登録①4.21!$U$51:$U$65,個人登録②4.21!U$35)</f>
        <v>0</v>
      </c>
      <c r="V38" s="214">
        <f>COUNTIFS(個人登録①4.21!$K$51:$K$65,個人登録②4.21!$Q$34,個人登録①4.21!$U$51:$U$65,個人登録②4.21!V$35)</f>
        <v>0</v>
      </c>
      <c r="W38" s="214"/>
    </row>
    <row r="39" spans="1:41" ht="27" customHeight="1">
      <c r="E39" s="214"/>
      <c r="F39" s="214"/>
      <c r="G39" s="214"/>
      <c r="H39" s="214">
        <v>4</v>
      </c>
      <c r="I39" s="1225"/>
      <c r="J39" s="1225"/>
      <c r="K39" s="214">
        <f>COUNTIFS(個人登録①4.21!$K$73:$K$87,個人登録②4.21!$J$34,個人登録①4.21!$U$73:$U$87,個人登録②4.21!K$35)</f>
        <v>0</v>
      </c>
      <c r="L39" s="214">
        <f>COUNTIFS(個人登録①4.21!$K$73:$K$87,個人登録②4.21!$J$34,個人登録①4.21!$U$73:$U$87,個人登録②4.21!L$35)</f>
        <v>0</v>
      </c>
      <c r="M39" s="214">
        <f>COUNTIFS(個人登録①4.21!$K$73:$K$87,個人登録②4.21!$J$34,個人登録①4.21!$U$73:$U$87,個人登録②4.21!M$35)</f>
        <v>0</v>
      </c>
      <c r="N39" s="214">
        <f>COUNTIFS(個人登録①4.21!$K$73:$K$87,個人登録②4.21!$J$34,個人登録①4.21!$U$73:$U$87,個人登録②4.21!N$35)</f>
        <v>0</v>
      </c>
      <c r="O39" s="214">
        <f>COUNTIFS(個人登録①4.21!$K$73:$K$87,個人登録②4.21!$J$34,個人登録①4.21!$U$73:$U$87,個人登録②4.21!O$35)</f>
        <v>0</v>
      </c>
      <c r="P39" s="214"/>
      <c r="Q39" s="214"/>
      <c r="R39" s="214">
        <f>COUNTIFS(個人登録①4.21!$K$73:$K$87,個人登録②4.21!$Q$34,個人登録①4.21!$U$73:$U$87,個人登録②4.21!R$35)</f>
        <v>0</v>
      </c>
      <c r="S39" s="214">
        <f>COUNTIFS(個人登録①4.21!$K$73:$K$87,個人登録②4.21!$Q$34,個人登録①4.21!$U$73:$U$87,個人登録②4.21!S$35)</f>
        <v>0</v>
      </c>
      <c r="T39" s="214">
        <f>COUNTIFS(個人登録①4.21!$K$73:$K$87,個人登録②4.21!$Q$34,個人登録①4.21!$U$73:$U$87,個人登録②4.21!T$35)</f>
        <v>0</v>
      </c>
      <c r="U39" s="214">
        <f>COUNTIFS(個人登録①4.21!$K$73:$K$87,個人登録②4.21!$Q$34,個人登録①4.21!$U$73:$U$87,個人登録②4.21!U$35)</f>
        <v>0</v>
      </c>
      <c r="V39" s="214">
        <f>COUNTIFS(個人登録①4.21!$K$73:$K$87,個人登録②4.21!$Q$34,個人登録①4.21!$U$73:$U$87,個人登録②4.21!V$35)</f>
        <v>0</v>
      </c>
      <c r="W39" s="214"/>
    </row>
    <row r="44" spans="1:41" ht="13.5" customHeight="1"/>
    <row r="66" ht="13.5" customHeight="1"/>
  </sheetData>
  <sheetProtection password="F282" sheet="1" objects="1" scenarios="1"/>
  <mergeCells count="70">
    <mergeCell ref="I38:J38"/>
    <mergeCell ref="I39:J39"/>
    <mergeCell ref="J34:O34"/>
    <mergeCell ref="Q34:V34"/>
    <mergeCell ref="I36:J36"/>
    <mergeCell ref="Z36:AF36"/>
    <mergeCell ref="AH36:AL36"/>
    <mergeCell ref="I37:J37"/>
    <mergeCell ref="B28:E33"/>
    <mergeCell ref="H28:R28"/>
    <mergeCell ref="AF28:AG28"/>
    <mergeCell ref="AI28:AJ28"/>
    <mergeCell ref="AL28:AM28"/>
    <mergeCell ref="K29:S29"/>
    <mergeCell ref="P30:R30"/>
    <mergeCell ref="U31:AJ31"/>
    <mergeCell ref="Z32:AJ32"/>
    <mergeCell ref="Z33:AJ33"/>
    <mergeCell ref="B21:E26"/>
    <mergeCell ref="H21:R21"/>
    <mergeCell ref="AF21:AG21"/>
    <mergeCell ref="AI21:AJ21"/>
    <mergeCell ref="AL21:AM21"/>
    <mergeCell ref="K22:S22"/>
    <mergeCell ref="P23:R23"/>
    <mergeCell ref="U24:AJ24"/>
    <mergeCell ref="Z25:AJ25"/>
    <mergeCell ref="Z26:AJ26"/>
    <mergeCell ref="H14:M14"/>
    <mergeCell ref="N14:AH14"/>
    <mergeCell ref="J16:N16"/>
    <mergeCell ref="Z16:AE16"/>
    <mergeCell ref="J18:N18"/>
    <mergeCell ref="Z18:AE18"/>
    <mergeCell ref="AI13:AN13"/>
    <mergeCell ref="D12:G12"/>
    <mergeCell ref="H12:M12"/>
    <mergeCell ref="N12:T12"/>
    <mergeCell ref="U12:AA12"/>
    <mergeCell ref="AB12:AH12"/>
    <mergeCell ref="AI12:AN12"/>
    <mergeCell ref="D13:G13"/>
    <mergeCell ref="H13:M13"/>
    <mergeCell ref="N13:T13"/>
    <mergeCell ref="U13:AA13"/>
    <mergeCell ref="AB13:AH13"/>
    <mergeCell ref="AI11:AN11"/>
    <mergeCell ref="D10:G10"/>
    <mergeCell ref="H10:M10"/>
    <mergeCell ref="N10:T10"/>
    <mergeCell ref="U10:AA10"/>
    <mergeCell ref="AB10:AH10"/>
    <mergeCell ref="AI10:AN10"/>
    <mergeCell ref="D11:G11"/>
    <mergeCell ref="H11:M11"/>
    <mergeCell ref="N11:T11"/>
    <mergeCell ref="U11:AA11"/>
    <mergeCell ref="AB11:AH11"/>
    <mergeCell ref="AI1:AO1"/>
    <mergeCell ref="K8:AC8"/>
    <mergeCell ref="D1:I1"/>
    <mergeCell ref="N1:P1"/>
    <mergeCell ref="Q1:R1"/>
    <mergeCell ref="T1:U1"/>
    <mergeCell ref="Z1:AH1"/>
    <mergeCell ref="D2:F2"/>
    <mergeCell ref="H2:J2"/>
    <mergeCell ref="H4:I4"/>
    <mergeCell ref="K6:AC6"/>
    <mergeCell ref="K7:AC7"/>
  </mergeCells>
  <phoneticPr fontId="2"/>
  <pageMargins left="0.70866141732283472" right="0.70866141732283472" top="0.74803149606299213" bottom="0.74803149606299213" header="0.31496062992125984" footer="0.31496062992125984"/>
  <pageSetup paperSize="9" scale="89" orientation="portrait" horizontalDpi="4294967293" r:id="rId1"/>
  <rowBreaks count="1" manualBreakCount="1">
    <brk id="33" max="16383" man="1"/>
  </rowBreaks>
  <colBreaks count="1" manualBreakCount="1">
    <brk id="4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39</vt:i4>
      </vt:variant>
      <vt:variant>
        <vt:lpstr>名前付き一覧</vt:lpstr>
      </vt:variant>
      <vt:variant>
        <vt:i4>32</vt:i4>
      </vt:variant>
    </vt:vector>
  </HeadingPairs>
  <TitlesOfParts>
    <vt:vector size="71" baseType="lpstr">
      <vt:lpstr>目次・予定表</vt:lpstr>
      <vt:lpstr>基本情報入力</vt:lpstr>
      <vt:lpstr>生徒情報入力</vt:lpstr>
      <vt:lpstr>個人登録①4.12</vt:lpstr>
      <vt:lpstr>個人登録②4.12</vt:lpstr>
      <vt:lpstr>審判員登録書4.12</vt:lpstr>
      <vt:lpstr>春季大会①4.12</vt:lpstr>
      <vt:lpstr>個人登録①4.21</vt:lpstr>
      <vt:lpstr>個人登録②4.21</vt:lpstr>
      <vt:lpstr>春季大会②4.24</vt:lpstr>
      <vt:lpstr>調査5.12</vt:lpstr>
      <vt:lpstr>個人登録①5.12</vt:lpstr>
      <vt:lpstr>個人登録②5.12</vt:lpstr>
      <vt:lpstr>総体①5.12</vt:lpstr>
      <vt:lpstr>総体②5.12</vt:lpstr>
      <vt:lpstr>個人登録①5.14</vt:lpstr>
      <vt:lpstr>個人登録②5.14</vt:lpstr>
      <vt:lpstr>審査5.14</vt:lpstr>
      <vt:lpstr>武道系①②5.31必着</vt:lpstr>
      <vt:lpstr>秋季大会①6.28</vt:lpstr>
      <vt:lpstr>秋季大会②822</vt:lpstr>
      <vt:lpstr>指導者講習8.22 or 10.8必着</vt:lpstr>
      <vt:lpstr>普及指導講習①9.16必着</vt:lpstr>
      <vt:lpstr>普及指導講習②9.16必着</vt:lpstr>
      <vt:lpstr>個人登録①10.8</vt:lpstr>
      <vt:lpstr>個人登録②10.8</vt:lpstr>
      <vt:lpstr>審査10.8</vt:lpstr>
      <vt:lpstr>形大会10.15必着</vt:lpstr>
      <vt:lpstr>個人登録①11.29</vt:lpstr>
      <vt:lpstr>個人登録②11.29</vt:lpstr>
      <vt:lpstr>新人戦①11.29</vt:lpstr>
      <vt:lpstr>新人戦②12～1</vt:lpstr>
      <vt:lpstr>個人登録①12.10</vt:lpstr>
      <vt:lpstr>個人登録②12.10</vt:lpstr>
      <vt:lpstr>審査12.10</vt:lpstr>
      <vt:lpstr>武道系③11.29～1.20必着</vt:lpstr>
      <vt:lpstr>個人登録予備①</vt:lpstr>
      <vt:lpstr>個人登録予備②</vt:lpstr>
      <vt:lpstr>基本情報(触れないでください)</vt:lpstr>
      <vt:lpstr>形大会10.15必着!Print_Area</vt:lpstr>
      <vt:lpstr>個人登録①10.8!Print_Area</vt:lpstr>
      <vt:lpstr>個人登録①11.29!Print_Area</vt:lpstr>
      <vt:lpstr>個人登録①12.10!Print_Area</vt:lpstr>
      <vt:lpstr>個人登録①4.12!Print_Area</vt:lpstr>
      <vt:lpstr>個人登録①4.21!Print_Area</vt:lpstr>
      <vt:lpstr>個人登録①5.12!Print_Area</vt:lpstr>
      <vt:lpstr>個人登録①5.14!Print_Area</vt:lpstr>
      <vt:lpstr>個人登録②10.8!Print_Area</vt:lpstr>
      <vt:lpstr>個人登録②11.29!Print_Area</vt:lpstr>
      <vt:lpstr>個人登録②12.10!Print_Area</vt:lpstr>
      <vt:lpstr>個人登録②4.12!Print_Area</vt:lpstr>
      <vt:lpstr>個人登録②4.21!Print_Area</vt:lpstr>
      <vt:lpstr>個人登録②5.12!Print_Area</vt:lpstr>
      <vt:lpstr>個人登録②5.14!Print_Area</vt:lpstr>
      <vt:lpstr>個人登録予備①!Print_Area</vt:lpstr>
      <vt:lpstr>個人登録予備②!Print_Area</vt:lpstr>
      <vt:lpstr>'指導者講習8.22 or 10.8必着'!Print_Area</vt:lpstr>
      <vt:lpstr>秋季大会①6.28!Print_Area</vt:lpstr>
      <vt:lpstr>秋季大会②822!Print_Area</vt:lpstr>
      <vt:lpstr>春季大会①4.12!Print_Area</vt:lpstr>
      <vt:lpstr>春季大会②4.24!Print_Area</vt:lpstr>
      <vt:lpstr>新人戦①11.29!Print_Area</vt:lpstr>
      <vt:lpstr>'新人戦②12～1'!Print_Area</vt:lpstr>
      <vt:lpstr>生徒情報入力!Print_Area</vt:lpstr>
      <vt:lpstr>総体①5.12!Print_Area</vt:lpstr>
      <vt:lpstr>総体②5.12!Print_Area</vt:lpstr>
      <vt:lpstr>調査5.12!Print_Area</vt:lpstr>
      <vt:lpstr>普及指導講習①9.16必着!Print_Area</vt:lpstr>
      <vt:lpstr>普及指導講習②9.16必着!Print_Area</vt:lpstr>
      <vt:lpstr>武道系①②5.31必着!Print_Area</vt:lpstr>
      <vt:lpstr>'武道系③11.29～1.20必着'!Print_Area</vt:lpstr>
    </vt:vector>
  </TitlesOfParts>
  <Company>TAIMS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東京都</dc:creator>
  <cp:lastModifiedBy>東京都</cp:lastModifiedBy>
  <cp:lastPrinted>2016-04-05T08:00:05Z</cp:lastPrinted>
  <dcterms:created xsi:type="dcterms:W3CDTF">2014-03-05T04:34:03Z</dcterms:created>
  <dcterms:modified xsi:type="dcterms:W3CDTF">2016-04-11T05:34:54Z</dcterms:modified>
</cp:coreProperties>
</file>